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tyn\Desktop\Rozpočty\"/>
    </mc:Choice>
  </mc:AlternateContent>
  <bookViews>
    <workbookView xWindow="0" yWindow="0" windowWidth="0" windowHeight="0"/>
  </bookViews>
  <sheets>
    <sheet name="Rekapitulace stavby" sheetId="1" r:id="rId1"/>
    <sheet name="01 - ASŘ" sheetId="2" r:id="rId2"/>
    <sheet name="VORN - Vedlejší a ostatní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ASŘ'!$C$142:$K$524</definedName>
    <definedName name="_xlnm.Print_Area" localSheetId="1">'01 - ASŘ'!$C$4:$J$76,'01 - ASŘ'!$C$82:$J$124,'01 - ASŘ'!$C$130:$J$524</definedName>
    <definedName name="_xlnm.Print_Titles" localSheetId="1">'01 - ASŘ'!$142:$142</definedName>
    <definedName name="_xlnm._FilterDatabase" localSheetId="2" hidden="1">'VORN - Vedlejší a ostatní...'!$C$120:$K$134</definedName>
    <definedName name="_xlnm.Print_Area" localSheetId="2">'VORN - Vedlejší a ostatní...'!$C$4:$J$76,'VORN - Vedlejší a ostatní...'!$C$82:$J$102,'VORN - Vedlejší a ostatní...'!$C$108:$J$134</definedName>
    <definedName name="_xlnm.Print_Titles" localSheetId="2">'VORN - Vedlejší a ostatní...'!$120:$120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521"/>
  <c r="BH521"/>
  <c r="BG521"/>
  <c r="BF521"/>
  <c r="T521"/>
  <c r="R521"/>
  <c r="P521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9"/>
  <c r="BH509"/>
  <c r="BG509"/>
  <c r="BF509"/>
  <c r="T509"/>
  <c r="R509"/>
  <c r="P509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9"/>
  <c r="BH469"/>
  <c r="BG469"/>
  <c r="BF469"/>
  <c r="T469"/>
  <c r="R469"/>
  <c r="P469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T270"/>
  <c r="R271"/>
  <c r="R270"/>
  <c r="P271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58"/>
  <c r="BH258"/>
  <c r="BG258"/>
  <c r="BF258"/>
  <c r="T258"/>
  <c r="R258"/>
  <c r="P258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199"/>
  <c r="BH199"/>
  <c r="BG199"/>
  <c r="BF199"/>
  <c r="T199"/>
  <c r="R199"/>
  <c r="P199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92"/>
  <c r="J17"/>
  <c r="J12"/>
  <c r="J89"/>
  <c r="E7"/>
  <c r="E133"/>
  <c i="1" r="L90"/>
  <c r="AM90"/>
  <c r="AM89"/>
  <c r="L89"/>
  <c r="AM87"/>
  <c r="L87"/>
  <c r="L85"/>
  <c r="L84"/>
  <c i="2" r="J513"/>
  <c r="J501"/>
  <c r="J496"/>
  <c r="BK494"/>
  <c r="J489"/>
  <c r="J485"/>
  <c r="J465"/>
  <c r="BK464"/>
  <c r="BK455"/>
  <c r="BK453"/>
  <c r="BK448"/>
  <c r="BK444"/>
  <c r="BK435"/>
  <c r="BK432"/>
  <c r="J428"/>
  <c r="J423"/>
  <c r="BK420"/>
  <c r="BK417"/>
  <c r="BK414"/>
  <c r="J411"/>
  <c r="J406"/>
  <c r="BK376"/>
  <c r="J371"/>
  <c r="J367"/>
  <c r="BK355"/>
  <c r="BK343"/>
  <c r="BK339"/>
  <c r="BK329"/>
  <c r="J322"/>
  <c r="BK318"/>
  <c r="BK314"/>
  <c r="BK305"/>
  <c r="J290"/>
  <c r="J274"/>
  <c r="J265"/>
  <c r="BK215"/>
  <c r="J187"/>
  <c r="BK162"/>
  <c r="BK398"/>
  <c r="J379"/>
  <c r="J368"/>
  <c r="BK361"/>
  <c r="J355"/>
  <c r="BK347"/>
  <c r="J331"/>
  <c r="J313"/>
  <c r="BK302"/>
  <c r="BK290"/>
  <c r="BK282"/>
  <c r="BK265"/>
  <c r="J227"/>
  <c r="BK209"/>
  <c r="BK186"/>
  <c r="J154"/>
  <c r="J146"/>
  <c r="J504"/>
  <c r="J486"/>
  <c r="J484"/>
  <c r="BK478"/>
  <c r="BK470"/>
  <c r="J464"/>
  <c r="J455"/>
  <c r="BK450"/>
  <c r="J446"/>
  <c r="BK434"/>
  <c r="BK428"/>
  <c r="J420"/>
  <c r="BK416"/>
  <c r="BK413"/>
  <c r="BK409"/>
  <c r="J405"/>
  <c r="BK402"/>
  <c r="BK379"/>
  <c r="J370"/>
  <c r="J360"/>
  <c r="J354"/>
  <c r="J347"/>
  <c r="BK331"/>
  <c r="J324"/>
  <c r="BK310"/>
  <c r="J305"/>
  <c r="J300"/>
  <c r="BK286"/>
  <c r="BK258"/>
  <c r="J215"/>
  <c r="BK206"/>
  <c r="BK174"/>
  <c r="BK510"/>
  <c r="BK375"/>
  <c r="J366"/>
  <c r="J358"/>
  <c r="J349"/>
  <c r="J343"/>
  <c r="BK334"/>
  <c r="BK321"/>
  <c r="J318"/>
  <c r="BK306"/>
  <c r="BK295"/>
  <c r="J285"/>
  <c r="BK271"/>
  <c r="BK241"/>
  <c r="BK227"/>
  <c r="J208"/>
  <c r="J188"/>
  <c r="BK167"/>
  <c i="3" r="J130"/>
  <c r="J132"/>
  <c r="J127"/>
  <c r="BK129"/>
  <c r="J124"/>
  <c i="2" r="BK501"/>
  <c r="BK500"/>
  <c r="BK496"/>
  <c r="J495"/>
  <c r="BK489"/>
  <c r="BK486"/>
  <c r="BK465"/>
  <c r="BK463"/>
  <c r="BK460"/>
  <c r="J454"/>
  <c r="J450"/>
  <c r="BK447"/>
  <c r="J441"/>
  <c r="J434"/>
  <c r="BK430"/>
  <c r="BK427"/>
  <c r="BK421"/>
  <c r="BK419"/>
  <c r="J416"/>
  <c r="BK412"/>
  <c r="J409"/>
  <c r="J408"/>
  <c r="J389"/>
  <c r="BK370"/>
  <c r="BK365"/>
  <c r="J356"/>
  <c r="J341"/>
  <c r="J336"/>
  <c r="J334"/>
  <c r="J321"/>
  <c r="J317"/>
  <c r="J310"/>
  <c r="J291"/>
  <c r="J278"/>
  <c r="BK266"/>
  <c r="BK219"/>
  <c r="BK191"/>
  <c r="J167"/>
  <c r="BK513"/>
  <c r="BK384"/>
  <c r="BK373"/>
  <c r="BK366"/>
  <c r="BK359"/>
  <c r="BK354"/>
  <c r="J340"/>
  <c r="J330"/>
  <c r="J315"/>
  <c r="J304"/>
  <c r="BK300"/>
  <c r="BK287"/>
  <c r="BK278"/>
  <c r="J246"/>
  <c r="BK223"/>
  <c r="BK210"/>
  <c r="BK187"/>
  <c r="BK169"/>
  <c r="J521"/>
  <c r="BK502"/>
  <c r="BK484"/>
  <c r="J483"/>
  <c r="BK474"/>
  <c r="J470"/>
  <c r="BK459"/>
  <c r="J453"/>
  <c r="J447"/>
  <c r="BK436"/>
  <c r="J431"/>
  <c r="J427"/>
  <c r="J419"/>
  <c r="J414"/>
  <c r="BK410"/>
  <c r="BK406"/>
  <c r="BK404"/>
  <c r="J403"/>
  <c r="J384"/>
  <c r="BK372"/>
  <c r="J359"/>
  <c r="BK349"/>
  <c r="J335"/>
  <c r="BK330"/>
  <c r="BK322"/>
  <c r="J309"/>
  <c r="J301"/>
  <c r="J289"/>
  <c r="BK285"/>
  <c r="BK280"/>
  <c r="BK230"/>
  <c r="BK208"/>
  <c r="BK158"/>
  <c i="1" r="AS94"/>
  <c i="2" r="BK363"/>
  <c r="J350"/>
  <c r="BK345"/>
  <c r="BK338"/>
  <c r="J326"/>
  <c r="J319"/>
  <c r="J311"/>
  <c r="BK303"/>
  <c r="BK291"/>
  <c r="BK274"/>
  <c r="J250"/>
  <c r="J230"/>
  <c r="J210"/>
  <c r="BK205"/>
  <c r="BK181"/>
  <c r="J158"/>
  <c i="3" r="BK128"/>
  <c r="BK130"/>
  <c r="J126"/>
  <c r="J134"/>
  <c r="BK126"/>
  <c i="2" r="BK515"/>
  <c r="J500"/>
  <c r="BK495"/>
  <c r="J494"/>
  <c r="BK487"/>
  <c r="J469"/>
  <c r="J461"/>
  <c r="J459"/>
  <c r="J451"/>
  <c r="BK446"/>
  <c r="J436"/>
  <c r="BK431"/>
  <c r="J426"/>
  <c r="J421"/>
  <c r="BK418"/>
  <c r="J415"/>
  <c r="J413"/>
  <c r="J410"/>
  <c r="BK394"/>
  <c r="J372"/>
  <c r="BK368"/>
  <c r="J364"/>
  <c r="J345"/>
  <c r="BK340"/>
  <c r="J332"/>
  <c r="BK326"/>
  <c r="BK319"/>
  <c r="BK315"/>
  <c r="BK309"/>
  <c r="J287"/>
  <c r="J268"/>
  <c r="J237"/>
  <c r="BK211"/>
  <c r="J170"/>
  <c r="BK149"/>
  <c r="J515"/>
  <c r="BK389"/>
  <c r="BK371"/>
  <c r="BK362"/>
  <c r="BK357"/>
  <c r="J344"/>
  <c r="BK324"/>
  <c r="J314"/>
  <c r="J303"/>
  <c r="J295"/>
  <c r="J286"/>
  <c r="BK269"/>
  <c r="J241"/>
  <c r="J211"/>
  <c r="BK199"/>
  <c r="BK170"/>
  <c r="BK509"/>
  <c r="BK504"/>
  <c r="J487"/>
  <c r="BK483"/>
  <c r="J480"/>
  <c r="J474"/>
  <c r="BK469"/>
  <c r="BK461"/>
  <c r="BK454"/>
  <c r="J448"/>
  <c r="BK441"/>
  <c r="J432"/>
  <c r="BK426"/>
  <c r="J418"/>
  <c r="BK415"/>
  <c r="BK411"/>
  <c r="BK405"/>
  <c r="BK403"/>
  <c r="J394"/>
  <c r="BK374"/>
  <c r="J362"/>
  <c r="J357"/>
  <c r="BK352"/>
  <c r="BK341"/>
  <c r="J329"/>
  <c r="J312"/>
  <c r="J308"/>
  <c r="J302"/>
  <c r="BK297"/>
  <c r="J284"/>
  <c r="J266"/>
  <c r="J223"/>
  <c r="BK188"/>
  <c r="J177"/>
  <c r="BK146"/>
  <c r="BK377"/>
  <c r="J373"/>
  <c r="BK364"/>
  <c r="BK353"/>
  <c r="BK344"/>
  <c r="BK336"/>
  <c r="BK327"/>
  <c r="BK320"/>
  <c r="BK308"/>
  <c r="BK293"/>
  <c r="BK284"/>
  <c r="J269"/>
  <c r="BK246"/>
  <c r="J233"/>
  <c r="J219"/>
  <c r="J191"/>
  <c r="BK177"/>
  <c i="3" r="BK132"/>
  <c r="J129"/>
  <c i="2" r="J375"/>
  <c r="J363"/>
  <c r="BK350"/>
  <c r="BK335"/>
  <c r="J327"/>
  <c r="J320"/>
  <c r="BK316"/>
  <c r="BK312"/>
  <c r="J293"/>
  <c r="J283"/>
  <c r="J271"/>
  <c r="BK233"/>
  <c r="J199"/>
  <c r="J169"/>
  <c r="BK521"/>
  <c r="J402"/>
  <c r="J376"/>
  <c r="J365"/>
  <c r="BK358"/>
  <c r="J353"/>
  <c r="J338"/>
  <c r="BK317"/>
  <c r="BK311"/>
  <c r="BK301"/>
  <c r="BK289"/>
  <c r="J280"/>
  <c r="J258"/>
  <c r="J224"/>
  <c r="J205"/>
  <c r="J174"/>
  <c r="J149"/>
  <c r="J509"/>
  <c r="J502"/>
  <c r="BK485"/>
  <c r="BK480"/>
  <c r="J478"/>
  <c r="J463"/>
  <c r="J460"/>
  <c r="BK451"/>
  <c r="J444"/>
  <c r="J435"/>
  <c r="J430"/>
  <c r="BK423"/>
  <c r="J417"/>
  <c r="J412"/>
  <c r="BK408"/>
  <c r="J404"/>
  <c r="J398"/>
  <c r="J377"/>
  <c r="J361"/>
  <c r="BK356"/>
  <c r="J346"/>
  <c r="BK332"/>
  <c r="J325"/>
  <c r="BK313"/>
  <c r="J306"/>
  <c r="BK304"/>
  <c r="J288"/>
  <c r="BK283"/>
  <c r="BK250"/>
  <c r="J209"/>
  <c r="J181"/>
  <c r="BK154"/>
  <c r="J510"/>
  <c r="J374"/>
  <c r="BK367"/>
  <c r="BK360"/>
  <c r="J352"/>
  <c r="BK346"/>
  <c r="J339"/>
  <c r="BK325"/>
  <c r="J316"/>
  <c r="J297"/>
  <c r="BK288"/>
  <c r="J282"/>
  <c r="BK268"/>
  <c r="BK237"/>
  <c r="BK224"/>
  <c r="J206"/>
  <c r="J186"/>
  <c r="J162"/>
  <c i="3" r="BK124"/>
  <c r="J128"/>
  <c r="BK134"/>
  <c r="BK127"/>
  <c i="2" l="1" r="T145"/>
  <c r="T153"/>
  <c r="P168"/>
  <c r="P207"/>
  <c r="P264"/>
  <c r="BK273"/>
  <c r="J273"/>
  <c r="J105"/>
  <c r="BK281"/>
  <c r="J281"/>
  <c r="J106"/>
  <c r="BK292"/>
  <c r="J292"/>
  <c r="J107"/>
  <c r="BK307"/>
  <c r="J307"/>
  <c r="J108"/>
  <c r="BK323"/>
  <c r="J323"/>
  <c r="J109"/>
  <c r="BK328"/>
  <c r="J328"/>
  <c r="J110"/>
  <c r="BK333"/>
  <c r="J333"/>
  <c r="J111"/>
  <c r="BK337"/>
  <c r="J337"/>
  <c r="J112"/>
  <c r="BK342"/>
  <c r="J342"/>
  <c r="J113"/>
  <c r="P369"/>
  <c r="P378"/>
  <c r="BK407"/>
  <c r="J407"/>
  <c r="J116"/>
  <c r="P422"/>
  <c r="P433"/>
  <c r="BK462"/>
  <c r="J462"/>
  <c r="J120"/>
  <c r="BK488"/>
  <c r="J488"/>
  <c r="J121"/>
  <c r="BK503"/>
  <c r="J503"/>
  <c r="J122"/>
  <c r="BK514"/>
  <c r="J514"/>
  <c r="J123"/>
  <c r="P145"/>
  <c r="P144"/>
  <c r="P153"/>
  <c r="BK168"/>
  <c r="J168"/>
  <c r="J100"/>
  <c r="T207"/>
  <c r="T264"/>
  <c r="R273"/>
  <c r="R281"/>
  <c r="R292"/>
  <c r="P307"/>
  <c r="P323"/>
  <c r="P328"/>
  <c r="R333"/>
  <c r="R337"/>
  <c r="T342"/>
  <c r="T369"/>
  <c r="R378"/>
  <c r="R407"/>
  <c r="R422"/>
  <c r="R433"/>
  <c r="P452"/>
  <c r="P462"/>
  <c r="P488"/>
  <c r="P503"/>
  <c r="P514"/>
  <c r="R145"/>
  <c r="R153"/>
  <c r="T168"/>
  <c r="R207"/>
  <c r="R264"/>
  <c r="T273"/>
  <c r="T281"/>
  <c r="T292"/>
  <c r="T307"/>
  <c r="R323"/>
  <c r="T328"/>
  <c r="T333"/>
  <c r="T337"/>
  <c r="R342"/>
  <c r="R369"/>
  <c r="T378"/>
  <c r="T407"/>
  <c r="T422"/>
  <c r="T433"/>
  <c r="R452"/>
  <c r="T462"/>
  <c r="R488"/>
  <c r="R503"/>
  <c r="R514"/>
  <c i="3" r="BK125"/>
  <c r="J125"/>
  <c r="J99"/>
  <c r="T125"/>
  <c r="T122"/>
  <c r="T121"/>
  <c i="2" r="BK145"/>
  <c r="J145"/>
  <c r="J98"/>
  <c r="BK153"/>
  <c r="J153"/>
  <c r="J99"/>
  <c r="R168"/>
  <c r="BK207"/>
  <c r="J207"/>
  <c r="J101"/>
  <c r="BK264"/>
  <c r="J264"/>
  <c r="J102"/>
  <c r="P273"/>
  <c r="P281"/>
  <c r="P292"/>
  <c r="R307"/>
  <c r="T323"/>
  <c r="R328"/>
  <c r="P333"/>
  <c r="P337"/>
  <c r="P342"/>
  <c r="BK369"/>
  <c r="J369"/>
  <c r="J114"/>
  <c r="BK378"/>
  <c r="J378"/>
  <c r="J115"/>
  <c r="P407"/>
  <c r="BK422"/>
  <c r="J422"/>
  <c r="J117"/>
  <c r="BK433"/>
  <c r="J433"/>
  <c r="J118"/>
  <c r="BK452"/>
  <c r="J452"/>
  <c r="J119"/>
  <c r="T452"/>
  <c r="R462"/>
  <c r="T488"/>
  <c r="T503"/>
  <c r="T514"/>
  <c i="3" r="P125"/>
  <c r="P122"/>
  <c r="P121"/>
  <c i="1" r="AU96"/>
  <c i="3" r="R125"/>
  <c r="R122"/>
  <c r="R121"/>
  <c i="2" r="BK270"/>
  <c r="J270"/>
  <c r="J103"/>
  <c i="3" r="BK123"/>
  <c r="J123"/>
  <c r="J98"/>
  <c r="BK131"/>
  <c r="J131"/>
  <c r="J100"/>
  <c r="BK133"/>
  <c r="J133"/>
  <c r="J101"/>
  <c r="J115"/>
  <c r="F118"/>
  <c r="BE128"/>
  <c r="BE124"/>
  <c r="BE127"/>
  <c r="BE129"/>
  <c r="BE130"/>
  <c r="E111"/>
  <c r="BE126"/>
  <c r="BE132"/>
  <c r="BE134"/>
  <c i="2" r="J137"/>
  <c r="BE146"/>
  <c r="BE149"/>
  <c r="BE169"/>
  <c r="BE170"/>
  <c r="BE188"/>
  <c r="BE191"/>
  <c r="BE206"/>
  <c r="BE208"/>
  <c r="BE211"/>
  <c r="BE219"/>
  <c r="BE250"/>
  <c r="BE265"/>
  <c r="BE266"/>
  <c r="BE274"/>
  <c r="BE282"/>
  <c r="BE297"/>
  <c r="BE301"/>
  <c r="BE304"/>
  <c r="BE311"/>
  <c r="BE312"/>
  <c r="BE315"/>
  <c r="BE322"/>
  <c r="BE329"/>
  <c r="BE331"/>
  <c r="BE340"/>
  <c r="BE354"/>
  <c r="BE355"/>
  <c r="BE356"/>
  <c r="BE361"/>
  <c r="BE362"/>
  <c r="BE367"/>
  <c r="BE371"/>
  <c r="BE372"/>
  <c r="BE513"/>
  <c r="F140"/>
  <c r="BE167"/>
  <c r="BE186"/>
  <c r="BE209"/>
  <c r="BE210"/>
  <c r="BE215"/>
  <c r="BE224"/>
  <c r="BE268"/>
  <c r="BE269"/>
  <c r="BE271"/>
  <c r="BE284"/>
  <c r="BE287"/>
  <c r="BE290"/>
  <c r="BE291"/>
  <c r="BE293"/>
  <c r="BE300"/>
  <c r="BE308"/>
  <c r="BE310"/>
  <c r="BE314"/>
  <c r="BE316"/>
  <c r="BE317"/>
  <c r="BE319"/>
  <c r="BE324"/>
  <c r="BE326"/>
  <c r="BE336"/>
  <c r="BE338"/>
  <c r="BE343"/>
  <c r="BE350"/>
  <c r="BE357"/>
  <c r="BE359"/>
  <c r="BE363"/>
  <c r="BE365"/>
  <c r="BE366"/>
  <c r="BE368"/>
  <c r="BE370"/>
  <c r="BE379"/>
  <c r="BE389"/>
  <c r="BE404"/>
  <c r="BE405"/>
  <c r="BE406"/>
  <c r="BE408"/>
  <c r="BE409"/>
  <c r="BE410"/>
  <c r="BE412"/>
  <c r="BE414"/>
  <c r="BE415"/>
  <c r="BE423"/>
  <c r="BE427"/>
  <c r="BE431"/>
  <c r="BE435"/>
  <c r="BE436"/>
  <c r="BE446"/>
  <c r="BE447"/>
  <c r="BE451"/>
  <c r="BE461"/>
  <c r="BE469"/>
  <c r="BE470"/>
  <c r="BE474"/>
  <c r="BE478"/>
  <c r="BE480"/>
  <c r="BE483"/>
  <c r="BE485"/>
  <c r="BE486"/>
  <c r="BE502"/>
  <c r="BE504"/>
  <c r="BE509"/>
  <c r="BE515"/>
  <c r="E85"/>
  <c r="BE158"/>
  <c r="BE162"/>
  <c r="BE174"/>
  <c r="BE230"/>
  <c r="BE233"/>
  <c r="BE246"/>
  <c r="BE258"/>
  <c r="BE283"/>
  <c r="BE286"/>
  <c r="BE305"/>
  <c r="BE309"/>
  <c r="BE318"/>
  <c r="BE320"/>
  <c r="BE321"/>
  <c r="BE325"/>
  <c r="BE327"/>
  <c r="BE332"/>
  <c r="BE334"/>
  <c r="BE335"/>
  <c r="BE339"/>
  <c r="BE345"/>
  <c r="BE349"/>
  <c r="BE352"/>
  <c r="BE360"/>
  <c r="BE364"/>
  <c r="BE374"/>
  <c r="BE377"/>
  <c r="BE402"/>
  <c r="BE510"/>
  <c r="BE154"/>
  <c r="BE177"/>
  <c r="BE181"/>
  <c r="BE187"/>
  <c r="BE199"/>
  <c r="BE205"/>
  <c r="BE223"/>
  <c r="BE227"/>
  <c r="BE237"/>
  <c r="BE241"/>
  <c r="BE278"/>
  <c r="BE280"/>
  <c r="BE285"/>
  <c r="BE288"/>
  <c r="BE289"/>
  <c r="BE295"/>
  <c r="BE302"/>
  <c r="BE303"/>
  <c r="BE306"/>
  <c r="BE313"/>
  <c r="BE330"/>
  <c r="BE341"/>
  <c r="BE344"/>
  <c r="BE346"/>
  <c r="BE347"/>
  <c r="BE353"/>
  <c r="BE358"/>
  <c r="BE373"/>
  <c r="BE375"/>
  <c r="BE376"/>
  <c r="BE384"/>
  <c r="BE394"/>
  <c r="BE398"/>
  <c r="BE403"/>
  <c r="BE411"/>
  <c r="BE413"/>
  <c r="BE416"/>
  <c r="BE417"/>
  <c r="BE418"/>
  <c r="BE419"/>
  <c r="BE420"/>
  <c r="BE421"/>
  <c r="BE426"/>
  <c r="BE428"/>
  <c r="BE430"/>
  <c r="BE432"/>
  <c r="BE434"/>
  <c r="BE441"/>
  <c r="BE444"/>
  <c r="BE448"/>
  <c r="BE450"/>
  <c r="BE453"/>
  <c r="BE454"/>
  <c r="BE455"/>
  <c r="BE459"/>
  <c r="BE460"/>
  <c r="BE463"/>
  <c r="BE464"/>
  <c r="BE465"/>
  <c r="BE484"/>
  <c r="BE487"/>
  <c r="BE489"/>
  <c r="BE494"/>
  <c r="BE495"/>
  <c r="BE496"/>
  <c r="BE500"/>
  <c r="BE501"/>
  <c r="BE521"/>
  <c r="F34"/>
  <c i="1" r="BA95"/>
  <c i="3" r="F34"/>
  <c i="1" r="BA96"/>
  <c i="3" r="F37"/>
  <c i="1" r="BD96"/>
  <c i="2" r="F35"/>
  <c i="1" r="BB95"/>
  <c i="3" r="F36"/>
  <c i="1" r="BC96"/>
  <c i="2" r="F37"/>
  <c i="1" r="BD95"/>
  <c i="2" r="F36"/>
  <c i="1" r="BC95"/>
  <c i="2" r="J34"/>
  <c i="1" r="AW95"/>
  <c i="3" r="J34"/>
  <c i="1" r="AW96"/>
  <c i="3" r="F35"/>
  <c i="1" r="BB96"/>
  <c i="2" l="1" r="T272"/>
  <c r="R144"/>
  <c r="R272"/>
  <c r="T144"/>
  <c r="T143"/>
  <c r="P272"/>
  <c r="P143"/>
  <c i="1" r="AU95"/>
  <c i="2" r="BK144"/>
  <c r="J144"/>
  <c r="J97"/>
  <c r="BK272"/>
  <c r="J272"/>
  <c r="J104"/>
  <c i="3" r="BK122"/>
  <c r="J122"/>
  <c r="J97"/>
  <c i="2" r="J33"/>
  <c i="1" r="AV95"/>
  <c r="AT95"/>
  <c r="BD94"/>
  <c r="W33"/>
  <c r="BB94"/>
  <c r="AX94"/>
  <c r="BA94"/>
  <c r="W30"/>
  <c i="3" r="F33"/>
  <c i="1" r="AZ96"/>
  <c r="BC94"/>
  <c r="W32"/>
  <c i="3" r="J33"/>
  <c i="1" r="AV96"/>
  <c r="AT96"/>
  <c i="2" r="F33"/>
  <c i="1" r="AZ95"/>
  <c r="AU94"/>
  <c i="2" l="1" r="R143"/>
  <c i="3" r="BK121"/>
  <c r="J121"/>
  <c r="J96"/>
  <c i="2" r="BK143"/>
  <c r="J143"/>
  <c r="J96"/>
  <c i="1" r="W31"/>
  <c r="AZ94"/>
  <c r="W29"/>
  <c r="AY94"/>
  <c r="AW94"/>
  <c r="AK30"/>
  <c i="2" l="1" r="J30"/>
  <c i="1" r="AG95"/>
  <c i="3" r="J30"/>
  <c i="1" r="AG96"/>
  <c r="AV94"/>
  <c r="AK29"/>
  <c i="3" l="1" r="J39"/>
  <c i="2" r="J39"/>
  <c i="1" r="AN95"/>
  <c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<sst xmlns="http://schemas.openxmlformats.org/spreadsheetml/2006/main">
  <si>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</si>
  <si>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</si>
  <si>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</si>
  <si>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</si>
  <si>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{36de64f1-066b-4d4f-9aff-bdf3b3896a95}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</si>
  <si>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</si>
  <si>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</si>
  <si>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</si>
  <si>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</si>
  <si>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</si>
  <si>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</si>
  <si>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</si>
  <si>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</si>
  <si>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</si>
  <si>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63/2020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</si>
  <si>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</si>
  <si>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</si>
  <si>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zázemí pro zaměstnance stravovacího provozu v Novém Bydžově</t>
  </si>
  <si>
    <t>KSO:</t>
  </si>
  <si>
    <t>CC-CZ:</t>
  </si>
  <si>
    <t>Místo:</t>
  </si>
  <si>
    <t>Areál nemocnice Nový Bydžov - objekt č.p. 494</t>
  </si>
  <si>
    <t>Datum:</t>
  </si>
  <si>
    <t>14. 3. 2020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</si>
  <si>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</si>
  <si>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</si>
  <si>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</si>
  <si>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</si>
  <si>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</si>
  <si>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</si>
  <si>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</si>
  <si>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AA Consult s.r.o.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</si>
  <si>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</si>
  <si>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</si>
  <si>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</si>
  <si>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</si>
  <si>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</si>
  <si>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</si>
  <si>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</si>
  <si>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</si>
  <si>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</si>
  <si>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</si>
  <si>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</si>
  <si>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</si>
  <si>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</si>
  <si>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</si>
  <si>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</si>
  <si>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</si>
  <si>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</si>
  <si>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</si>
  <si>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</si>
  <si>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</si>
  <si>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</si>
  <si>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</si>
  <si>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</si>
  <si>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</si>
  <si>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</si>
  <si>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</si>
  <si>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</si>
  <si>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</si>
  <si>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</si>
  <si>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</si>
  <si>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</si>
  <si>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</si>
  <si>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</si>
  <si>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</si>
  <si>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</si>
  <si>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</si>
  <si>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</si>
  <si>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</si>
  <si>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</si>
  <si>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</si>
  <si>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</si>
  <si>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</si>
  <si>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</si>
  <si>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</si>
  <si>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</si>
  <si>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</si>
  <si>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</si>
  <si>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</si>
  <si>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</si>
  <si>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</si>
  <si>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</si>
  <si>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</si>
  <si>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</si>
  <si>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</si>
  <si>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</si>
  <si>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{af7caf48-43f5-47b3-889d-39ad1fab27ac}</t>
  </si>
  <si>
    <t>2</t>
  </si>
  <si>
    <t>VORN</t>
  </si>
  <si>
    <t>Vedlejší a ostatní rozpočtové náklady</t>
  </si>
  <si>
    <t>VON</t>
  </si>
  <si>
    <t>{d1325171-836b-4bed-8381-b9d7af93705d}</t>
  </si>
  <si>
    <t>KRYCÍ LIST SOUPISU PRACÍ</t>
  </si>
  <si>
    <t>Objekt:</t>
  </si>
  <si>
    <t>01 -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</si>
  <si>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</si>
  <si>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</si>
  <si>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</si>
  <si>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</si>
  <si>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</si>
  <si>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</si>
  <si>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</si>
  <si>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</si>
  <si>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</si>
  <si>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</si>
  <si>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</si>
  <si>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</si>
  <si>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</si>
  <si>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</si>
  <si>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</si>
  <si>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</si>
  <si>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</si>
  <si>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</si>
  <si>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</si>
  <si>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</si>
  <si>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</si>
  <si>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</si>
  <si>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</si>
  <si>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</si>
  <si>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</si>
  <si>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</si>
  <si>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</si>
  <si>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</si>
  <si>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</si>
  <si>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</si>
  <si>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</si>
  <si>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</si>
  <si>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</si>
  <si>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</si>
  <si>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</si>
  <si>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</si>
  <si>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</si>
  <si>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</si>
  <si>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</si>
  <si>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</si>
  <si>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</si>
  <si>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</si>
  <si>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</si>
  <si>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</si>
  <si>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</si>
  <si>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</si>
  <si>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</si>
  <si>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</si>
  <si>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</si>
  <si>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</si>
  <si>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</si>
  <si>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</si>
  <si>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</si>
  <si>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</si>
  <si>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4</t>
  </si>
  <si>
    <t>-538905164</t>
  </si>
  <si>
    <t>VV</t>
  </si>
  <si>
    <t>"NADPRAŽÍ VYBOURANÉHO OTVORU" 1,2*0,00834*2</t>
  </si>
  <si>
    <t>Součet</t>
  </si>
  <si>
    <t>342272245</t>
  </si>
  <si>
    <t>Příčka z pórobetonových hladkých tvárnic na tenkovrstvou maltu tl 150 mm</t>
  </si>
  <si>
    <t>m2</t>
  </si>
  <si>
    <t>-1792829582</t>
  </si>
  <si>
    <t>M.Č. 1.39 - ZAZDÍVKA PO VRATECH</t>
  </si>
  <si>
    <t>2,44*2,25</t>
  </si>
  <si>
    <t>Vodorovné konstrukce</t>
  </si>
  <si>
    <t>411388631</t>
  </si>
  <si>
    <t>Zabetonování otvorů tl do 150 mm ze suchých směsí pl do 1 m2 ve stropech</t>
  </si>
  <si>
    <t>kus</t>
  </si>
  <si>
    <t>-667123251</t>
  </si>
  <si>
    <t>OTVOR PO PŮVODNÍM POKLOPU V PODLAZE M.Č. 1.39</t>
  </si>
  <si>
    <t>430321515.R01</t>
  </si>
  <si>
    <t>Schodišťová konstrukce a rampa z betonu tř. C 20/25</t>
  </si>
  <si>
    <t>m3</t>
  </si>
  <si>
    <t>-905477796</t>
  </si>
  <si>
    <t>M.Č. 1.39</t>
  </si>
  <si>
    <t>2,5*1,05*0,15</t>
  </si>
  <si>
    <t>5</t>
  </si>
  <si>
    <t>431351121</t>
  </si>
  <si>
    <t>Zřízení bednění podest schodišť a ramp přímočarých v do 4 m</t>
  </si>
  <si>
    <t>-146289187</t>
  </si>
  <si>
    <t>BOKY A ČELA RAMPY</t>
  </si>
  <si>
    <t>2,5*0,5*2</t>
  </si>
  <si>
    <t>1,05*0,5*2</t>
  </si>
  <si>
    <t>6</t>
  </si>
  <si>
    <t>431351122</t>
  </si>
  <si>
    <t>Odstranění bednění podest schodišť a ramp přímočarých v do 4 m</t>
  </si>
  <si>
    <t>630463053</t>
  </si>
  <si>
    <t>Úpravy povrchů, podlahy a osazování výplní</t>
  </si>
  <si>
    <t>7</t>
  </si>
  <si>
    <t>611131100</t>
  </si>
  <si>
    <t>Vápenný postřik vnitřních stropů nanášený ručně</t>
  </si>
  <si>
    <t>-1920473854</t>
  </si>
  <si>
    <t>8</t>
  </si>
  <si>
    <t>611142001</t>
  </si>
  <si>
    <t>Potažení vnitřních stropů sklovláknitým pletivem vtlačeným do tenkovrstvé hmoty</t>
  </si>
  <si>
    <t>-573336452</t>
  </si>
  <si>
    <t>IZOLACE STROPU M.Č. 0.10</t>
  </si>
  <si>
    <t>44,75</t>
  </si>
  <si>
    <t>9</t>
  </si>
  <si>
    <t>611321141</t>
  </si>
  <si>
    <t>Vápenocementová omítka štuková dvouvrstvá vnitřních stropů rovných nanášená ručně</t>
  </si>
  <si>
    <t>126146405</t>
  </si>
  <si>
    <t>"M.Č. 1.39" 27,92</t>
  </si>
  <si>
    <t>10</t>
  </si>
  <si>
    <t>611325121</t>
  </si>
  <si>
    <t>Vápenocementová štuková omítka rýh ve stropech šířky do 150 mm</t>
  </si>
  <si>
    <t>-1851485547</t>
  </si>
  <si>
    <t>PO OSAZENÍ IPN NOSNÍKU NADPRAŽÍ</t>
  </si>
  <si>
    <t>2,4*0,1</t>
  </si>
  <si>
    <t>11</t>
  </si>
  <si>
    <t>611325422</t>
  </si>
  <si>
    <t>Oprava vnitřní vápenocementové štukové omítky stropů v rozsahu plochy do 30%</t>
  </si>
  <si>
    <t>1746183458</t>
  </si>
  <si>
    <t>"M.Č. 1.34" 12,21</t>
  </si>
  <si>
    <t>"M.Č. 1.35" 11,53</t>
  </si>
  <si>
    <t>"M.Č.1.36" 30,64</t>
  </si>
  <si>
    <t>12</t>
  </si>
  <si>
    <t>611521011</t>
  </si>
  <si>
    <t>Tenkovrstvá silikátová zrnitá omítka tl. 1,5 mm včetně penetrace vnitřních stropů rovných</t>
  </si>
  <si>
    <t>-1488951682</t>
  </si>
  <si>
    <t>13</t>
  </si>
  <si>
    <t>612131100</t>
  </si>
  <si>
    <t>Vápenný postřik vnitřních stěn nanášený ručně</t>
  </si>
  <si>
    <t>-1776040886</t>
  </si>
  <si>
    <t>16</t>
  </si>
  <si>
    <t>612321141</t>
  </si>
  <si>
    <t>Vápenocementová omítka štuková dvouvrstvá vnitřních stěn nanášená ručně</t>
  </si>
  <si>
    <t>1417286707</t>
  </si>
  <si>
    <t>"M.Č. 1.39" 45,744</t>
  </si>
  <si>
    <t>17</t>
  </si>
  <si>
    <t>612325422</t>
  </si>
  <si>
    <t>Oprava vnitřní vápenocementové štukové omítky stěn v rozsahu plochy do 30%</t>
  </si>
  <si>
    <t>-582370383</t>
  </si>
  <si>
    <t>M.Č. 1.34</t>
  </si>
  <si>
    <t>(4,79+2,55+2,55+4,79)*2,93</t>
  </si>
  <si>
    <t>M.Č. 1.35</t>
  </si>
  <si>
    <t>22,38*0,73</t>
  </si>
  <si>
    <t>M.Č. 1.36</t>
  </si>
  <si>
    <t>(5,425+6,409+5,425+4,7)*2,93</t>
  </si>
  <si>
    <t>18</t>
  </si>
  <si>
    <t>619996117</t>
  </si>
  <si>
    <t>Ochrana podlahy obedněním z OSB desek</t>
  </si>
  <si>
    <t>-768774813</t>
  </si>
  <si>
    <t>OCHRANA PŮVODNÍ PODLAHY V M.Č. 0.10 PŘED ZATEPELNÍM STRPU (POJEZD LEŠENÍ)</t>
  </si>
  <si>
    <t>OCHRANA PODLAHY V M.Č. 1.27 PŘED VYBOURÁNÍM DVEŘNÍHO OTVORU</t>
  </si>
  <si>
    <t>22</t>
  </si>
  <si>
    <t>642942111</t>
  </si>
  <si>
    <t>Osazování zárubní nebo rámů dveřních kovových do 2,5 m2 na MC</t>
  </si>
  <si>
    <t>197165624</t>
  </si>
  <si>
    <t>23</t>
  </si>
  <si>
    <t>M</t>
  </si>
  <si>
    <t>55331386</t>
  </si>
  <si>
    <t>zárubeň ocelová pro běžné zdění a pórobeton 150 levá/pravá 900</t>
  </si>
  <si>
    <t>-1964414813</t>
  </si>
  <si>
    <t>Ostatní konstrukce a práce, bourání</t>
  </si>
  <si>
    <t>24</t>
  </si>
  <si>
    <t>900R001</t>
  </si>
  <si>
    <t>Protiprachová opatření (dočasná předstěna) v m.č. 1.27 - zamezení kontaminace (montáž, demontáž)</t>
  </si>
  <si>
    <t>soubor</t>
  </si>
  <si>
    <t>-850937676</t>
  </si>
  <si>
    <t>25</t>
  </si>
  <si>
    <t>949101111</t>
  </si>
  <si>
    <t>Lešení pomocné pro objekty pozemních staveb s lešeňovou podlahou v do 1,9 m zatížení do 150 kg/m2</t>
  </si>
  <si>
    <t>-1826801974</t>
  </si>
  <si>
    <t>26</t>
  </si>
  <si>
    <t>949111111</t>
  </si>
  <si>
    <t>Montáž lešení lehkého kozového trubkového v do 1,2 m</t>
  </si>
  <si>
    <t>sada</t>
  </si>
  <si>
    <t>-1068397283</t>
  </si>
  <si>
    <t>27</t>
  </si>
  <si>
    <t>952901111</t>
  </si>
  <si>
    <t>Vyčištění budov bytové a občanské výstavby při výšce podlaží do 4 m</t>
  </si>
  <si>
    <t>1153065135</t>
  </si>
  <si>
    <t>27,92+12,21+11,53+30,64</t>
  </si>
  <si>
    <t>"M.Č.1.27" 33,38</t>
  </si>
  <si>
    <t>28</t>
  </si>
  <si>
    <t>952902041</t>
  </si>
  <si>
    <t>Čištění budov drhnutí hladkých podlah s chemickými prostředky</t>
  </si>
  <si>
    <t>292643164</t>
  </si>
  <si>
    <t>PRŮBĚŽNÝ ÚKLID CHODBY 1.27</t>
  </si>
  <si>
    <t>33,38*30</t>
  </si>
  <si>
    <t>29</t>
  </si>
  <si>
    <t>965042241</t>
  </si>
  <si>
    <t>Bourání podkladů pod dlažby nebo mazanin betonových nebo z litého asfaltu tl přes 100 mm pl přes 4 m2</t>
  </si>
  <si>
    <t>405646822</t>
  </si>
  <si>
    <t>M.Č. 1.39 - NESOUDRŽNÉ ČÁSTI PODLAHY (PŘEDPOKLAD 30% PLOCHY)</t>
  </si>
  <si>
    <t>(27,92/100*30)*0,15</t>
  </si>
  <si>
    <t>30</t>
  </si>
  <si>
    <t>965049112</t>
  </si>
  <si>
    <t>Příplatek k bourání betonových mazanin za bourání mazanin se svařovanou sítí tl přes 100 mm</t>
  </si>
  <si>
    <t>6805336</t>
  </si>
  <si>
    <t>31</t>
  </si>
  <si>
    <t>965081213</t>
  </si>
  <si>
    <t>Bourání podlah z dlaždic keramických nebo xylolitových tl do 10 mm plochy přes 1 m2</t>
  </si>
  <si>
    <t>-893356942</t>
  </si>
  <si>
    <t>32</t>
  </si>
  <si>
    <t>971033641</t>
  </si>
  <si>
    <t>Vybourání otvorů ve zdivu cihelném pl do 4 m2 na MVC nebo MV tl do 300 mm</t>
  </si>
  <si>
    <t>-1568845745</t>
  </si>
  <si>
    <t>1*2,15*0,3</t>
  </si>
  <si>
    <t>33</t>
  </si>
  <si>
    <t>974031664</t>
  </si>
  <si>
    <t>Vysekání rýh ve zdivu cihelném pro vtahování nosníků hl do 150 mm v do 150 mm</t>
  </si>
  <si>
    <t>m</t>
  </si>
  <si>
    <t>-1306338495</t>
  </si>
  <si>
    <t>1,2*2</t>
  </si>
  <si>
    <t>34</t>
  </si>
  <si>
    <t>976085411</t>
  </si>
  <si>
    <t>Vybourání kanalizačních rámů včetně poklopů nebo mříží pl přes 0,6 m2</t>
  </si>
  <si>
    <t>1865655651</t>
  </si>
  <si>
    <t>ODSTRANĚNÍ PŮVODNÍHO POKLOPU V M.č. 1.39</t>
  </si>
  <si>
    <t>35</t>
  </si>
  <si>
    <t>977151118</t>
  </si>
  <si>
    <t>Jádrové vrty diamantovými korunkami do D 100 mm do stavebních materiálů</t>
  </si>
  <si>
    <t>-44856225</t>
  </si>
  <si>
    <t>PROSTUPY STROPEM DO 1.PP</t>
  </si>
  <si>
    <t>2*0,5</t>
  </si>
  <si>
    <t>36</t>
  </si>
  <si>
    <t>978011141</t>
  </si>
  <si>
    <t>Otlučení (osekání) vnitřní vápenné nebo vápenocementové omítky stropů v rozsahu do 30 %</t>
  </si>
  <si>
    <t>-2141558030</t>
  </si>
  <si>
    <t>"M.Č. 1.36" 30,64</t>
  </si>
  <si>
    <t>37</t>
  </si>
  <si>
    <t>978012191</t>
  </si>
  <si>
    <t>Otlučení (osekání) vnitřní vápenné nebo vápenocementové omítky stropů rákosových v rozsahu do 100 %</t>
  </si>
  <si>
    <t>1677360384</t>
  </si>
  <si>
    <t>ODSTRANĚNÍ OMÍTKY STROPU V M.Č. 1.39</t>
  </si>
  <si>
    <t>27,92</t>
  </si>
  <si>
    <t>38</t>
  </si>
  <si>
    <t>978013141</t>
  </si>
  <si>
    <t>Otlučení (osekání) vnitřní vápenné nebo vápenocementové omítky stěn v rozsahu do 30 %</t>
  </si>
  <si>
    <t>526565408</t>
  </si>
  <si>
    <t>39</t>
  </si>
  <si>
    <t>978013191</t>
  </si>
  <si>
    <t>Otlučení (osekání) vnitřní vápenné nebo vápenocementové omítky stěn v rozsahu do 100 %</t>
  </si>
  <si>
    <t>1812570059</t>
  </si>
  <si>
    <t>OTLUČENÍ OMÍTEK V M.Č. 1.39</t>
  </si>
  <si>
    <t>(5,03+5,03+5,21)*2,76</t>
  </si>
  <si>
    <t>5,21*0,5</t>
  </si>
  <si>
    <t>0,36*2,76</t>
  </si>
  <si>
    <t>997</t>
  </si>
  <si>
    <t>Přesun sutě</t>
  </si>
  <si>
    <t>40</t>
  </si>
  <si>
    <t>997013211</t>
  </si>
  <si>
    <t>Vnitrostaveništní doprava suti a vybouraných hmot pro budovy v do 6 m ručně</t>
  </si>
  <si>
    <t>855581165</t>
  </si>
  <si>
    <t>41</t>
  </si>
  <si>
    <t>997013509</t>
  </si>
  <si>
    <t>Příplatek k odvozu suti a vybouraných hmot na skládku ZKD 1 km přes 1 km</t>
  </si>
  <si>
    <t>-1147305833</t>
  </si>
  <si>
    <t>12,623*30 "Přepočtené koeficientem množství</t>
  </si>
  <si>
    <t>42</t>
  </si>
  <si>
    <t>997013511</t>
  </si>
  <si>
    <t>Odvoz suti a vybouraných hmot z meziskládky na skládku do 1 km s naložením a se složením</t>
  </si>
  <si>
    <t>1379331350</t>
  </si>
  <si>
    <t>43</t>
  </si>
  <si>
    <t>997013631</t>
  </si>
  <si>
    <t>Poplatek za uložení na skládce (skládkovné) stavebního odpadu směsného kód odpadu 17 09 04</t>
  </si>
  <si>
    <t>-203437791</t>
  </si>
  <si>
    <t>998</t>
  </si>
  <si>
    <t>Přesun hmot</t>
  </si>
  <si>
    <t>44</t>
  </si>
  <si>
    <t>998018001</t>
  </si>
  <si>
    <t>Přesun hmot ruční pro budovy v do 6 m</t>
  </si>
  <si>
    <t>-1487156553</t>
  </si>
  <si>
    <t>PSV</t>
  </si>
  <si>
    <t>Práce a dodávky PSV</t>
  </si>
  <si>
    <t>713</t>
  </si>
  <si>
    <t>Izolace tepelné</t>
  </si>
  <si>
    <t>45</t>
  </si>
  <si>
    <t>713111127</t>
  </si>
  <si>
    <t>Montáž izolace tepelné spodem stropů lepením celoplošně rohoží, pásů, dílců, desek</t>
  </si>
  <si>
    <t>1238772404</t>
  </si>
  <si>
    <t>46</t>
  </si>
  <si>
    <t>28375936</t>
  </si>
  <si>
    <t>deska EPS 70 fasádní λ=0,039 tl 80mm</t>
  </si>
  <si>
    <t>-1529744539</t>
  </si>
  <si>
    <t>44,75*1,02 "Přepočtené koeficientem množství</t>
  </si>
  <si>
    <t>47</t>
  </si>
  <si>
    <t>998713101</t>
  </si>
  <si>
    <t>Přesun hmot tonážní pro izolace tepelné v objektech v do 6 m</t>
  </si>
  <si>
    <t>-1212124846</t>
  </si>
  <si>
    <t>721</t>
  </si>
  <si>
    <t>Zdravotechnika - vnitřní kanalizace</t>
  </si>
  <si>
    <t>48</t>
  </si>
  <si>
    <t>721171905</t>
  </si>
  <si>
    <t>Potrubí z PP vsazení odbočky do hrdla DN 110</t>
  </si>
  <si>
    <t>-338852498</t>
  </si>
  <si>
    <t>49</t>
  </si>
  <si>
    <t>721174043</t>
  </si>
  <si>
    <t>Potrubí kanalizační z PP připojovací DN 50</t>
  </si>
  <si>
    <t>1201377896</t>
  </si>
  <si>
    <t>50</t>
  </si>
  <si>
    <t>721174045</t>
  </si>
  <si>
    <t>Potrubí kanalizační z PP připojovací DN 110</t>
  </si>
  <si>
    <t>1690540096</t>
  </si>
  <si>
    <t>51</t>
  </si>
  <si>
    <t>721194105</t>
  </si>
  <si>
    <t>Vyvedení a upevnění odpadních výpustek DN 50</t>
  </si>
  <si>
    <t>-1820822104</t>
  </si>
  <si>
    <t>52</t>
  </si>
  <si>
    <t>721194109</t>
  </si>
  <si>
    <t>Vyvedení a upevnění odpadních výpustek DN 100</t>
  </si>
  <si>
    <t>-796307495</t>
  </si>
  <si>
    <t>53</t>
  </si>
  <si>
    <t>721210813</t>
  </si>
  <si>
    <t>Demontáž vpustí podlahových z kyselinovzdorné kameniny DN 100</t>
  </si>
  <si>
    <t>632427804</t>
  </si>
  <si>
    <t>54</t>
  </si>
  <si>
    <t>721211403</t>
  </si>
  <si>
    <t>Vpusť podlahová s vodorovným odtokem DN 50/75 s kulovým kloubem</t>
  </si>
  <si>
    <t>-1803457771</t>
  </si>
  <si>
    <t>55</t>
  </si>
  <si>
    <t>721212125</t>
  </si>
  <si>
    <t>Odtokový sprchový žlab délky 900 mm s krycím roštem a zápachovou uzávěrkou</t>
  </si>
  <si>
    <t>-1021941779</t>
  </si>
  <si>
    <t>56</t>
  </si>
  <si>
    <t>721290111</t>
  </si>
  <si>
    <t>Zkouška těsnosti potrubí kanalizace vodou do DN 125 vč. předložení protokolu</t>
  </si>
  <si>
    <t>871638149</t>
  </si>
  <si>
    <t>57</t>
  </si>
  <si>
    <t>998721101</t>
  </si>
  <si>
    <t>Přesun hmot tonážní pro vnitřní kanalizace v objektech v do 6 m</t>
  </si>
  <si>
    <t>-7162819</t>
  </si>
  <si>
    <t>722</t>
  </si>
  <si>
    <t>Zdravotechnika - vnitřní vodovod</t>
  </si>
  <si>
    <t>58</t>
  </si>
  <si>
    <t>722173202</t>
  </si>
  <si>
    <t>Potrubí vodovodní plastové PE-Xa spoj násuvnou objímkou kovovou D 20x2,8 mm</t>
  </si>
  <si>
    <t>-1809400971</t>
  </si>
  <si>
    <t>P</t>
  </si>
  <si>
    <t>Poznámka k položce:_x000d_
nový potrubní rozvod z plastového potrubí z peroxidicky zesíťovaného polyetylenu PE-Xa a PE- Xa/Al/Pe s ochranou vrstvou proti difuzi kyslíku</t>
  </si>
  <si>
    <t>59</t>
  </si>
  <si>
    <t>722173203</t>
  </si>
  <si>
    <t>Potrubí vodovodní plastové PE-Xa spoj násuvnou objímkou kovovou D 25x3,5 mm</t>
  </si>
  <si>
    <t>1663056544</t>
  </si>
  <si>
    <t>60</t>
  </si>
  <si>
    <t>722173912</t>
  </si>
  <si>
    <t>Potrubí plastové spoje svar polyfuze D do 20 mm</t>
  </si>
  <si>
    <t>974726162</t>
  </si>
  <si>
    <t>"NAPOJENÍ NA STÁVAJÍCÍ ROZVOD" 2*2</t>
  </si>
  <si>
    <t>61</t>
  </si>
  <si>
    <t>722181221</t>
  </si>
  <si>
    <t>Ochrana vodovodního potrubí přilepenými termoizolačními trubicemi z PE tl do 9 mm DN do 22 mm</t>
  </si>
  <si>
    <t>-212085005</t>
  </si>
  <si>
    <t>62</t>
  </si>
  <si>
    <t>722190401</t>
  </si>
  <si>
    <t>Vyvedení a upevnění výpustku do DN 25</t>
  </si>
  <si>
    <t>1206547455</t>
  </si>
  <si>
    <t>63</t>
  </si>
  <si>
    <t>722220152.R01</t>
  </si>
  <si>
    <t>Nástěnka závitová kovová PN 20 DN 20 x G 1/2</t>
  </si>
  <si>
    <t>369113092</t>
  </si>
  <si>
    <t>64</t>
  </si>
  <si>
    <t>722220153.R01</t>
  </si>
  <si>
    <t>Nástěnka závitová kovováR PN 20 DN 25 x G 3/4</t>
  </si>
  <si>
    <t>1878409964</t>
  </si>
  <si>
    <t>65</t>
  </si>
  <si>
    <t>722290215</t>
  </si>
  <si>
    <t>Zkouška těsnosti vodovodního potrubí hrdlového nebo přírubového do DN 100 vč. předložení protokolu</t>
  </si>
  <si>
    <t>1823821567</t>
  </si>
  <si>
    <t>66</t>
  </si>
  <si>
    <t>722290234</t>
  </si>
  <si>
    <t>Proplach a dezinfekce vodovodního potrubí do DN 80</t>
  </si>
  <si>
    <t>-1774841946</t>
  </si>
  <si>
    <t>67</t>
  </si>
  <si>
    <t>998722101</t>
  </si>
  <si>
    <t>Přesun hmot tonážní pro vnitřní vodovod v objektech v do 6 m</t>
  </si>
  <si>
    <t>-400202112</t>
  </si>
  <si>
    <t>725</t>
  </si>
  <si>
    <t>Zdravotechnika - zařizovací předměty</t>
  </si>
  <si>
    <t>68</t>
  </si>
  <si>
    <t>725110811</t>
  </si>
  <si>
    <t>Demontáž klozetů splachovací s nádrží</t>
  </si>
  <si>
    <t>-1830280312</t>
  </si>
  <si>
    <t>69</t>
  </si>
  <si>
    <t>725112002</t>
  </si>
  <si>
    <t>Klozet keramický standardní samostatně stojící s hlubokým splachováním odpad svislý</t>
  </si>
  <si>
    <t>430558739</t>
  </si>
  <si>
    <t>70</t>
  </si>
  <si>
    <t>725112022</t>
  </si>
  <si>
    <t>Klozet keramický závěsný na nosné stěny s hlubokým splachováním odpad vodorovný</t>
  </si>
  <si>
    <t>1380156962</t>
  </si>
  <si>
    <t>71</t>
  </si>
  <si>
    <t>725210821</t>
  </si>
  <si>
    <t>Demontáž umyvadel bez výtokových armatur</t>
  </si>
  <si>
    <t>-1626088091</t>
  </si>
  <si>
    <t>72</t>
  </si>
  <si>
    <t>725211603</t>
  </si>
  <si>
    <t>Umyvadlo keramické bílé šířky 600 mm bez krytu na sifon připevněné na stěnu šrouby</t>
  </si>
  <si>
    <t>-1196253753</t>
  </si>
  <si>
    <t>73</t>
  </si>
  <si>
    <t>725244204.R01</t>
  </si>
  <si>
    <t>Zástěna sprchová skleněná tl. 6 mm pevná bezdveřová - specifikace a provedení zcela dle PD</t>
  </si>
  <si>
    <t>-1852286187</t>
  </si>
  <si>
    <t>74</t>
  </si>
  <si>
    <t>725330820</t>
  </si>
  <si>
    <t>Demontáž výlevka diturvitová</t>
  </si>
  <si>
    <t>-610566923</t>
  </si>
  <si>
    <t>75</t>
  </si>
  <si>
    <t>725331111</t>
  </si>
  <si>
    <t>Výlevka bez výtokových armatur keramická se sklopnou plastovou mřížkou 500 mm</t>
  </si>
  <si>
    <t>-1779567298</t>
  </si>
  <si>
    <t>76</t>
  </si>
  <si>
    <t>725813111</t>
  </si>
  <si>
    <t>Ventil rohový bez připojovací trubičky nebo flexi hadičky G 1/2</t>
  </si>
  <si>
    <t>-1893377329</t>
  </si>
  <si>
    <t>77</t>
  </si>
  <si>
    <t>725820801</t>
  </si>
  <si>
    <t>Demontáž baterie nástěnné do G 3 / 4</t>
  </si>
  <si>
    <t>2107036969</t>
  </si>
  <si>
    <t>78</t>
  </si>
  <si>
    <t>725822631</t>
  </si>
  <si>
    <t>Baterie umyvadlová stojánková klasická s otáčivým kulatým ústím a délkou ramínka 150 mm</t>
  </si>
  <si>
    <t>-548695125</t>
  </si>
  <si>
    <t>79</t>
  </si>
  <si>
    <t>725841312</t>
  </si>
  <si>
    <t>Baterie sprchová nástěnná páková</t>
  </si>
  <si>
    <t>-812461757</t>
  </si>
  <si>
    <t>80</t>
  </si>
  <si>
    <t>725860811</t>
  </si>
  <si>
    <t>Demontáž uzávěrů zápachu jednoduchých</t>
  </si>
  <si>
    <t>-90958302</t>
  </si>
  <si>
    <t>81</t>
  </si>
  <si>
    <t>725861102</t>
  </si>
  <si>
    <t>Zápachová uzávěrka pro umyvadla DN 40</t>
  </si>
  <si>
    <t>183455654</t>
  </si>
  <si>
    <t>82</t>
  </si>
  <si>
    <t>998725101</t>
  </si>
  <si>
    <t>Přesun hmot tonážní pro zařizovací předměty v objektech v do 6 m</t>
  </si>
  <si>
    <t>1943345192</t>
  </si>
  <si>
    <t>726</t>
  </si>
  <si>
    <t>Zdravotechnika - předstěnové instalace</t>
  </si>
  <si>
    <t>83</t>
  </si>
  <si>
    <t>726131041</t>
  </si>
  <si>
    <t>Instalační předstěna - klozet závěsný v 1120 mm s ovládáním zepředu do lehkých stěn s kovovou kcí</t>
  </si>
  <si>
    <t>342793408</t>
  </si>
  <si>
    <t>84</t>
  </si>
  <si>
    <t>726191001</t>
  </si>
  <si>
    <t>Zvukoizolační souprava pro klozet a bidet</t>
  </si>
  <si>
    <t>1891524699</t>
  </si>
  <si>
    <t>85</t>
  </si>
  <si>
    <t>726191002</t>
  </si>
  <si>
    <t>Souprava pro předstěnovou montáž</t>
  </si>
  <si>
    <t>864225517</t>
  </si>
  <si>
    <t>86</t>
  </si>
  <si>
    <t>998726111</t>
  </si>
  <si>
    <t>Přesun hmot tonážní pro instalační prefabrikáty v objektech v do 6 m</t>
  </si>
  <si>
    <t>1414677047</t>
  </si>
  <si>
    <t>733</t>
  </si>
  <si>
    <t>Ústřední vytápění - rozvodné potrubí</t>
  </si>
  <si>
    <t>87</t>
  </si>
  <si>
    <t>733222202</t>
  </si>
  <si>
    <t>Potrubí měděné polotvrdé spojované tvrdým pájením D 15x1</t>
  </si>
  <si>
    <t>268752551</t>
  </si>
  <si>
    <t>88</t>
  </si>
  <si>
    <t>733291101</t>
  </si>
  <si>
    <t>Zkouška těsnosti potrubí měděné do D 35x1,5</t>
  </si>
  <si>
    <t>-650245809</t>
  </si>
  <si>
    <t>89</t>
  </si>
  <si>
    <t>733811221</t>
  </si>
  <si>
    <t>Ochrana potrubí ústředního vytápění termoizolačními trubicemi z PE tl do 9 mm DN do 22 mm</t>
  </si>
  <si>
    <t>-1087280291</t>
  </si>
  <si>
    <t>90</t>
  </si>
  <si>
    <t>998733101</t>
  </si>
  <si>
    <t>Přesun hmot tonážní pro rozvody potrubí v objektech v do 6 m</t>
  </si>
  <si>
    <t>1221551021</t>
  </si>
  <si>
    <t>734</t>
  </si>
  <si>
    <t>Ústřední vytápění - armatury</t>
  </si>
  <si>
    <t>91</t>
  </si>
  <si>
    <t>734221686</t>
  </si>
  <si>
    <t>Termostatická hlavice vosková PN 10 do 110°C otopných těles VK</t>
  </si>
  <si>
    <t>2066016419</t>
  </si>
  <si>
    <t>92</t>
  </si>
  <si>
    <t>734261402</t>
  </si>
  <si>
    <t>Armatura připojovací rohová G 1/2x18 PN 10 do 110°C radiátorů typu VK</t>
  </si>
  <si>
    <t>-1431745735</t>
  </si>
  <si>
    <t>93</t>
  </si>
  <si>
    <t>998734101</t>
  </si>
  <si>
    <t>Přesun hmot tonážní pro armatury v objektech v do 6 m</t>
  </si>
  <si>
    <t>-723455707</t>
  </si>
  <si>
    <t>735</t>
  </si>
  <si>
    <t>Ústřední vytápění - otopná tělesa</t>
  </si>
  <si>
    <t>94</t>
  </si>
  <si>
    <t>735152655</t>
  </si>
  <si>
    <t>Otopné těleso panelové VK třídeskové 3 přídavné přestupní plochy výška/délka 500/800 mm výkon 1663 W</t>
  </si>
  <si>
    <t>862280636</t>
  </si>
  <si>
    <t>95</t>
  </si>
  <si>
    <t>735152679</t>
  </si>
  <si>
    <t>Otopné těleso panelové VK třídeskové 3 přídavné přestupní plochy výška/délka 600/1200mm výkon 2887 W</t>
  </si>
  <si>
    <t>1430833278</t>
  </si>
  <si>
    <t>96</t>
  </si>
  <si>
    <t>735152694</t>
  </si>
  <si>
    <t>Otopné těleso panelové VK třídeskové 3 přídavné přestupní plochy výška/délka 900/700 mm výkon 2330 W</t>
  </si>
  <si>
    <t>-772331174</t>
  </si>
  <si>
    <t>97</t>
  </si>
  <si>
    <t>998735101</t>
  </si>
  <si>
    <t>Přesun hmot tonážní pro otopná tělesa v objektech v do 6 m</t>
  </si>
  <si>
    <t>1314883592</t>
  </si>
  <si>
    <t>741</t>
  </si>
  <si>
    <t>Elektroinstalace - silnoproud</t>
  </si>
  <si>
    <t>98</t>
  </si>
  <si>
    <t>741112001</t>
  </si>
  <si>
    <t>Montáž krabice zapuštěná plastová kruhová</t>
  </si>
  <si>
    <t>-644674223</t>
  </si>
  <si>
    <t>99</t>
  </si>
  <si>
    <t>34571512</t>
  </si>
  <si>
    <t>krabice přístrojová instalační 500V, 71x71x42mm</t>
  </si>
  <si>
    <t>-79760848</t>
  </si>
  <si>
    <t>100</t>
  </si>
  <si>
    <t>34571552</t>
  </si>
  <si>
    <t>víčko krabic z PH, D 112mm, hloubka 47mm</t>
  </si>
  <si>
    <t>-1343462631</t>
  </si>
  <si>
    <t>101</t>
  </si>
  <si>
    <t>741122015</t>
  </si>
  <si>
    <t>Montáž kabel Cu bez ukončení uložený pod omítku plný kulatý 3x1,5 mm2 (CYKY)</t>
  </si>
  <si>
    <t>120158672</t>
  </si>
  <si>
    <t>102</t>
  </si>
  <si>
    <t>34111030</t>
  </si>
  <si>
    <t>kabel silový s Cu jádrem 1kV 3x1,5mm2</t>
  </si>
  <si>
    <t>-1245298105</t>
  </si>
  <si>
    <t>92,5*1,2 "Přepočtené koeficientem množství</t>
  </si>
  <si>
    <t>103</t>
  </si>
  <si>
    <t>741122016</t>
  </si>
  <si>
    <t>Montáž kabel Cu bez ukončení uložený pod omítku plný kulatý 3x2,5 až 6 mm2 (CYKY)</t>
  </si>
  <si>
    <t>-1946174063</t>
  </si>
  <si>
    <t>104</t>
  </si>
  <si>
    <t>34111036</t>
  </si>
  <si>
    <t>kabel silový s Cu jádrem 1kV 3x2,5mm2</t>
  </si>
  <si>
    <t>-298482739</t>
  </si>
  <si>
    <t>45,5*1,2 "Přepočtené koeficientem množství</t>
  </si>
  <si>
    <t>105</t>
  </si>
  <si>
    <t>741130001</t>
  </si>
  <si>
    <t>Ukončení vodič izolovaný do 2,5mm2 v rozváděči nebo na přístroji</t>
  </si>
  <si>
    <t>-406950089</t>
  </si>
  <si>
    <t>106</t>
  </si>
  <si>
    <t>741310001</t>
  </si>
  <si>
    <t>Montáž vypínač nástěnný 1-jednopólový prostředí normální</t>
  </si>
  <si>
    <t>1745694367</t>
  </si>
  <si>
    <t>107</t>
  </si>
  <si>
    <t>34535512</t>
  </si>
  <si>
    <t>spínač jednopólový 10A bílý</t>
  </si>
  <si>
    <t>-740274915</t>
  </si>
  <si>
    <t>108</t>
  </si>
  <si>
    <t>741313001</t>
  </si>
  <si>
    <t>Montáž zásuvka (polo)zapuštěná bezšroubové připojení 2P+PE se zapojením vodičů</t>
  </si>
  <si>
    <t>-1130499055</t>
  </si>
  <si>
    <t>109</t>
  </si>
  <si>
    <t>35811257</t>
  </si>
  <si>
    <t>zásuvka nástěnná 16A 250V 4pólová</t>
  </si>
  <si>
    <t>1274247247</t>
  </si>
  <si>
    <t>110</t>
  </si>
  <si>
    <t>741313003</t>
  </si>
  <si>
    <t>Montáž zásuvka (polo)zapuštěná bezšroubové připojení 2x(2P+PE) dvojnásobná</t>
  </si>
  <si>
    <t>870418440</t>
  </si>
  <si>
    <t>111</t>
  </si>
  <si>
    <t>34555121</t>
  </si>
  <si>
    <t>zásuvka 2násobná 16A bílá</t>
  </si>
  <si>
    <t>-982818800</t>
  </si>
  <si>
    <t>112</t>
  </si>
  <si>
    <t>741313082</t>
  </si>
  <si>
    <t>Montáž zásuvka chráněná v krabici šroubové připojení 2P+PE prostředí venkovní, mokré</t>
  </si>
  <si>
    <t>-1891298690</t>
  </si>
  <si>
    <t>113</t>
  </si>
  <si>
    <t>34551140.R01</t>
  </si>
  <si>
    <t>zásuvka dvojnásobná IP 44</t>
  </si>
  <si>
    <t>967622254</t>
  </si>
  <si>
    <t>114</t>
  </si>
  <si>
    <t>741370002</t>
  </si>
  <si>
    <t>Montáž svítidlo žárovkové bytové stropní přisazené 1 zdroj se sklem</t>
  </si>
  <si>
    <t>2070800687</t>
  </si>
  <si>
    <t>115</t>
  </si>
  <si>
    <t>34821275</t>
  </si>
  <si>
    <t>svítidlo bytové žárovkové IP42, max. 60W E27</t>
  </si>
  <si>
    <t>14123946</t>
  </si>
  <si>
    <t>116</t>
  </si>
  <si>
    <t>34711210</t>
  </si>
  <si>
    <t>žárovka čirá E27/42W 2ks</t>
  </si>
  <si>
    <t>-53822915</t>
  </si>
  <si>
    <t>117</t>
  </si>
  <si>
    <t>741371104</t>
  </si>
  <si>
    <t>Montáž svítidlo zářivkové průmyslové stropní přisazené 2 zdroje s krytem</t>
  </si>
  <si>
    <t>-127864027</t>
  </si>
  <si>
    <t>118</t>
  </si>
  <si>
    <t>34823741</t>
  </si>
  <si>
    <t>svítidlo zářivkové interiérové s kompenzací, barva bílá, 2x36W, délka 1600mm</t>
  </si>
  <si>
    <t>1624318029</t>
  </si>
  <si>
    <t>119</t>
  </si>
  <si>
    <t>741810001</t>
  </si>
  <si>
    <t>Celková prohlídka elektrického rozvodu a zařízení do 100 000,- Kč vč. revizní zprávy</t>
  </si>
  <si>
    <t>-296718653</t>
  </si>
  <si>
    <t>120</t>
  </si>
  <si>
    <t>741R001</t>
  </si>
  <si>
    <t>Provedení ochranného pospojení v koupelnách</t>
  </si>
  <si>
    <t>1755138153</t>
  </si>
  <si>
    <t>121</t>
  </si>
  <si>
    <t>998741101</t>
  </si>
  <si>
    <t>Přesun hmot tonážní pro silnoproud v objektech v do 6 m</t>
  </si>
  <si>
    <t>-733068714</t>
  </si>
  <si>
    <t>751</t>
  </si>
  <si>
    <t>Vzduchotechnika</t>
  </si>
  <si>
    <t>122</t>
  </si>
  <si>
    <t>751111011</t>
  </si>
  <si>
    <t>Mtž vent ax ntl nástěnného základního D do 100 mm</t>
  </si>
  <si>
    <t>1702029429</t>
  </si>
  <si>
    <t>123</t>
  </si>
  <si>
    <t>42914112.R01</t>
  </si>
  <si>
    <t>ventilátor DN 100 doběh IP44 17W</t>
  </si>
  <si>
    <t>-494265249</t>
  </si>
  <si>
    <t>124</t>
  </si>
  <si>
    <t>751398011</t>
  </si>
  <si>
    <t>Mtž větrací mřížky na kruhové potrubí D do 100 mm</t>
  </si>
  <si>
    <t>-1299601711</t>
  </si>
  <si>
    <t>125</t>
  </si>
  <si>
    <t>56245648</t>
  </si>
  <si>
    <t>mřížka větrací kruhová plast se síťovinou 100mm</t>
  </si>
  <si>
    <t>-1445275773</t>
  </si>
  <si>
    <t>126</t>
  </si>
  <si>
    <t>751511121</t>
  </si>
  <si>
    <t>Mtž potrubí plech skupiny I kruh s přírubou tloušťky plechu 0,6 mm D do 100 mm</t>
  </si>
  <si>
    <t>-1801639178</t>
  </si>
  <si>
    <t>127</t>
  </si>
  <si>
    <t>42981010</t>
  </si>
  <si>
    <t>trouba VZT kruhová spirálně vinutá Pz tl 0,5mm D 100mm</t>
  </si>
  <si>
    <t>-1091193007</t>
  </si>
  <si>
    <t>128</t>
  </si>
  <si>
    <t>751R001</t>
  </si>
  <si>
    <t>Zápis o funkční zkoušce VZT</t>
  </si>
  <si>
    <t>518386717</t>
  </si>
  <si>
    <t>129</t>
  </si>
  <si>
    <t>998751101</t>
  </si>
  <si>
    <t>Přesun hmot tonážní pro vzduchotechniku v objektech v do 12 m</t>
  </si>
  <si>
    <t>-2011279734</t>
  </si>
  <si>
    <t>763</t>
  </si>
  <si>
    <t>Konstrukce suché výstavby</t>
  </si>
  <si>
    <t>130</t>
  </si>
  <si>
    <t>763111313</t>
  </si>
  <si>
    <t>SDK příčka tl 100 mm profil CW+UW 75 desky 1xA 12,5 bez izolace do EI 30</t>
  </si>
  <si>
    <t>-642476193</t>
  </si>
  <si>
    <t>(5,425+0,5+1,6)*2,93</t>
  </si>
  <si>
    <t>-0,7*1,97</t>
  </si>
  <si>
    <t>131</t>
  </si>
  <si>
    <t>763111333</t>
  </si>
  <si>
    <t>SDK příčka tl 100 mm profil CW+UW 75 desky 1xH2 12,5 s izolací EI 30 Rw do 45 dB</t>
  </si>
  <si>
    <t>-2037629991</t>
  </si>
  <si>
    <t>3,2*2,93</t>
  </si>
  <si>
    <t>-0,7*1,97*2</t>
  </si>
  <si>
    <t>132</t>
  </si>
  <si>
    <t>763111717</t>
  </si>
  <si>
    <t>SDK příčka základní penetrační nátěr (oboustranně)</t>
  </si>
  <si>
    <t>492918850</t>
  </si>
  <si>
    <t>20,669*2</t>
  </si>
  <si>
    <t>6,618*2</t>
  </si>
  <si>
    <t>2,637*2</t>
  </si>
  <si>
    <t>133</t>
  </si>
  <si>
    <t>763113341</t>
  </si>
  <si>
    <t>SDK příčka instalační tl 155 - 650 mm zdvojený profil CW+UW 50 desky 2xH2 12,5 s izolací EI 60 Rw do 54 dB</t>
  </si>
  <si>
    <t>417050963</t>
  </si>
  <si>
    <t>0,9*2,93</t>
  </si>
  <si>
    <t>134</t>
  </si>
  <si>
    <t>763121426</t>
  </si>
  <si>
    <t>SDK stěna předsazená tl 112,5 mm profil CW+UW 100 deska 1xH2 12,5 bez izolace EI 15</t>
  </si>
  <si>
    <t>-685096369</t>
  </si>
  <si>
    <t>135</t>
  </si>
  <si>
    <t>763121714</t>
  </si>
  <si>
    <t>SDK stěna předsazená základní penetrační nátěr</t>
  </si>
  <si>
    <t>-759533035</t>
  </si>
  <si>
    <t>136</t>
  </si>
  <si>
    <t>763121751</t>
  </si>
  <si>
    <t>Příplatek k SDK stěně předsazené za plochu do 6 m2 jednotlivě</t>
  </si>
  <si>
    <t>-827508610</t>
  </si>
  <si>
    <t>137</t>
  </si>
  <si>
    <t>763181311</t>
  </si>
  <si>
    <t>Montáž jednokřídlové kovové zárubně SDK příčka</t>
  </si>
  <si>
    <t>-1345655089</t>
  </si>
  <si>
    <t>138</t>
  </si>
  <si>
    <t>55331521</t>
  </si>
  <si>
    <t>zárubeň ocelová pro sádrokarton 100 levá/pravá 700</t>
  </si>
  <si>
    <t>1495161329</t>
  </si>
  <si>
    <t>139</t>
  </si>
  <si>
    <t>998763301</t>
  </si>
  <si>
    <t>Přesun hmot tonážní pro sádrokartonové konstrukce v objektech v do 6 m</t>
  </si>
  <si>
    <t>-1338399724</t>
  </si>
  <si>
    <t>766</t>
  </si>
  <si>
    <t>Konstrukce truhlářské</t>
  </si>
  <si>
    <t>140</t>
  </si>
  <si>
    <t>766660001</t>
  </si>
  <si>
    <t>Montáž dveřních křídel otvíravých jednokřídlových š do 0,8 m do ocelové zárubně</t>
  </si>
  <si>
    <t>1932844923</t>
  </si>
  <si>
    <t>141</t>
  </si>
  <si>
    <t>61161001</t>
  </si>
  <si>
    <t>dveře jednokřídlé voštinové povrch lakovaný plné 700x1970/2100mm</t>
  </si>
  <si>
    <t>2029713541</t>
  </si>
  <si>
    <t>142</t>
  </si>
  <si>
    <t>766660022</t>
  </si>
  <si>
    <t>Montáž dveřních křídel otvíravých jednokřídlových š přes 0,8 m požárních do ocelové zárubně</t>
  </si>
  <si>
    <t>-1176958299</t>
  </si>
  <si>
    <t>143</t>
  </si>
  <si>
    <t>61165340</t>
  </si>
  <si>
    <t>dveře jednokřídlé dřevotřískové protipožární EI (EW) 15 D3 povrch lakovaný plné 900x1970/2100mm</t>
  </si>
  <si>
    <t>-1812572250</t>
  </si>
  <si>
    <t>144</t>
  </si>
  <si>
    <t>766660717</t>
  </si>
  <si>
    <t>Montáž dveřních křídel samozavírače na ocelovou zárubeň</t>
  </si>
  <si>
    <t>1598397742</t>
  </si>
  <si>
    <t>145</t>
  </si>
  <si>
    <t>54917250</t>
  </si>
  <si>
    <t>samozavírač dveří hydraulický K214 č.11 zlatá bronz</t>
  </si>
  <si>
    <t>-2036579688</t>
  </si>
  <si>
    <t>146</t>
  </si>
  <si>
    <t>766660720</t>
  </si>
  <si>
    <t>Osazení větrací mřížky s vyříznutím otvoru</t>
  </si>
  <si>
    <t>-850326432</t>
  </si>
  <si>
    <t>147</t>
  </si>
  <si>
    <t>56245605.R01</t>
  </si>
  <si>
    <t>mřížka větrací hranatá plast 50x400 mm</t>
  </si>
  <si>
    <t>-589869607</t>
  </si>
  <si>
    <t>148</t>
  </si>
  <si>
    <t>766660729</t>
  </si>
  <si>
    <t>Montáž dveřního interiérového kování - štítku s klikou</t>
  </si>
  <si>
    <t>-1228869848</t>
  </si>
  <si>
    <t>149</t>
  </si>
  <si>
    <t>54914610</t>
  </si>
  <si>
    <t>kování dveřní vrchní klika včetně rozet a montážního materiálu R BB nerez PK</t>
  </si>
  <si>
    <t>610328127</t>
  </si>
  <si>
    <t>150</t>
  </si>
  <si>
    <t>766R001</t>
  </si>
  <si>
    <t>Provedení celkové repasse dveřního křídla a zárubně - rozměr 600*1970 mm, specifikace a provedení zcela dle PD</t>
  </si>
  <si>
    <t>-68245641</t>
  </si>
  <si>
    <t>151</t>
  </si>
  <si>
    <t>766R002</t>
  </si>
  <si>
    <t>Provedení celkové repasse dveřního křídla a zárubně - rozměr 800*1970 mm, specifikace a provedení zcela dle PD</t>
  </si>
  <si>
    <t>-1037118698</t>
  </si>
  <si>
    <t>152</t>
  </si>
  <si>
    <t>766R003</t>
  </si>
  <si>
    <t>Provedení celkové repasse dveřního křídla a zárubně - rozměr 900*1970 mm, specifikace a provedení zcela dle PD</t>
  </si>
  <si>
    <t>-274827743</t>
  </si>
  <si>
    <t>153</t>
  </si>
  <si>
    <t>998766101</t>
  </si>
  <si>
    <t>Přesun hmot tonážní pro konstrukce truhlářské v objektech v do 6 m</t>
  </si>
  <si>
    <t>1265722384</t>
  </si>
  <si>
    <t>771</t>
  </si>
  <si>
    <t>Podlahy z dlaždic</t>
  </si>
  <si>
    <t>163</t>
  </si>
  <si>
    <t>771111011</t>
  </si>
  <si>
    <t>Vysátí podkladu před pokládkou dlažby</t>
  </si>
  <si>
    <t>-1769503884</t>
  </si>
  <si>
    <t>164</t>
  </si>
  <si>
    <t>771121011</t>
  </si>
  <si>
    <t>Nátěr penetrační na podlahu</t>
  </si>
  <si>
    <t>-290700722</t>
  </si>
  <si>
    <t>165</t>
  </si>
  <si>
    <t>771574112</t>
  </si>
  <si>
    <t>Montáž podlah keramických hladkých lepených flexibilním lepidlem do 12 ks/ m2</t>
  </si>
  <si>
    <t>-1415450912</t>
  </si>
  <si>
    <t>166</t>
  </si>
  <si>
    <t>59761003</t>
  </si>
  <si>
    <t>dlažba keramická hutná hladká do interiéru přes 9 do 12ks/m2</t>
  </si>
  <si>
    <t>1275506852</t>
  </si>
  <si>
    <t>11,53*1,1 "Přepočtené koeficientem množství</t>
  </si>
  <si>
    <t>167</t>
  </si>
  <si>
    <t>771591112</t>
  </si>
  <si>
    <t>Izolace pod dlažbu nátěrem nebo stěrkou ve dvou vrstvách</t>
  </si>
  <si>
    <t>-1875469731</t>
  </si>
  <si>
    <t>168</t>
  </si>
  <si>
    <t>771592011</t>
  </si>
  <si>
    <t>Čištění vnitřních ploch podlah nebo schodišť po položení dlažby chemickými prostředky</t>
  </si>
  <si>
    <t>-307891254</t>
  </si>
  <si>
    <t>169</t>
  </si>
  <si>
    <t>998771101</t>
  </si>
  <si>
    <t>Přesun hmot tonážní pro podlahy z dlaždic v objektech v do 6 m</t>
  </si>
  <si>
    <t>-1881963116</t>
  </si>
  <si>
    <t>776</t>
  </si>
  <si>
    <t>Podlahy povlakové</t>
  </si>
  <si>
    <t>170</t>
  </si>
  <si>
    <t>776111311</t>
  </si>
  <si>
    <t>Vysátí podkladu povlakových podlah</t>
  </si>
  <si>
    <t>54201911</t>
  </si>
  <si>
    <t>171</t>
  </si>
  <si>
    <t>776121111</t>
  </si>
  <si>
    <t>Vodou ředitelná penetrace savého podkladu povlakových podlah ředěná v poměru 1:3</t>
  </si>
  <si>
    <t>1151914768</t>
  </si>
  <si>
    <t>172</t>
  </si>
  <si>
    <t>776201811</t>
  </si>
  <si>
    <t>Demontáž lepených povlakových podlah bez podložky ručně</t>
  </si>
  <si>
    <t>281129607</t>
  </si>
  <si>
    <t xml:space="preserve">DEMONTÁŽ PŮVODNÍHO PVC </t>
  </si>
  <si>
    <t>173</t>
  </si>
  <si>
    <t>776221111</t>
  </si>
  <si>
    <t>Lepení pásů z PVC standardním lepidlem</t>
  </si>
  <si>
    <t>250141089</t>
  </si>
  <si>
    <t>174</t>
  </si>
  <si>
    <t>28411000</t>
  </si>
  <si>
    <t>PVC heterogenní zátěžová antibakteriální tl 2,25mm, nášlapná vrstva 0,90mm, třída zátěže 34/43, otlak do 0,03mm, R10, hořlavost Bfl S1</t>
  </si>
  <si>
    <t>-1615255393</t>
  </si>
  <si>
    <t>12,21*1,1 "Přepočtené koeficientem množství</t>
  </si>
  <si>
    <t>175</t>
  </si>
  <si>
    <t>776410811</t>
  </si>
  <si>
    <t>Odstranění soklíků a lišt pryžových nebo plastových</t>
  </si>
  <si>
    <t>20966349</t>
  </si>
  <si>
    <t>176</t>
  </si>
  <si>
    <t>776421111</t>
  </si>
  <si>
    <t>Montáž obvodových lišt lepením</t>
  </si>
  <si>
    <t>411788580</t>
  </si>
  <si>
    <t>177</t>
  </si>
  <si>
    <t>28411007</t>
  </si>
  <si>
    <t>lišta soklová PVC 15x50mm</t>
  </si>
  <si>
    <t>892072193</t>
  </si>
  <si>
    <t>10*1,02 "Přepočtené koeficientem množství</t>
  </si>
  <si>
    <t>178</t>
  </si>
  <si>
    <t>776991111</t>
  </si>
  <si>
    <t>Spárování silikonem</t>
  </si>
  <si>
    <t>-561665353</t>
  </si>
  <si>
    <t>179</t>
  </si>
  <si>
    <t>776991821</t>
  </si>
  <si>
    <t>Odstranění lepidla ručně z podlah</t>
  </si>
  <si>
    <t>865583315</t>
  </si>
  <si>
    <t>777</t>
  </si>
  <si>
    <t>Podlahy lité</t>
  </si>
  <si>
    <t>180</t>
  </si>
  <si>
    <t>777111101</t>
  </si>
  <si>
    <t>Zametení podkladu před provedením lité podlahy</t>
  </si>
  <si>
    <t>-764579888</t>
  </si>
  <si>
    <t>181</t>
  </si>
  <si>
    <t>777111111</t>
  </si>
  <si>
    <t>Vysátí podkladu před provedením lité podlahy</t>
  </si>
  <si>
    <t>-1872375006</t>
  </si>
  <si>
    <t>182</t>
  </si>
  <si>
    <t>777121105</t>
  </si>
  <si>
    <t>Vyrovnání podkladu podlah epoxidovou stěrkou plněnou pískem plochy přes 1,0 m2 tl do 3 mm</t>
  </si>
  <si>
    <t>1924228687</t>
  </si>
  <si>
    <t>183</t>
  </si>
  <si>
    <t>777131101</t>
  </si>
  <si>
    <t>Penetrační epoxidový nátěr podlahy na suchý a vyzrálý podklad</t>
  </si>
  <si>
    <t>-2033875209</t>
  </si>
  <si>
    <t>184</t>
  </si>
  <si>
    <t>777511121</t>
  </si>
  <si>
    <t>Krycí epoxidová stěrka tloušťky do 1 mm průmyslové lité podlahy</t>
  </si>
  <si>
    <t>226099628</t>
  </si>
  <si>
    <t>185</t>
  </si>
  <si>
    <t>998777101</t>
  </si>
  <si>
    <t>Přesun hmot tonážní pro podlahy lité v objektech v do 6 m</t>
  </si>
  <si>
    <t>-1762249408</t>
  </si>
  <si>
    <t>781</t>
  </si>
  <si>
    <t>Dokončovací práce - obklady</t>
  </si>
  <si>
    <t>186</t>
  </si>
  <si>
    <t>781111011</t>
  </si>
  <si>
    <t>Ometení (oprášení) stěny při přípravě podkladu</t>
  </si>
  <si>
    <t>-1624169102</t>
  </si>
  <si>
    <t>187</t>
  </si>
  <si>
    <t>781121011</t>
  </si>
  <si>
    <t>Nátěr penetrační na stěnu</t>
  </si>
  <si>
    <t>-1553354766</t>
  </si>
  <si>
    <t>188</t>
  </si>
  <si>
    <t>781131112</t>
  </si>
  <si>
    <t>Izolace pod obklad nátěrem nebo stěrkou ve dvou vrstvách</t>
  </si>
  <si>
    <t>-1374264097</t>
  </si>
  <si>
    <t>POD OBKLAD - MÍSTA PŘÍMÉHO OSTŘIKU VODOU</t>
  </si>
  <si>
    <t>189</t>
  </si>
  <si>
    <t>781151031</t>
  </si>
  <si>
    <t>Celoplošné vyrovnání podkladu stěrkou tl 3 mm</t>
  </si>
  <si>
    <t>-2069580080</t>
  </si>
  <si>
    <t>190</t>
  </si>
  <si>
    <t>781473810</t>
  </si>
  <si>
    <t>Demontáž obkladů z obkladaček keramických lepených</t>
  </si>
  <si>
    <t>1269438893</t>
  </si>
  <si>
    <t>(4,79+4,79+1,2+1,2+1,2+1,2+1,5+1,5+2,5+2,5)*2,2</t>
  </si>
  <si>
    <t>191</t>
  </si>
  <si>
    <t>781474112</t>
  </si>
  <si>
    <t>Montáž obkladů vnitřních keramických hladkých do 12 ks/m2 lepených flexibilním lepidlem</t>
  </si>
  <si>
    <t>-1621701442</t>
  </si>
  <si>
    <t>"M.Č. 1.35" 22,38*2</t>
  </si>
  <si>
    <t>"M.Č. 1.36" 16,06*2</t>
  </si>
  <si>
    <t>192</t>
  </si>
  <si>
    <t>59761026</t>
  </si>
  <si>
    <t>obklad keramický hladký do 12ks/m2</t>
  </si>
  <si>
    <t>-411519016</t>
  </si>
  <si>
    <t>76,88*1,1 "Přepočtené koeficientem množství</t>
  </si>
  <si>
    <t>193</t>
  </si>
  <si>
    <t>781494511</t>
  </si>
  <si>
    <t>Plastové profily ukončovací lepené flexibilním lepidlem</t>
  </si>
  <si>
    <t>1753866016</t>
  </si>
  <si>
    <t>22,38+16,06</t>
  </si>
  <si>
    <t>194</t>
  </si>
  <si>
    <t>781495115</t>
  </si>
  <si>
    <t>Spárování vnitřních obkladů silikonem</t>
  </si>
  <si>
    <t>835488998</t>
  </si>
  <si>
    <t>195</t>
  </si>
  <si>
    <t>781495141</t>
  </si>
  <si>
    <t>Průnik obkladem kruhový do DN 30</t>
  </si>
  <si>
    <t>-1541609300</t>
  </si>
  <si>
    <t>196</t>
  </si>
  <si>
    <t>781495142</t>
  </si>
  <si>
    <t>Průnik obkladem kruhový do DN 90</t>
  </si>
  <si>
    <t>-407329467</t>
  </si>
  <si>
    <t>197</t>
  </si>
  <si>
    <t>781495143</t>
  </si>
  <si>
    <t>Průnik obkladem kruhový přes DN 90</t>
  </si>
  <si>
    <t>-1272836318</t>
  </si>
  <si>
    <t>198</t>
  </si>
  <si>
    <t>998781101</t>
  </si>
  <si>
    <t>Přesun hmot tonážní pro obklady keramické v objektech v do 6 m</t>
  </si>
  <si>
    <t>1843460161</t>
  </si>
  <si>
    <t>783</t>
  </si>
  <si>
    <t>Dokončovací práce - nátěry</t>
  </si>
  <si>
    <t>199</t>
  </si>
  <si>
    <t>783314101</t>
  </si>
  <si>
    <t>Základní jednonásobný syntetický nátěr zámečnických konstrukcí</t>
  </si>
  <si>
    <t>-1415313946</t>
  </si>
  <si>
    <t>NÁTĚR NOVÝCH ZÁRUBNÍ</t>
  </si>
  <si>
    <t>0,7*1,97*3</t>
  </si>
  <si>
    <t>0,9*1,97</t>
  </si>
  <si>
    <t>200</t>
  </si>
  <si>
    <t>783315101</t>
  </si>
  <si>
    <t>Mezinátěr jednonásobný syntetický standardní zámečnických konstrukcí</t>
  </si>
  <si>
    <t>-566117736</t>
  </si>
  <si>
    <t>201</t>
  </si>
  <si>
    <t>783317101</t>
  </si>
  <si>
    <t>Krycí jednonásobný syntetický standardní nátěr zámečnických konstrukcí</t>
  </si>
  <si>
    <t>1193435850</t>
  </si>
  <si>
    <t>202</t>
  </si>
  <si>
    <t>783801201</t>
  </si>
  <si>
    <t>Obroušení omítek před provedením nátěru</t>
  </si>
  <si>
    <t>1432925778</t>
  </si>
  <si>
    <t xml:space="preserve">M.Č. 1.39 </t>
  </si>
  <si>
    <t>33,2</t>
  </si>
  <si>
    <t>203</t>
  </si>
  <si>
    <t>783801401</t>
  </si>
  <si>
    <t>Ometení omítek před provedením nátěru</t>
  </si>
  <si>
    <t>-218951997</t>
  </si>
  <si>
    <t>204</t>
  </si>
  <si>
    <t>783801403</t>
  </si>
  <si>
    <t>Oprášení omítek před provedením nátěru</t>
  </si>
  <si>
    <t>-1369916760</t>
  </si>
  <si>
    <t>205</t>
  </si>
  <si>
    <t>783801403.R01</t>
  </si>
  <si>
    <t>Nátěr omyvatelný</t>
  </si>
  <si>
    <t>-1018473137</t>
  </si>
  <si>
    <t>784</t>
  </si>
  <si>
    <t>Dokončovací práce - malby a tapety</t>
  </si>
  <si>
    <t>206</t>
  </si>
  <si>
    <t>784121001</t>
  </si>
  <si>
    <t>Oškrabání malby v mísnostech výšky do 3,80 m</t>
  </si>
  <si>
    <t>1416643786</t>
  </si>
  <si>
    <t>12,21</t>
  </si>
  <si>
    <t>207</t>
  </si>
  <si>
    <t>784121011</t>
  </si>
  <si>
    <t>Rozmývání podkladu po oškrabání malby v místnostech výšky do 3,80 m</t>
  </si>
  <si>
    <t>-1715012972</t>
  </si>
  <si>
    <t>208</t>
  </si>
  <si>
    <t>784181101</t>
  </si>
  <si>
    <t>Základní akrylátová jednonásobná penetrace podkladu v místnostech výšky do 3,80m</t>
  </si>
  <si>
    <t>-380474208</t>
  </si>
  <si>
    <t>27,92+54,38+123,689+45,744+2,637+59,848-76,88</t>
  </si>
  <si>
    <t>209</t>
  </si>
  <si>
    <t>784211111</t>
  </si>
  <si>
    <t>Dvojnásobné bílé malby ze směsí za mokra velmi dobře otěruvzdorných v místnostech výšky do 3,80 m</t>
  </si>
  <si>
    <t>-40621137</t>
  </si>
  <si>
    <t>HZS</t>
  </si>
  <si>
    <t>Hodinové zúčtovací sazby</t>
  </si>
  <si>
    <t>210</t>
  </si>
  <si>
    <t>HZS2222</t>
  </si>
  <si>
    <t>Hodinová zúčtovací sazba elektrikář odborný</t>
  </si>
  <si>
    <t>hod</t>
  </si>
  <si>
    <t>512</t>
  </si>
  <si>
    <t>-1581362403</t>
  </si>
  <si>
    <t>DEMONTÁŽ VEDENÍ ELEKTRO V M.Č. 1.39</t>
  </si>
  <si>
    <t>DEMONTÁŽ SVÍTIDEL V M.Č. 1.34+1.36</t>
  </si>
  <si>
    <t>1+1,5</t>
  </si>
  <si>
    <t>211</t>
  </si>
  <si>
    <t>HZS2491</t>
  </si>
  <si>
    <t>Hodinová zúčtovací sazba dělník zednických výpomocí</t>
  </si>
  <si>
    <t>55968239</t>
  </si>
  <si>
    <t>STAVEBNÍ PŘÍPOMOCE PRO ELE, ÚT, ZTI</t>
  </si>
  <si>
    <t>3*10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</si>
  <si>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</si>
  <si>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</si>
  <si>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</si>
  <si>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</si>
  <si>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</si>
  <si>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</si>
  <si>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</si>
  <si>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</si>
  <si>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</si>
  <si>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</si>
  <si>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</si>
  <si>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</si>
  <si>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</si>
  <si>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</si>
  <si>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645297202</t>
  </si>
  <si>
    <t>VRN3</t>
  </si>
  <si>
    <t>Zařízení staveniště</t>
  </si>
  <si>
    <t>032503000</t>
  </si>
  <si>
    <t>Skládky na staveništi</t>
  </si>
  <si>
    <t>-2089856397</t>
  </si>
  <si>
    <t>032903000</t>
  </si>
  <si>
    <t>Náklady na provoz a údržbu vybavení staveniště</t>
  </si>
  <si>
    <t>347023318</t>
  </si>
  <si>
    <t>033103000</t>
  </si>
  <si>
    <t>Připojení energií</t>
  </si>
  <si>
    <t>-1634107799</t>
  </si>
  <si>
    <t>033203000</t>
  </si>
  <si>
    <t>Energie pro zařízení staveniště</t>
  </si>
  <si>
    <t>1969441785</t>
  </si>
  <si>
    <t>034503000</t>
  </si>
  <si>
    <t>Informační tabule na staveništi</t>
  </si>
  <si>
    <t>-406710362</t>
  </si>
  <si>
    <t>VRN6</t>
  </si>
  <si>
    <t>Územní vlivy</t>
  </si>
  <si>
    <t>060001000</t>
  </si>
  <si>
    <t>925566540</t>
  </si>
  <si>
    <t>VRN7</t>
  </si>
  <si>
    <t>Provozní vlivy</t>
  </si>
  <si>
    <t>070001000</t>
  </si>
  <si>
    <t>1038869515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</si>
</sst>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34</v>
      </c>
      <c r="AR19" s="21"/>
      <c r="BE19" s="30"/>
      <c r="BS19" s="18" t="s">
        <v>6</v>
      </c>
    </row>
    <row r="20" s="1" customFormat="1" ht="18.48" customHeight="1">
      <c r="B20" s="21"/>
      <c r="E20" s="26" t="s">
        <v>35</v>
      </c>
      <c r="AK20" s="31" t="s">
        <v>27</v>
      </c>
      <c r="AN20" s="26" t="s">
        <v>36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52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53</v>
      </c>
      <c r="AI60" s="40"/>
      <c r="AJ60" s="40"/>
      <c r="AK60" s="40"/>
      <c r="AL60" s="40"/>
      <c r="AM60" s="57" t="s">
        <v>54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56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53</v>
      </c>
      <c r="AI75" s="40"/>
      <c r="AJ75" s="40"/>
      <c r="AK75" s="40"/>
      <c r="AL75" s="40"/>
      <c r="AM75" s="57" t="s">
        <v>54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63/2020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Sociální zázemí pro zaměstnance stravovacího provozu v Novém Bydžově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Areál nemocnice Nový Bydžov - objekt č.p. 494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14. 3. 2020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Královehradecký kraj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AA Consult s.r.o.</v>
      </c>
      <c r="AN89" s="4"/>
      <c r="AO89" s="4"/>
      <c r="AP89" s="4"/>
      <c r="AQ89" s="37"/>
      <c r="AR89" s="38"/>
      <c r="AS89" s="70" t="s">
        <v>58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Jan Petr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59</v>
      </c>
      <c r="D92" s="79"/>
      <c r="E92" s="79"/>
      <c r="F92" s="79"/>
      <c r="G92" s="79"/>
      <c r="H92" s="80"/>
      <c r="I92" s="81" t="s">
        <v>60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61</v>
      </c>
      <c r="AH92" s="79"/>
      <c r="AI92" s="79"/>
      <c r="AJ92" s="79"/>
      <c r="AK92" s="79"/>
      <c r="AL92" s="79"/>
      <c r="AM92" s="79"/>
      <c r="AN92" s="81" t="s">
        <v>62</v>
      </c>
      <c r="AO92" s="79"/>
      <c r="AP92" s="83"/>
      <c r="AQ92" s="84" t="s">
        <v>63</v>
      </c>
      <c r="AR92" s="38"/>
      <c r="AS92" s="85" t="s">
        <v>64</v>
      </c>
      <c r="AT92" s="86" t="s">
        <v>65</v>
      </c>
      <c r="AU92" s="86" t="s">
        <v>66</v>
      </c>
      <c r="AV92" s="86" t="s">
        <v>67</v>
      </c>
      <c r="AW92" s="86" t="s">
        <v>68</v>
      </c>
      <c r="AX92" s="86" t="s">
        <v>69</v>
      </c>
      <c r="AY92" s="86" t="s">
        <v>70</v>
      </c>
      <c r="AZ92" s="86" t="s">
        <v>71</v>
      </c>
      <c r="BA92" s="86" t="s">
        <v>72</v>
      </c>
      <c r="BB92" s="86" t="s">
        <v>73</v>
      </c>
      <c r="BC92" s="86" t="s">
        <v>74</v>
      </c>
      <c r="BD92" s="87" t="s">
        <v>75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76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77</v>
      </c>
      <c r="BT94" s="101" t="s">
        <v>78</v>
      </c>
      <c r="BU94" s="102" t="s">
        <v>79</v>
      </c>
      <c r="BV94" s="101" t="s">
        <v>80</v>
      </c>
      <c r="BW94" s="101" t="s">
        <v>4</v>
      </c>
      <c r="BX94" s="101" t="s">
        <v>81</v>
      </c>
      <c r="CL94" s="101" t="s">
        <v>1</v>
      </c>
    </row>
    <row r="95" s="7" customFormat="1" ht="16.5" customHeight="1">
      <c r="A95" s="103" t="s">
        <v>82</v>
      </c>
      <c r="B95" s="104"/>
      <c r="C95" s="105"/>
      <c r="D95" s="106" t="s">
        <v>83</v>
      </c>
      <c r="E95" s="106"/>
      <c r="F95" s="106"/>
      <c r="G95" s="106"/>
      <c r="H95" s="106"/>
      <c r="I95" s="107"/>
      <c r="J95" s="106" t="s">
        <v>84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ASŘ'!J30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85</v>
      </c>
      <c r="AR95" s="104"/>
      <c r="AS95" s="110">
        <v>0</v>
      </c>
      <c r="AT95" s="111">
        <f>ROUND(SUM(AV95:AW95),2)</f>
        <v>0</v>
      </c>
      <c r="AU95" s="112">
        <f>'01 - ASŘ'!P143</f>
        <v>0</v>
      </c>
      <c r="AV95" s="111">
        <f>'01 - ASŘ'!J33</f>
        <v>0</v>
      </c>
      <c r="AW95" s="111">
        <f>'01 - ASŘ'!J34</f>
        <v>0</v>
      </c>
      <c r="AX95" s="111">
        <f>'01 - ASŘ'!J35</f>
        <v>0</v>
      </c>
      <c r="AY95" s="111">
        <f>'01 - ASŘ'!J36</f>
        <v>0</v>
      </c>
      <c r="AZ95" s="111">
        <f>'01 - ASŘ'!F33</f>
        <v>0</v>
      </c>
      <c r="BA95" s="111">
        <f>'01 - ASŘ'!F34</f>
        <v>0</v>
      </c>
      <c r="BB95" s="111">
        <f>'01 - ASŘ'!F35</f>
        <v>0</v>
      </c>
      <c r="BC95" s="111">
        <f>'01 - ASŘ'!F36</f>
        <v>0</v>
      </c>
      <c r="BD95" s="113">
        <f>'01 - ASŘ'!F37</f>
        <v>0</v>
      </c>
      <c r="BE95" s="7"/>
      <c r="BT95" s="114" t="s">
        <v>86</v>
      </c>
      <c r="BV95" s="114" t="s">
        <v>80</v>
      </c>
      <c r="BW95" s="114" t="s">
        <v>87</v>
      </c>
      <c r="BX95" s="114" t="s">
        <v>4</v>
      </c>
      <c r="CL95" s="114" t="s">
        <v>1</v>
      </c>
      <c r="CM95" s="114" t="s">
        <v>88</v>
      </c>
    </row>
    <row r="96" s="7" customFormat="1" ht="16.5" customHeight="1">
      <c r="A96" s="103" t="s">
        <v>82</v>
      </c>
      <c r="B96" s="104"/>
      <c r="C96" s="105"/>
      <c r="D96" s="106" t="s">
        <v>89</v>
      </c>
      <c r="E96" s="106"/>
      <c r="F96" s="106"/>
      <c r="G96" s="106"/>
      <c r="H96" s="106"/>
      <c r="I96" s="107"/>
      <c r="J96" s="106" t="s">
        <v>90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'VORN - Vedlejší a ostatní...'!J30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91</v>
      </c>
      <c r="AR96" s="104"/>
      <c r="AS96" s="115">
        <v>0</v>
      </c>
      <c r="AT96" s="116">
        <f>ROUND(SUM(AV96:AW96),2)</f>
        <v>0</v>
      </c>
      <c r="AU96" s="117">
        <f>'VORN - Vedlejší a ostatní...'!P121</f>
        <v>0</v>
      </c>
      <c r="AV96" s="116">
        <f>'VORN - Vedlejší a ostatní...'!J33</f>
        <v>0</v>
      </c>
      <c r="AW96" s="116">
        <f>'VORN - Vedlejší a ostatní...'!J34</f>
        <v>0</v>
      </c>
      <c r="AX96" s="116">
        <f>'VORN - Vedlejší a ostatní...'!J35</f>
        <v>0</v>
      </c>
      <c r="AY96" s="116">
        <f>'VORN - Vedlejší a ostatní...'!J36</f>
        <v>0</v>
      </c>
      <c r="AZ96" s="116">
        <f>'VORN - Vedlejší a ostatní...'!F33</f>
        <v>0</v>
      </c>
      <c r="BA96" s="116">
        <f>'VORN - Vedlejší a ostatní...'!F34</f>
        <v>0</v>
      </c>
      <c r="BB96" s="116">
        <f>'VORN - Vedlejší a ostatní...'!F35</f>
        <v>0</v>
      </c>
      <c r="BC96" s="116">
        <f>'VORN - Vedlejší a ostatní...'!F36</f>
        <v>0</v>
      </c>
      <c r="BD96" s="118">
        <f>'VORN - Vedlejší a ostatní...'!F37</f>
        <v>0</v>
      </c>
      <c r="BE96" s="7"/>
      <c r="BT96" s="114" t="s">
        <v>86</v>
      </c>
      <c r="BV96" s="114" t="s">
        <v>80</v>
      </c>
      <c r="BW96" s="114" t="s">
        <v>92</v>
      </c>
      <c r="BX96" s="114" t="s">
        <v>4</v>
      </c>
      <c r="CL96" s="114" t="s">
        <v>1</v>
      </c>
      <c r="CM96" s="114" t="s">
        <v>88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ASŘ'!C2" display="/"/>
    <hyperlink ref="A96" location="'VORN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Sociální zázemí pro zaměstnance stravovacího provozu v Novém Bydžově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14. 3. 2020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34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36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ROUND(J143,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ROUND((SUM(BE143:BE524)),  2)</f>
        <v>0</v>
      </c>
      <c r="G33" s="37"/>
      <c r="H33" s="37"/>
      <c r="I33" s="127">
        <v>0.20999999999999999</v>
      </c>
      <c r="J33" s="126">
        <f>ROUND(((SUM(BE143:BE524))*I33),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ROUND((SUM(BF143:BF524)),  2)</f>
        <v>0</v>
      </c>
      <c r="G34" s="37"/>
      <c r="H34" s="37"/>
      <c r="I34" s="127">
        <v>0.14999999999999999</v>
      </c>
      <c r="J34" s="126">
        <f>ROUND(((SUM(BF143:BF524))*I34),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ROUND((SUM(BG143:BG524)),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ROUND((SUM(BH143:BH524)),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ROUND((SUM(BI143:BI524)),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Sociální zázemí pro zaměstnance stravovacího provozu v Novém Bydžově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ASŘ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Areál nemocnice Nový Bydžov - objekt č.p. 494</v>
      </c>
      <c r="G89" s="37"/>
      <c r="H89" s="37"/>
      <c r="I89" s="31" t="s">
        <v>22</v>
      </c>
      <c r="J89" s="68" t="str">
        <f>IF(J12="","",J12)</f>
        <v>14. 3. 2020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Královehradecký kraj</v>
      </c>
      <c r="G91" s="37"/>
      <c r="H91" s="37"/>
      <c r="I91" s="31" t="s">
        <v>30</v>
      </c>
      <c r="J91" s="35" t="str">
        <f>E21</f>
        <v>AA Consult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Jan Petr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J143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J144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102</v>
      </c>
      <c r="E98" s="145"/>
      <c r="F98" s="145"/>
      <c r="G98" s="145"/>
      <c r="H98" s="145"/>
      <c r="I98" s="145"/>
      <c r="J98" s="146">
        <f>J145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103</v>
      </c>
      <c r="E99" s="145"/>
      <c r="F99" s="145"/>
      <c r="G99" s="145"/>
      <c r="H99" s="145"/>
      <c r="I99" s="145"/>
      <c r="J99" s="146">
        <f>J153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104</v>
      </c>
      <c r="E100" s="145"/>
      <c r="F100" s="145"/>
      <c r="G100" s="145"/>
      <c r="H100" s="145"/>
      <c r="I100" s="145"/>
      <c r="J100" s="146">
        <f>J168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105</v>
      </c>
      <c r="E101" s="145"/>
      <c r="F101" s="145"/>
      <c r="G101" s="145"/>
      <c r="H101" s="145"/>
      <c r="I101" s="145"/>
      <c r="J101" s="146">
        <f>J207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106</v>
      </c>
      <c r="E102" s="145"/>
      <c r="F102" s="145"/>
      <c r="G102" s="145"/>
      <c r="H102" s="145"/>
      <c r="I102" s="145"/>
      <c r="J102" s="146">
        <f>J264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107</v>
      </c>
      <c r="E103" s="145"/>
      <c r="F103" s="145"/>
      <c r="G103" s="145"/>
      <c r="H103" s="145"/>
      <c r="I103" s="145"/>
      <c r="J103" s="146">
        <f>J270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108</v>
      </c>
      <c r="E104" s="141"/>
      <c r="F104" s="141"/>
      <c r="G104" s="141"/>
      <c r="H104" s="141"/>
      <c r="I104" s="141"/>
      <c r="J104" s="142">
        <f>J272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109</v>
      </c>
      <c r="E105" s="145"/>
      <c r="F105" s="145"/>
      <c r="G105" s="145"/>
      <c r="H105" s="145"/>
      <c r="I105" s="145"/>
      <c r="J105" s="146">
        <f>J273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110</v>
      </c>
      <c r="E106" s="145"/>
      <c r="F106" s="145"/>
      <c r="G106" s="145"/>
      <c r="H106" s="145"/>
      <c r="I106" s="145"/>
      <c r="J106" s="146">
        <f>J281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111</v>
      </c>
      <c r="E107" s="145"/>
      <c r="F107" s="145"/>
      <c r="G107" s="145"/>
      <c r="H107" s="145"/>
      <c r="I107" s="145"/>
      <c r="J107" s="146">
        <f>J292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112</v>
      </c>
      <c r="E108" s="145"/>
      <c r="F108" s="145"/>
      <c r="G108" s="145"/>
      <c r="H108" s="145"/>
      <c r="I108" s="145"/>
      <c r="J108" s="146">
        <f>J307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113</v>
      </c>
      <c r="E109" s="145"/>
      <c r="F109" s="145"/>
      <c r="G109" s="145"/>
      <c r="H109" s="145"/>
      <c r="I109" s="145"/>
      <c r="J109" s="146">
        <f>J323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114</v>
      </c>
      <c r="E110" s="145"/>
      <c r="F110" s="145"/>
      <c r="G110" s="145"/>
      <c r="H110" s="145"/>
      <c r="I110" s="145"/>
      <c r="J110" s="146">
        <f>J328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115</v>
      </c>
      <c r="E111" s="145"/>
      <c r="F111" s="145"/>
      <c r="G111" s="145"/>
      <c r="H111" s="145"/>
      <c r="I111" s="145"/>
      <c r="J111" s="146">
        <f>J333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116</v>
      </c>
      <c r="E112" s="145"/>
      <c r="F112" s="145"/>
      <c r="G112" s="145"/>
      <c r="H112" s="145"/>
      <c r="I112" s="145"/>
      <c r="J112" s="146">
        <f>J337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117</v>
      </c>
      <c r="E113" s="145"/>
      <c r="F113" s="145"/>
      <c r="G113" s="145"/>
      <c r="H113" s="145"/>
      <c r="I113" s="145"/>
      <c r="J113" s="146">
        <f>J342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118</v>
      </c>
      <c r="E114" s="145"/>
      <c r="F114" s="145"/>
      <c r="G114" s="145"/>
      <c r="H114" s="145"/>
      <c r="I114" s="145"/>
      <c r="J114" s="146">
        <f>J369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3"/>
      <c r="C115" s="10"/>
      <c r="D115" s="144" t="s">
        <v>119</v>
      </c>
      <c r="E115" s="145"/>
      <c r="F115" s="145"/>
      <c r="G115" s="145"/>
      <c r="H115" s="145"/>
      <c r="I115" s="145"/>
      <c r="J115" s="146">
        <f>J378</f>
        <v>0</v>
      </c>
      <c r="K115" s="10"/>
      <c r="L115" s="14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3"/>
      <c r="C116" s="10"/>
      <c r="D116" s="144" t="s">
        <v>120</v>
      </c>
      <c r="E116" s="145"/>
      <c r="F116" s="145"/>
      <c r="G116" s="145"/>
      <c r="H116" s="145"/>
      <c r="I116" s="145"/>
      <c r="J116" s="146">
        <f>J407</f>
        <v>0</v>
      </c>
      <c r="K116" s="10"/>
      <c r="L116" s="14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3"/>
      <c r="C117" s="10"/>
      <c r="D117" s="144" t="s">
        <v>121</v>
      </c>
      <c r="E117" s="145"/>
      <c r="F117" s="145"/>
      <c r="G117" s="145"/>
      <c r="H117" s="145"/>
      <c r="I117" s="145"/>
      <c r="J117" s="146">
        <f>J422</f>
        <v>0</v>
      </c>
      <c r="K117" s="10"/>
      <c r="L117" s="14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3"/>
      <c r="C118" s="10"/>
      <c r="D118" s="144" t="s">
        <v>122</v>
      </c>
      <c r="E118" s="145"/>
      <c r="F118" s="145"/>
      <c r="G118" s="145"/>
      <c r="H118" s="145"/>
      <c r="I118" s="145"/>
      <c r="J118" s="146">
        <f>J433</f>
        <v>0</v>
      </c>
      <c r="K118" s="10"/>
      <c r="L118" s="14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3"/>
      <c r="C119" s="10"/>
      <c r="D119" s="144" t="s">
        <v>123</v>
      </c>
      <c r="E119" s="145"/>
      <c r="F119" s="145"/>
      <c r="G119" s="145"/>
      <c r="H119" s="145"/>
      <c r="I119" s="145"/>
      <c r="J119" s="146">
        <f>J452</f>
        <v>0</v>
      </c>
      <c r="K119" s="10"/>
      <c r="L119" s="14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3"/>
      <c r="C120" s="10"/>
      <c r="D120" s="144" t="s">
        <v>124</v>
      </c>
      <c r="E120" s="145"/>
      <c r="F120" s="145"/>
      <c r="G120" s="145"/>
      <c r="H120" s="145"/>
      <c r="I120" s="145"/>
      <c r="J120" s="146">
        <f>J462</f>
        <v>0</v>
      </c>
      <c r="K120" s="10"/>
      <c r="L120" s="14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3"/>
      <c r="C121" s="10"/>
      <c r="D121" s="144" t="s">
        <v>125</v>
      </c>
      <c r="E121" s="145"/>
      <c r="F121" s="145"/>
      <c r="G121" s="145"/>
      <c r="H121" s="145"/>
      <c r="I121" s="145"/>
      <c r="J121" s="146">
        <f>J488</f>
        <v>0</v>
      </c>
      <c r="K121" s="10"/>
      <c r="L121" s="14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3"/>
      <c r="C122" s="10"/>
      <c r="D122" s="144" t="s">
        <v>126</v>
      </c>
      <c r="E122" s="145"/>
      <c r="F122" s="145"/>
      <c r="G122" s="145"/>
      <c r="H122" s="145"/>
      <c r="I122" s="145"/>
      <c r="J122" s="146">
        <f>J503</f>
        <v>0</v>
      </c>
      <c r="K122" s="10"/>
      <c r="L122" s="14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39"/>
      <c r="C123" s="9"/>
      <c r="D123" s="140" t="s">
        <v>127</v>
      </c>
      <c r="E123" s="141"/>
      <c r="F123" s="141"/>
      <c r="G123" s="141"/>
      <c r="H123" s="141"/>
      <c r="I123" s="141"/>
      <c r="J123" s="142">
        <f>J514</f>
        <v>0</v>
      </c>
      <c r="K123" s="9"/>
      <c r="L123" s="13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9" s="2" customFormat="1" ht="6.96" customHeight="1">
      <c r="A129" s="37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4.96" customHeight="1">
      <c r="A130" s="37"/>
      <c r="B130" s="38"/>
      <c r="C130" s="22" t="s">
        <v>128</v>
      </c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16</v>
      </c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26.25" customHeight="1">
      <c r="A133" s="37"/>
      <c r="B133" s="38"/>
      <c r="C133" s="37"/>
      <c r="D133" s="37"/>
      <c r="E133" s="120" t="str">
        <f>E7</f>
        <v>Sociální zázemí pro zaměstnance stravovacího provozu v Novém Bydžově</v>
      </c>
      <c r="F133" s="31"/>
      <c r="G133" s="31"/>
      <c r="H133" s="31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94</v>
      </c>
      <c r="D134" s="37"/>
      <c r="E134" s="37"/>
      <c r="F134" s="37"/>
      <c r="G134" s="37"/>
      <c r="H134" s="37"/>
      <c r="I134" s="37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6.5" customHeight="1">
      <c r="A135" s="37"/>
      <c r="B135" s="38"/>
      <c r="C135" s="37"/>
      <c r="D135" s="37"/>
      <c r="E135" s="66" t="str">
        <f>E9</f>
        <v>01 - ASŘ</v>
      </c>
      <c r="F135" s="37"/>
      <c r="G135" s="37"/>
      <c r="H135" s="37"/>
      <c r="I135" s="37"/>
      <c r="J135" s="37"/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2" customHeight="1">
      <c r="A137" s="37"/>
      <c r="B137" s="38"/>
      <c r="C137" s="31" t="s">
        <v>20</v>
      </c>
      <c r="D137" s="37"/>
      <c r="E137" s="37"/>
      <c r="F137" s="26" t="str">
        <f>F12</f>
        <v>Areál nemocnice Nový Bydžov - objekt č.p. 494</v>
      </c>
      <c r="G137" s="37"/>
      <c r="H137" s="37"/>
      <c r="I137" s="31" t="s">
        <v>22</v>
      </c>
      <c r="J137" s="68" t="str">
        <f>IF(J12="","",J12)</f>
        <v>14. 3. 2020</v>
      </c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5.15" customHeight="1">
      <c r="A139" s="37"/>
      <c r="B139" s="38"/>
      <c r="C139" s="31" t="s">
        <v>24</v>
      </c>
      <c r="D139" s="37"/>
      <c r="E139" s="37"/>
      <c r="F139" s="26" t="str">
        <f>E15</f>
        <v>Královehradecký kraj</v>
      </c>
      <c r="G139" s="37"/>
      <c r="H139" s="37"/>
      <c r="I139" s="31" t="s">
        <v>30</v>
      </c>
      <c r="J139" s="35" t="str">
        <f>E21</f>
        <v>AA Consult s.r.o.</v>
      </c>
      <c r="K139" s="37"/>
      <c r="L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5.15" customHeight="1">
      <c r="A140" s="37"/>
      <c r="B140" s="38"/>
      <c r="C140" s="31" t="s">
        <v>28</v>
      </c>
      <c r="D140" s="37"/>
      <c r="E140" s="37"/>
      <c r="F140" s="26" t="str">
        <f>IF(E18="","",E18)</f>
        <v>Vyplň údaj</v>
      </c>
      <c r="G140" s="37"/>
      <c r="H140" s="37"/>
      <c r="I140" s="31" t="s">
        <v>33</v>
      </c>
      <c r="J140" s="35" t="str">
        <f>E24</f>
        <v>Jan Petr</v>
      </c>
      <c r="K140" s="37"/>
      <c r="L140" s="5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0.32" customHeight="1">
      <c r="A141" s="37"/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54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11" customFormat="1" ht="29.28" customHeight="1">
      <c r="A142" s="147"/>
      <c r="B142" s="148"/>
      <c r="C142" s="149" t="s">
        <v>129</v>
      </c>
      <c r="D142" s="150" t="s">
        <v>63</v>
      </c>
      <c r="E142" s="150" t="s">
        <v>59</v>
      </c>
      <c r="F142" s="150" t="s">
        <v>60</v>
      </c>
      <c r="G142" s="150" t="s">
        <v>130</v>
      </c>
      <c r="H142" s="150" t="s">
        <v>131</v>
      </c>
      <c r="I142" s="150" t="s">
        <v>132</v>
      </c>
      <c r="J142" s="151" t="s">
        <v>98</v>
      </c>
      <c r="K142" s="152" t="s">
        <v>133</v>
      </c>
      <c r="L142" s="153"/>
      <c r="M142" s="85" t="s">
        <v>1</v>
      </c>
      <c r="N142" s="86" t="s">
        <v>42</v>
      </c>
      <c r="O142" s="86" t="s">
        <v>134</v>
      </c>
      <c r="P142" s="86" t="s">
        <v>135</v>
      </c>
      <c r="Q142" s="86" t="s">
        <v>136</v>
      </c>
      <c r="R142" s="86" t="s">
        <v>137</v>
      </c>
      <c r="S142" s="86" t="s">
        <v>138</v>
      </c>
      <c r="T142" s="87" t="s">
        <v>139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</row>
    <row r="143" s="2" customFormat="1" ht="22.8" customHeight="1">
      <c r="A143" s="37"/>
      <c r="B143" s="38"/>
      <c r="C143" s="92" t="s">
        <v>140</v>
      </c>
      <c r="D143" s="37"/>
      <c r="E143" s="37"/>
      <c r="F143" s="37"/>
      <c r="G143" s="37"/>
      <c r="H143" s="37"/>
      <c r="I143" s="37"/>
      <c r="J143" s="154">
        <f>BK143</f>
        <v>0</v>
      </c>
      <c r="K143" s="37"/>
      <c r="L143" s="38"/>
      <c r="M143" s="88"/>
      <c r="N143" s="72"/>
      <c r="O143" s="89"/>
      <c r="P143" s="155">
        <f>P144+P272+P514</f>
        <v>0</v>
      </c>
      <c r="Q143" s="89"/>
      <c r="R143" s="155">
        <f>R144+R272+R514</f>
        <v>12.266295069999998</v>
      </c>
      <c r="S143" s="89"/>
      <c r="T143" s="156">
        <f>T144+T272+T514</f>
        <v>12.370361020000001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77</v>
      </c>
      <c r="AU143" s="18" t="s">
        <v>100</v>
      </c>
      <c r="BK143" s="157">
        <f>BK144+BK272+BK514</f>
        <v>0</v>
      </c>
    </row>
    <row r="144" s="12" customFormat="1" ht="25.92" customHeight="1">
      <c r="A144" s="12"/>
      <c r="B144" s="158"/>
      <c r="C144" s="12"/>
      <c r="D144" s="159" t="s">
        <v>77</v>
      </c>
      <c r="E144" s="160" t="s">
        <v>141</v>
      </c>
      <c r="F144" s="160" t="s">
        <v>142</v>
      </c>
      <c r="G144" s="12"/>
      <c r="H144" s="12"/>
      <c r="I144" s="161"/>
      <c r="J144" s="162">
        <f>BK144</f>
        <v>0</v>
      </c>
      <c r="K144" s="12"/>
      <c r="L144" s="158"/>
      <c r="M144" s="163"/>
      <c r="N144" s="164"/>
      <c r="O144" s="164"/>
      <c r="P144" s="165">
        <f>P145+P153+P168+P207+P264+P270</f>
        <v>0</v>
      </c>
      <c r="Q144" s="164"/>
      <c r="R144" s="165">
        <f>R145+R153+R168+R207+R264+R270</f>
        <v>7.7810503999999998</v>
      </c>
      <c r="S144" s="164"/>
      <c r="T144" s="166">
        <f>T145+T153+T168+T207+T264+T270</f>
        <v>10.765888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86</v>
      </c>
      <c r="AT144" s="167" t="s">
        <v>77</v>
      </c>
      <c r="AU144" s="167" t="s">
        <v>78</v>
      </c>
      <c r="AY144" s="159" t="s">
        <v>143</v>
      </c>
      <c r="BK144" s="168">
        <f>BK145+BK153+BK168+BK207+BK264+BK270</f>
        <v>0</v>
      </c>
    </row>
    <row r="145" s="12" customFormat="1" ht="22.8" customHeight="1">
      <c r="A145" s="12"/>
      <c r="B145" s="158"/>
      <c r="C145" s="12"/>
      <c r="D145" s="159" t="s">
        <v>77</v>
      </c>
      <c r="E145" s="169" t="s">
        <v>144</v>
      </c>
      <c r="F145" s="169" t="s">
        <v>145</v>
      </c>
      <c r="G145" s="12"/>
      <c r="H145" s="12"/>
      <c r="I145" s="161"/>
      <c r="J145" s="170">
        <f>BK145</f>
        <v>0</v>
      </c>
      <c r="K145" s="12"/>
      <c r="L145" s="158"/>
      <c r="M145" s="163"/>
      <c r="N145" s="164"/>
      <c r="O145" s="164"/>
      <c r="P145" s="165">
        <f>SUM(P146:P152)</f>
        <v>0</v>
      </c>
      <c r="Q145" s="164"/>
      <c r="R145" s="165">
        <f>SUM(R146:R152)</f>
        <v>0.4374479</v>
      </c>
      <c r="S145" s="164"/>
      <c r="T145" s="166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9" t="s">
        <v>86</v>
      </c>
      <c r="AT145" s="167" t="s">
        <v>77</v>
      </c>
      <c r="AU145" s="167" t="s">
        <v>86</v>
      </c>
      <c r="AY145" s="159" t="s">
        <v>143</v>
      </c>
      <c r="BK145" s="168">
        <f>SUM(BK146:BK152)</f>
        <v>0</v>
      </c>
    </row>
    <row r="146" s="2" customFormat="1" ht="24.15" customHeight="1">
      <c r="A146" s="37"/>
      <c r="B146" s="171"/>
      <c r="C146" s="172" t="s">
        <v>86</v>
      </c>
      <c r="D146" s="172" t="s">
        <v>146</v>
      </c>
      <c r="E146" s="173" t="s">
        <v>147</v>
      </c>
      <c r="F146" s="174" t="s">
        <v>148</v>
      </c>
      <c r="G146" s="175" t="s">
        <v>149</v>
      </c>
      <c r="H146" s="176">
        <v>0.02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43</v>
      </c>
      <c r="O146" s="76"/>
      <c r="P146" s="182">
        <f>O146*H146</f>
        <v>0</v>
      </c>
      <c r="Q146" s="182">
        <v>1.0900000000000001</v>
      </c>
      <c r="R146" s="182">
        <f>Q146*H146</f>
        <v>0.021800000000000003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150</v>
      </c>
      <c r="AT146" s="184" t="s">
        <v>146</v>
      </c>
      <c r="AU146" s="184" t="s">
        <v>88</v>
      </c>
      <c r="AY146" s="18" t="s">
        <v>143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86</v>
      </c>
      <c r="BK146" s="185">
        <f>ROUND(I146*H146,2)</f>
        <v>0</v>
      </c>
      <c r="BL146" s="18" t="s">
        <v>150</v>
      </c>
      <c r="BM146" s="184" t="s">
        <v>151</v>
      </c>
    </row>
    <row r="147" s="13" customFormat="1">
      <c r="A147" s="13"/>
      <c r="B147" s="186"/>
      <c r="C147" s="13"/>
      <c r="D147" s="187" t="s">
        <v>152</v>
      </c>
      <c r="E147" s="188" t="s">
        <v>1</v>
      </c>
      <c r="F147" s="189" t="s">
        <v>153</v>
      </c>
      <c r="G147" s="13"/>
      <c r="H147" s="190">
        <v>0.02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152</v>
      </c>
      <c r="AU147" s="188" t="s">
        <v>88</v>
      </c>
      <c r="AV147" s="13" t="s">
        <v>88</v>
      </c>
      <c r="AW147" s="13" t="s">
        <v>32</v>
      </c>
      <c r="AX147" s="13" t="s">
        <v>78</v>
      </c>
      <c r="AY147" s="188" t="s">
        <v>143</v>
      </c>
    </row>
    <row r="148" s="14" customFormat="1">
      <c r="A148" s="14"/>
      <c r="B148" s="195"/>
      <c r="C148" s="14"/>
      <c r="D148" s="187" t="s">
        <v>152</v>
      </c>
      <c r="E148" s="196" t="s">
        <v>1</v>
      </c>
      <c r="F148" s="197" t="s">
        <v>154</v>
      </c>
      <c r="G148" s="14"/>
      <c r="H148" s="198">
        <v>0.02</v>
      </c>
      <c r="I148" s="199"/>
      <c r="J148" s="14"/>
      <c r="K148" s="14"/>
      <c r="L148" s="195"/>
      <c r="M148" s="200"/>
      <c r="N148" s="201"/>
      <c r="O148" s="201"/>
      <c r="P148" s="201"/>
      <c r="Q148" s="201"/>
      <c r="R148" s="201"/>
      <c r="S148" s="201"/>
      <c r="T148" s="20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6" t="s">
        <v>152</v>
      </c>
      <c r="AU148" s="196" t="s">
        <v>88</v>
      </c>
      <c r="AV148" s="14" t="s">
        <v>150</v>
      </c>
      <c r="AW148" s="14" t="s">
        <v>32</v>
      </c>
      <c r="AX148" s="14" t="s">
        <v>86</v>
      </c>
      <c r="AY148" s="196" t="s">
        <v>143</v>
      </c>
    </row>
    <row r="149" s="2" customFormat="1" ht="24.15" customHeight="1">
      <c r="A149" s="37"/>
      <c r="B149" s="171"/>
      <c r="C149" s="172" t="s">
        <v>88</v>
      </c>
      <c r="D149" s="172" t="s">
        <v>146</v>
      </c>
      <c r="E149" s="173" t="s">
        <v>155</v>
      </c>
      <c r="F149" s="174" t="s">
        <v>156</v>
      </c>
      <c r="G149" s="175" t="s">
        <v>157</v>
      </c>
      <c r="H149" s="176">
        <v>5.4900000000000002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43</v>
      </c>
      <c r="O149" s="76"/>
      <c r="P149" s="182">
        <f>O149*H149</f>
        <v>0</v>
      </c>
      <c r="Q149" s="182">
        <v>0.07571</v>
      </c>
      <c r="R149" s="182">
        <f>Q149*H149</f>
        <v>0.41564790000000001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150</v>
      </c>
      <c r="AT149" s="184" t="s">
        <v>146</v>
      </c>
      <c r="AU149" s="184" t="s">
        <v>88</v>
      </c>
      <c r="AY149" s="18" t="s">
        <v>143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86</v>
      </c>
      <c r="BK149" s="185">
        <f>ROUND(I149*H149,2)</f>
        <v>0</v>
      </c>
      <c r="BL149" s="18" t="s">
        <v>150</v>
      </c>
      <c r="BM149" s="184" t="s">
        <v>158</v>
      </c>
    </row>
    <row r="150" s="15" customFormat="1">
      <c r="A150" s="15"/>
      <c r="B150" s="203"/>
      <c r="C150" s="15"/>
      <c r="D150" s="187" t="s">
        <v>152</v>
      </c>
      <c r="E150" s="204" t="s">
        <v>1</v>
      </c>
      <c r="F150" s="205" t="s">
        <v>159</v>
      </c>
      <c r="G150" s="15"/>
      <c r="H150" s="204" t="s">
        <v>1</v>
      </c>
      <c r="I150" s="206"/>
      <c r="J150" s="15"/>
      <c r="K150" s="15"/>
      <c r="L150" s="203"/>
      <c r="M150" s="207"/>
      <c r="N150" s="208"/>
      <c r="O150" s="208"/>
      <c r="P150" s="208"/>
      <c r="Q150" s="208"/>
      <c r="R150" s="208"/>
      <c r="S150" s="208"/>
      <c r="T150" s="20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4" t="s">
        <v>152</v>
      </c>
      <c r="AU150" s="204" t="s">
        <v>88</v>
      </c>
      <c r="AV150" s="15" t="s">
        <v>86</v>
      </c>
      <c r="AW150" s="15" t="s">
        <v>32</v>
      </c>
      <c r="AX150" s="15" t="s">
        <v>78</v>
      </c>
      <c r="AY150" s="204" t="s">
        <v>143</v>
      </c>
    </row>
    <row r="151" s="13" customFormat="1">
      <c r="A151" s="13"/>
      <c r="B151" s="186"/>
      <c r="C151" s="13"/>
      <c r="D151" s="187" t="s">
        <v>152</v>
      </c>
      <c r="E151" s="188" t="s">
        <v>1</v>
      </c>
      <c r="F151" s="189" t="s">
        <v>160</v>
      </c>
      <c r="G151" s="13"/>
      <c r="H151" s="190">
        <v>5.4900000000000002</v>
      </c>
      <c r="I151" s="191"/>
      <c r="J151" s="13"/>
      <c r="K151" s="13"/>
      <c r="L151" s="186"/>
      <c r="M151" s="192"/>
      <c r="N151" s="193"/>
      <c r="O151" s="193"/>
      <c r="P151" s="193"/>
      <c r="Q151" s="193"/>
      <c r="R151" s="193"/>
      <c r="S151" s="193"/>
      <c r="T151" s="19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8" t="s">
        <v>152</v>
      </c>
      <c r="AU151" s="188" t="s">
        <v>88</v>
      </c>
      <c r="AV151" s="13" t="s">
        <v>88</v>
      </c>
      <c r="AW151" s="13" t="s">
        <v>32</v>
      </c>
      <c r="AX151" s="13" t="s">
        <v>78</v>
      </c>
      <c r="AY151" s="188" t="s">
        <v>143</v>
      </c>
    </row>
    <row r="152" s="14" customFormat="1">
      <c r="A152" s="14"/>
      <c r="B152" s="195"/>
      <c r="C152" s="14"/>
      <c r="D152" s="187" t="s">
        <v>152</v>
      </c>
      <c r="E152" s="196" t="s">
        <v>1</v>
      </c>
      <c r="F152" s="197" t="s">
        <v>154</v>
      </c>
      <c r="G152" s="14"/>
      <c r="H152" s="198">
        <v>5.4900000000000002</v>
      </c>
      <c r="I152" s="199"/>
      <c r="J152" s="14"/>
      <c r="K152" s="14"/>
      <c r="L152" s="195"/>
      <c r="M152" s="200"/>
      <c r="N152" s="201"/>
      <c r="O152" s="201"/>
      <c r="P152" s="201"/>
      <c r="Q152" s="201"/>
      <c r="R152" s="201"/>
      <c r="S152" s="201"/>
      <c r="T152" s="20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6" t="s">
        <v>152</v>
      </c>
      <c r="AU152" s="196" t="s">
        <v>88</v>
      </c>
      <c r="AV152" s="14" t="s">
        <v>150</v>
      </c>
      <c r="AW152" s="14" t="s">
        <v>32</v>
      </c>
      <c r="AX152" s="14" t="s">
        <v>86</v>
      </c>
      <c r="AY152" s="196" t="s">
        <v>143</v>
      </c>
    </row>
    <row r="153" s="12" customFormat="1" ht="22.8" customHeight="1">
      <c r="A153" s="12"/>
      <c r="B153" s="158"/>
      <c r="C153" s="12"/>
      <c r="D153" s="159" t="s">
        <v>77</v>
      </c>
      <c r="E153" s="169" t="s">
        <v>150</v>
      </c>
      <c r="F153" s="169" t="s">
        <v>161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SUM(P154:P167)</f>
        <v>0</v>
      </c>
      <c r="Q153" s="164"/>
      <c r="R153" s="165">
        <f>SUM(R154:R167)</f>
        <v>1.2252587800000001</v>
      </c>
      <c r="S153" s="164"/>
      <c r="T153" s="166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86</v>
      </c>
      <c r="AT153" s="167" t="s">
        <v>77</v>
      </c>
      <c r="AU153" s="167" t="s">
        <v>86</v>
      </c>
      <c r="AY153" s="159" t="s">
        <v>143</v>
      </c>
      <c r="BK153" s="168">
        <f>SUM(BK154:BK167)</f>
        <v>0</v>
      </c>
    </row>
    <row r="154" s="2" customFormat="1" ht="24.15" customHeight="1">
      <c r="A154" s="37"/>
      <c r="B154" s="171"/>
      <c r="C154" s="172" t="s">
        <v>144</v>
      </c>
      <c r="D154" s="172" t="s">
        <v>146</v>
      </c>
      <c r="E154" s="173" t="s">
        <v>162</v>
      </c>
      <c r="F154" s="174" t="s">
        <v>163</v>
      </c>
      <c r="G154" s="175" t="s">
        <v>164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43</v>
      </c>
      <c r="O154" s="76"/>
      <c r="P154" s="182">
        <f>O154*H154</f>
        <v>0</v>
      </c>
      <c r="Q154" s="182">
        <v>0.21312</v>
      </c>
      <c r="R154" s="182">
        <f>Q154*H154</f>
        <v>0.21312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150</v>
      </c>
      <c r="AT154" s="184" t="s">
        <v>146</v>
      </c>
      <c r="AU154" s="184" t="s">
        <v>88</v>
      </c>
      <c r="AY154" s="18" t="s">
        <v>143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86</v>
      </c>
      <c r="BK154" s="185">
        <f>ROUND(I154*H154,2)</f>
        <v>0</v>
      </c>
      <c r="BL154" s="18" t="s">
        <v>150</v>
      </c>
      <c r="BM154" s="184" t="s">
        <v>165</v>
      </c>
    </row>
    <row r="155" s="15" customFormat="1">
      <c r="A155" s="15"/>
      <c r="B155" s="203"/>
      <c r="C155" s="15"/>
      <c r="D155" s="187" t="s">
        <v>152</v>
      </c>
      <c r="E155" s="204" t="s">
        <v>1</v>
      </c>
      <c r="F155" s="205" t="s">
        <v>166</v>
      </c>
      <c r="G155" s="15"/>
      <c r="H155" s="204" t="s">
        <v>1</v>
      </c>
      <c r="I155" s="206"/>
      <c r="J155" s="15"/>
      <c r="K155" s="15"/>
      <c r="L155" s="203"/>
      <c r="M155" s="207"/>
      <c r="N155" s="208"/>
      <c r="O155" s="208"/>
      <c r="P155" s="208"/>
      <c r="Q155" s="208"/>
      <c r="R155" s="208"/>
      <c r="S155" s="208"/>
      <c r="T155" s="20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4" t="s">
        <v>152</v>
      </c>
      <c r="AU155" s="204" t="s">
        <v>88</v>
      </c>
      <c r="AV155" s="15" t="s">
        <v>86</v>
      </c>
      <c r="AW155" s="15" t="s">
        <v>32</v>
      </c>
      <c r="AX155" s="15" t="s">
        <v>78</v>
      </c>
      <c r="AY155" s="204" t="s">
        <v>143</v>
      </c>
    </row>
    <row r="156" s="13" customFormat="1">
      <c r="A156" s="13"/>
      <c r="B156" s="186"/>
      <c r="C156" s="13"/>
      <c r="D156" s="187" t="s">
        <v>152</v>
      </c>
      <c r="E156" s="188" t="s">
        <v>1</v>
      </c>
      <c r="F156" s="189" t="s">
        <v>86</v>
      </c>
      <c r="G156" s="13"/>
      <c r="H156" s="190">
        <v>1</v>
      </c>
      <c r="I156" s="191"/>
      <c r="J156" s="13"/>
      <c r="K156" s="13"/>
      <c r="L156" s="186"/>
      <c r="M156" s="192"/>
      <c r="N156" s="193"/>
      <c r="O156" s="193"/>
      <c r="P156" s="193"/>
      <c r="Q156" s="193"/>
      <c r="R156" s="193"/>
      <c r="S156" s="193"/>
      <c r="T156" s="19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8" t="s">
        <v>152</v>
      </c>
      <c r="AU156" s="188" t="s">
        <v>88</v>
      </c>
      <c r="AV156" s="13" t="s">
        <v>88</v>
      </c>
      <c r="AW156" s="13" t="s">
        <v>32</v>
      </c>
      <c r="AX156" s="13" t="s">
        <v>78</v>
      </c>
      <c r="AY156" s="188" t="s">
        <v>143</v>
      </c>
    </row>
    <row r="157" s="14" customFormat="1">
      <c r="A157" s="14"/>
      <c r="B157" s="195"/>
      <c r="C157" s="14"/>
      <c r="D157" s="187" t="s">
        <v>152</v>
      </c>
      <c r="E157" s="196" t="s">
        <v>1</v>
      </c>
      <c r="F157" s="197" t="s">
        <v>154</v>
      </c>
      <c r="G157" s="14"/>
      <c r="H157" s="198">
        <v>1</v>
      </c>
      <c r="I157" s="199"/>
      <c r="J157" s="14"/>
      <c r="K157" s="14"/>
      <c r="L157" s="195"/>
      <c r="M157" s="200"/>
      <c r="N157" s="201"/>
      <c r="O157" s="201"/>
      <c r="P157" s="201"/>
      <c r="Q157" s="201"/>
      <c r="R157" s="201"/>
      <c r="S157" s="201"/>
      <c r="T157" s="20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6" t="s">
        <v>152</v>
      </c>
      <c r="AU157" s="196" t="s">
        <v>88</v>
      </c>
      <c r="AV157" s="14" t="s">
        <v>150</v>
      </c>
      <c r="AW157" s="14" t="s">
        <v>32</v>
      </c>
      <c r="AX157" s="14" t="s">
        <v>86</v>
      </c>
      <c r="AY157" s="196" t="s">
        <v>143</v>
      </c>
    </row>
    <row r="158" s="2" customFormat="1" ht="21.75" customHeight="1">
      <c r="A158" s="37"/>
      <c r="B158" s="171"/>
      <c r="C158" s="172" t="s">
        <v>150</v>
      </c>
      <c r="D158" s="172" t="s">
        <v>146</v>
      </c>
      <c r="E158" s="173" t="s">
        <v>167</v>
      </c>
      <c r="F158" s="174" t="s">
        <v>168</v>
      </c>
      <c r="G158" s="175" t="s">
        <v>169</v>
      </c>
      <c r="H158" s="176">
        <v>0.39400000000000002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43</v>
      </c>
      <c r="O158" s="76"/>
      <c r="P158" s="182">
        <f>O158*H158</f>
        <v>0</v>
      </c>
      <c r="Q158" s="182">
        <v>2.4533700000000001</v>
      </c>
      <c r="R158" s="182">
        <f>Q158*H158</f>
        <v>0.96662778000000005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150</v>
      </c>
      <c r="AT158" s="184" t="s">
        <v>146</v>
      </c>
      <c r="AU158" s="184" t="s">
        <v>88</v>
      </c>
      <c r="AY158" s="18" t="s">
        <v>143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86</v>
      </c>
      <c r="BK158" s="185">
        <f>ROUND(I158*H158,2)</f>
        <v>0</v>
      </c>
      <c r="BL158" s="18" t="s">
        <v>150</v>
      </c>
      <c r="BM158" s="184" t="s">
        <v>170</v>
      </c>
    </row>
    <row r="159" s="15" customFormat="1">
      <c r="A159" s="15"/>
      <c r="B159" s="203"/>
      <c r="C159" s="15"/>
      <c r="D159" s="187" t="s">
        <v>152</v>
      </c>
      <c r="E159" s="204" t="s">
        <v>1</v>
      </c>
      <c r="F159" s="205" t="s">
        <v>171</v>
      </c>
      <c r="G159" s="15"/>
      <c r="H159" s="204" t="s">
        <v>1</v>
      </c>
      <c r="I159" s="206"/>
      <c r="J159" s="15"/>
      <c r="K159" s="15"/>
      <c r="L159" s="203"/>
      <c r="M159" s="207"/>
      <c r="N159" s="208"/>
      <c r="O159" s="208"/>
      <c r="P159" s="208"/>
      <c r="Q159" s="208"/>
      <c r="R159" s="208"/>
      <c r="S159" s="208"/>
      <c r="T159" s="20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4" t="s">
        <v>152</v>
      </c>
      <c r="AU159" s="204" t="s">
        <v>88</v>
      </c>
      <c r="AV159" s="15" t="s">
        <v>86</v>
      </c>
      <c r="AW159" s="15" t="s">
        <v>32</v>
      </c>
      <c r="AX159" s="15" t="s">
        <v>78</v>
      </c>
      <c r="AY159" s="204" t="s">
        <v>143</v>
      </c>
    </row>
    <row r="160" s="13" customFormat="1">
      <c r="A160" s="13"/>
      <c r="B160" s="186"/>
      <c r="C160" s="13"/>
      <c r="D160" s="187" t="s">
        <v>152</v>
      </c>
      <c r="E160" s="188" t="s">
        <v>1</v>
      </c>
      <c r="F160" s="189" t="s">
        <v>172</v>
      </c>
      <c r="G160" s="13"/>
      <c r="H160" s="190">
        <v>0.39400000000000002</v>
      </c>
      <c r="I160" s="191"/>
      <c r="J160" s="13"/>
      <c r="K160" s="13"/>
      <c r="L160" s="186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152</v>
      </c>
      <c r="AU160" s="188" t="s">
        <v>88</v>
      </c>
      <c r="AV160" s="13" t="s">
        <v>88</v>
      </c>
      <c r="AW160" s="13" t="s">
        <v>32</v>
      </c>
      <c r="AX160" s="13" t="s">
        <v>78</v>
      </c>
      <c r="AY160" s="188" t="s">
        <v>143</v>
      </c>
    </row>
    <row r="161" s="14" customFormat="1">
      <c r="A161" s="14"/>
      <c r="B161" s="195"/>
      <c r="C161" s="14"/>
      <c r="D161" s="187" t="s">
        <v>152</v>
      </c>
      <c r="E161" s="196" t="s">
        <v>1</v>
      </c>
      <c r="F161" s="197" t="s">
        <v>154</v>
      </c>
      <c r="G161" s="14"/>
      <c r="H161" s="198">
        <v>0.39400000000000002</v>
      </c>
      <c r="I161" s="199"/>
      <c r="J161" s="14"/>
      <c r="K161" s="14"/>
      <c r="L161" s="195"/>
      <c r="M161" s="200"/>
      <c r="N161" s="201"/>
      <c r="O161" s="201"/>
      <c r="P161" s="201"/>
      <c r="Q161" s="201"/>
      <c r="R161" s="201"/>
      <c r="S161" s="201"/>
      <c r="T161" s="20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6" t="s">
        <v>152</v>
      </c>
      <c r="AU161" s="196" t="s">
        <v>88</v>
      </c>
      <c r="AV161" s="14" t="s">
        <v>150</v>
      </c>
      <c r="AW161" s="14" t="s">
        <v>32</v>
      </c>
      <c r="AX161" s="14" t="s">
        <v>86</v>
      </c>
      <c r="AY161" s="196" t="s">
        <v>143</v>
      </c>
    </row>
    <row r="162" s="2" customFormat="1" ht="24.15" customHeight="1">
      <c r="A162" s="37"/>
      <c r="B162" s="171"/>
      <c r="C162" s="172" t="s">
        <v>173</v>
      </c>
      <c r="D162" s="172" t="s">
        <v>146</v>
      </c>
      <c r="E162" s="173" t="s">
        <v>174</v>
      </c>
      <c r="F162" s="174" t="s">
        <v>175</v>
      </c>
      <c r="G162" s="175" t="s">
        <v>157</v>
      </c>
      <c r="H162" s="176">
        <v>3.5499999999999998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43</v>
      </c>
      <c r="O162" s="76"/>
      <c r="P162" s="182">
        <f>O162*H162</f>
        <v>0</v>
      </c>
      <c r="Q162" s="182">
        <v>0.01282</v>
      </c>
      <c r="R162" s="182">
        <f>Q162*H162</f>
        <v>0.045510999999999996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150</v>
      </c>
      <c r="AT162" s="184" t="s">
        <v>146</v>
      </c>
      <c r="AU162" s="184" t="s">
        <v>88</v>
      </c>
      <c r="AY162" s="18" t="s">
        <v>143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86</v>
      </c>
      <c r="BK162" s="185">
        <f>ROUND(I162*H162,2)</f>
        <v>0</v>
      </c>
      <c r="BL162" s="18" t="s">
        <v>150</v>
      </c>
      <c r="BM162" s="184" t="s">
        <v>176</v>
      </c>
    </row>
    <row r="163" s="15" customFormat="1">
      <c r="A163" s="15"/>
      <c r="B163" s="203"/>
      <c r="C163" s="15"/>
      <c r="D163" s="187" t="s">
        <v>152</v>
      </c>
      <c r="E163" s="204" t="s">
        <v>1</v>
      </c>
      <c r="F163" s="205" t="s">
        <v>177</v>
      </c>
      <c r="G163" s="15"/>
      <c r="H163" s="204" t="s">
        <v>1</v>
      </c>
      <c r="I163" s="206"/>
      <c r="J163" s="15"/>
      <c r="K163" s="15"/>
      <c r="L163" s="203"/>
      <c r="M163" s="207"/>
      <c r="N163" s="208"/>
      <c r="O163" s="208"/>
      <c r="P163" s="208"/>
      <c r="Q163" s="208"/>
      <c r="R163" s="208"/>
      <c r="S163" s="208"/>
      <c r="T163" s="20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4" t="s">
        <v>152</v>
      </c>
      <c r="AU163" s="204" t="s">
        <v>88</v>
      </c>
      <c r="AV163" s="15" t="s">
        <v>86</v>
      </c>
      <c r="AW163" s="15" t="s">
        <v>32</v>
      </c>
      <c r="AX163" s="15" t="s">
        <v>78</v>
      </c>
      <c r="AY163" s="204" t="s">
        <v>143</v>
      </c>
    </row>
    <row r="164" s="13" customFormat="1">
      <c r="A164" s="13"/>
      <c r="B164" s="186"/>
      <c r="C164" s="13"/>
      <c r="D164" s="187" t="s">
        <v>152</v>
      </c>
      <c r="E164" s="188" t="s">
        <v>1</v>
      </c>
      <c r="F164" s="189" t="s">
        <v>178</v>
      </c>
      <c r="G164" s="13"/>
      <c r="H164" s="190">
        <v>2.5</v>
      </c>
      <c r="I164" s="191"/>
      <c r="J164" s="13"/>
      <c r="K164" s="13"/>
      <c r="L164" s="186"/>
      <c r="M164" s="192"/>
      <c r="N164" s="193"/>
      <c r="O164" s="193"/>
      <c r="P164" s="193"/>
      <c r="Q164" s="193"/>
      <c r="R164" s="193"/>
      <c r="S164" s="193"/>
      <c r="T164" s="19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8" t="s">
        <v>152</v>
      </c>
      <c r="AU164" s="188" t="s">
        <v>88</v>
      </c>
      <c r="AV164" s="13" t="s">
        <v>88</v>
      </c>
      <c r="AW164" s="13" t="s">
        <v>32</v>
      </c>
      <c r="AX164" s="13" t="s">
        <v>78</v>
      </c>
      <c r="AY164" s="188" t="s">
        <v>143</v>
      </c>
    </row>
    <row r="165" s="13" customFormat="1">
      <c r="A165" s="13"/>
      <c r="B165" s="186"/>
      <c r="C165" s="13"/>
      <c r="D165" s="187" t="s">
        <v>152</v>
      </c>
      <c r="E165" s="188" t="s">
        <v>1</v>
      </c>
      <c r="F165" s="189" t="s">
        <v>179</v>
      </c>
      <c r="G165" s="13"/>
      <c r="H165" s="190">
        <v>1.05</v>
      </c>
      <c r="I165" s="191"/>
      <c r="J165" s="13"/>
      <c r="K165" s="13"/>
      <c r="L165" s="186"/>
      <c r="M165" s="192"/>
      <c r="N165" s="193"/>
      <c r="O165" s="193"/>
      <c r="P165" s="193"/>
      <c r="Q165" s="193"/>
      <c r="R165" s="193"/>
      <c r="S165" s="193"/>
      <c r="T165" s="19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8" t="s">
        <v>152</v>
      </c>
      <c r="AU165" s="188" t="s">
        <v>88</v>
      </c>
      <c r="AV165" s="13" t="s">
        <v>88</v>
      </c>
      <c r="AW165" s="13" t="s">
        <v>32</v>
      </c>
      <c r="AX165" s="13" t="s">
        <v>78</v>
      </c>
      <c r="AY165" s="188" t="s">
        <v>143</v>
      </c>
    </row>
    <row r="166" s="14" customFormat="1">
      <c r="A166" s="14"/>
      <c r="B166" s="195"/>
      <c r="C166" s="14"/>
      <c r="D166" s="187" t="s">
        <v>152</v>
      </c>
      <c r="E166" s="196" t="s">
        <v>1</v>
      </c>
      <c r="F166" s="197" t="s">
        <v>154</v>
      </c>
      <c r="G166" s="14"/>
      <c r="H166" s="198">
        <v>3.5499999999999998</v>
      </c>
      <c r="I166" s="199"/>
      <c r="J166" s="14"/>
      <c r="K166" s="14"/>
      <c r="L166" s="195"/>
      <c r="M166" s="200"/>
      <c r="N166" s="201"/>
      <c r="O166" s="201"/>
      <c r="P166" s="201"/>
      <c r="Q166" s="201"/>
      <c r="R166" s="201"/>
      <c r="S166" s="201"/>
      <c r="T166" s="20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6" t="s">
        <v>152</v>
      </c>
      <c r="AU166" s="196" t="s">
        <v>88</v>
      </c>
      <c r="AV166" s="14" t="s">
        <v>150</v>
      </c>
      <c r="AW166" s="14" t="s">
        <v>32</v>
      </c>
      <c r="AX166" s="14" t="s">
        <v>86</v>
      </c>
      <c r="AY166" s="196" t="s">
        <v>143</v>
      </c>
    </row>
    <row r="167" s="2" customFormat="1" ht="24.15" customHeight="1">
      <c r="A167" s="37"/>
      <c r="B167" s="171"/>
      <c r="C167" s="172" t="s">
        <v>180</v>
      </c>
      <c r="D167" s="172" t="s">
        <v>146</v>
      </c>
      <c r="E167" s="173" t="s">
        <v>181</v>
      </c>
      <c r="F167" s="174" t="s">
        <v>182</v>
      </c>
      <c r="G167" s="175" t="s">
        <v>157</v>
      </c>
      <c r="H167" s="176">
        <v>3.5499999999999998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43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150</v>
      </c>
      <c r="AT167" s="184" t="s">
        <v>146</v>
      </c>
      <c r="AU167" s="184" t="s">
        <v>88</v>
      </c>
      <c r="AY167" s="18" t="s">
        <v>143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86</v>
      </c>
      <c r="BK167" s="185">
        <f>ROUND(I167*H167,2)</f>
        <v>0</v>
      </c>
      <c r="BL167" s="18" t="s">
        <v>150</v>
      </c>
      <c r="BM167" s="184" t="s">
        <v>183</v>
      </c>
    </row>
    <row r="168" s="12" customFormat="1" ht="22.8" customHeight="1">
      <c r="A168" s="12"/>
      <c r="B168" s="158"/>
      <c r="C168" s="12"/>
      <c r="D168" s="159" t="s">
        <v>77</v>
      </c>
      <c r="E168" s="169" t="s">
        <v>180</v>
      </c>
      <c r="F168" s="169" t="s">
        <v>184</v>
      </c>
      <c r="G168" s="12"/>
      <c r="H168" s="12"/>
      <c r="I168" s="161"/>
      <c r="J168" s="170">
        <f>BK168</f>
        <v>0</v>
      </c>
      <c r="K168" s="12"/>
      <c r="L168" s="158"/>
      <c r="M168" s="163"/>
      <c r="N168" s="164"/>
      <c r="O168" s="164"/>
      <c r="P168" s="165">
        <f>SUM(P169:P206)</f>
        <v>0</v>
      </c>
      <c r="Q168" s="164"/>
      <c r="R168" s="165">
        <f>SUM(R169:R206)</f>
        <v>6.0438055199999994</v>
      </c>
      <c r="S168" s="164"/>
      <c r="T168" s="166">
        <f>SUM(T169:T206)</f>
        <v>0.93500000000000005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9" t="s">
        <v>86</v>
      </c>
      <c r="AT168" s="167" t="s">
        <v>77</v>
      </c>
      <c r="AU168" s="167" t="s">
        <v>86</v>
      </c>
      <c r="AY168" s="159" t="s">
        <v>143</v>
      </c>
      <c r="BK168" s="168">
        <f>SUM(BK169:BK206)</f>
        <v>0</v>
      </c>
    </row>
    <row r="169" s="2" customFormat="1" ht="16.5" customHeight="1">
      <c r="A169" s="37"/>
      <c r="B169" s="171"/>
      <c r="C169" s="172" t="s">
        <v>185</v>
      </c>
      <c r="D169" s="172" t="s">
        <v>146</v>
      </c>
      <c r="E169" s="173" t="s">
        <v>186</v>
      </c>
      <c r="F169" s="174" t="s">
        <v>187</v>
      </c>
      <c r="G169" s="175" t="s">
        <v>157</v>
      </c>
      <c r="H169" s="176">
        <v>27.920000000000002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43</v>
      </c>
      <c r="O169" s="76"/>
      <c r="P169" s="182">
        <f>O169*H169</f>
        <v>0</v>
      </c>
      <c r="Q169" s="182">
        <v>0.0064999999999999997</v>
      </c>
      <c r="R169" s="182">
        <f>Q169*H169</f>
        <v>0.18148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150</v>
      </c>
      <c r="AT169" s="184" t="s">
        <v>146</v>
      </c>
      <c r="AU169" s="184" t="s">
        <v>88</v>
      </c>
      <c r="AY169" s="18" t="s">
        <v>143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86</v>
      </c>
      <c r="BK169" s="185">
        <f>ROUND(I169*H169,2)</f>
        <v>0</v>
      </c>
      <c r="BL169" s="18" t="s">
        <v>150</v>
      </c>
      <c r="BM169" s="184" t="s">
        <v>188</v>
      </c>
    </row>
    <row r="170" s="2" customFormat="1" ht="24.15" customHeight="1">
      <c r="A170" s="37"/>
      <c r="B170" s="171"/>
      <c r="C170" s="172" t="s">
        <v>189</v>
      </c>
      <c r="D170" s="172" t="s">
        <v>146</v>
      </c>
      <c r="E170" s="173" t="s">
        <v>190</v>
      </c>
      <c r="F170" s="174" t="s">
        <v>191</v>
      </c>
      <c r="G170" s="175" t="s">
        <v>157</v>
      </c>
      <c r="H170" s="176">
        <v>44.75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43</v>
      </c>
      <c r="O170" s="76"/>
      <c r="P170" s="182">
        <f>O170*H170</f>
        <v>0</v>
      </c>
      <c r="Q170" s="182">
        <v>0.0043800000000000002</v>
      </c>
      <c r="R170" s="182">
        <f>Q170*H170</f>
        <v>0.19600500000000001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150</v>
      </c>
      <c r="AT170" s="184" t="s">
        <v>146</v>
      </c>
      <c r="AU170" s="184" t="s">
        <v>88</v>
      </c>
      <c r="AY170" s="18" t="s">
        <v>143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86</v>
      </c>
      <c r="BK170" s="185">
        <f>ROUND(I170*H170,2)</f>
        <v>0</v>
      </c>
      <c r="BL170" s="18" t="s">
        <v>150</v>
      </c>
      <c r="BM170" s="184" t="s">
        <v>192</v>
      </c>
    </row>
    <row r="171" s="15" customFormat="1">
      <c r="A171" s="15"/>
      <c r="B171" s="203"/>
      <c r="C171" s="15"/>
      <c r="D171" s="187" t="s">
        <v>152</v>
      </c>
      <c r="E171" s="204" t="s">
        <v>1</v>
      </c>
      <c r="F171" s="205" t="s">
        <v>193</v>
      </c>
      <c r="G171" s="15"/>
      <c r="H171" s="204" t="s">
        <v>1</v>
      </c>
      <c r="I171" s="206"/>
      <c r="J171" s="15"/>
      <c r="K171" s="15"/>
      <c r="L171" s="203"/>
      <c r="M171" s="207"/>
      <c r="N171" s="208"/>
      <c r="O171" s="208"/>
      <c r="P171" s="208"/>
      <c r="Q171" s="208"/>
      <c r="R171" s="208"/>
      <c r="S171" s="208"/>
      <c r="T171" s="20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4" t="s">
        <v>152</v>
      </c>
      <c r="AU171" s="204" t="s">
        <v>88</v>
      </c>
      <c r="AV171" s="15" t="s">
        <v>86</v>
      </c>
      <c r="AW171" s="15" t="s">
        <v>32</v>
      </c>
      <c r="AX171" s="15" t="s">
        <v>78</v>
      </c>
      <c r="AY171" s="204" t="s">
        <v>143</v>
      </c>
    </row>
    <row r="172" s="13" customFormat="1">
      <c r="A172" s="13"/>
      <c r="B172" s="186"/>
      <c r="C172" s="13"/>
      <c r="D172" s="187" t="s">
        <v>152</v>
      </c>
      <c r="E172" s="188" t="s">
        <v>1</v>
      </c>
      <c r="F172" s="189" t="s">
        <v>194</v>
      </c>
      <c r="G172" s="13"/>
      <c r="H172" s="190">
        <v>44.75</v>
      </c>
      <c r="I172" s="191"/>
      <c r="J172" s="13"/>
      <c r="K172" s="13"/>
      <c r="L172" s="186"/>
      <c r="M172" s="192"/>
      <c r="N172" s="193"/>
      <c r="O172" s="193"/>
      <c r="P172" s="193"/>
      <c r="Q172" s="193"/>
      <c r="R172" s="193"/>
      <c r="S172" s="193"/>
      <c r="T172" s="19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8" t="s">
        <v>152</v>
      </c>
      <c r="AU172" s="188" t="s">
        <v>88</v>
      </c>
      <c r="AV172" s="13" t="s">
        <v>88</v>
      </c>
      <c r="AW172" s="13" t="s">
        <v>32</v>
      </c>
      <c r="AX172" s="13" t="s">
        <v>78</v>
      </c>
      <c r="AY172" s="188" t="s">
        <v>143</v>
      </c>
    </row>
    <row r="173" s="14" customFormat="1">
      <c r="A173" s="14"/>
      <c r="B173" s="195"/>
      <c r="C173" s="14"/>
      <c r="D173" s="187" t="s">
        <v>152</v>
      </c>
      <c r="E173" s="196" t="s">
        <v>1</v>
      </c>
      <c r="F173" s="197" t="s">
        <v>154</v>
      </c>
      <c r="G173" s="14"/>
      <c r="H173" s="198">
        <v>44.75</v>
      </c>
      <c r="I173" s="199"/>
      <c r="J173" s="14"/>
      <c r="K173" s="14"/>
      <c r="L173" s="195"/>
      <c r="M173" s="200"/>
      <c r="N173" s="201"/>
      <c r="O173" s="201"/>
      <c r="P173" s="201"/>
      <c r="Q173" s="201"/>
      <c r="R173" s="201"/>
      <c r="S173" s="201"/>
      <c r="T173" s="20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6" t="s">
        <v>152</v>
      </c>
      <c r="AU173" s="196" t="s">
        <v>88</v>
      </c>
      <c r="AV173" s="14" t="s">
        <v>150</v>
      </c>
      <c r="AW173" s="14" t="s">
        <v>32</v>
      </c>
      <c r="AX173" s="14" t="s">
        <v>86</v>
      </c>
      <c r="AY173" s="196" t="s">
        <v>143</v>
      </c>
    </row>
    <row r="174" s="2" customFormat="1" ht="24.15" customHeight="1">
      <c r="A174" s="37"/>
      <c r="B174" s="171"/>
      <c r="C174" s="172" t="s">
        <v>195</v>
      </c>
      <c r="D174" s="172" t="s">
        <v>146</v>
      </c>
      <c r="E174" s="173" t="s">
        <v>196</v>
      </c>
      <c r="F174" s="174" t="s">
        <v>197</v>
      </c>
      <c r="G174" s="175" t="s">
        <v>157</v>
      </c>
      <c r="H174" s="176">
        <v>27.920000000000002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43</v>
      </c>
      <c r="O174" s="76"/>
      <c r="P174" s="182">
        <f>O174*H174</f>
        <v>0</v>
      </c>
      <c r="Q174" s="182">
        <v>0.018380000000000001</v>
      </c>
      <c r="R174" s="182">
        <f>Q174*H174</f>
        <v>0.5131696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150</v>
      </c>
      <c r="AT174" s="184" t="s">
        <v>146</v>
      </c>
      <c r="AU174" s="184" t="s">
        <v>88</v>
      </c>
      <c r="AY174" s="18" t="s">
        <v>143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86</v>
      </c>
      <c r="BK174" s="185">
        <f>ROUND(I174*H174,2)</f>
        <v>0</v>
      </c>
      <c r="BL174" s="18" t="s">
        <v>150</v>
      </c>
      <c r="BM174" s="184" t="s">
        <v>198</v>
      </c>
    </row>
    <row r="175" s="13" customFormat="1">
      <c r="A175" s="13"/>
      <c r="B175" s="186"/>
      <c r="C175" s="13"/>
      <c r="D175" s="187" t="s">
        <v>152</v>
      </c>
      <c r="E175" s="188" t="s">
        <v>1</v>
      </c>
      <c r="F175" s="189" t="s">
        <v>199</v>
      </c>
      <c r="G175" s="13"/>
      <c r="H175" s="190">
        <v>27.920000000000002</v>
      </c>
      <c r="I175" s="191"/>
      <c r="J175" s="13"/>
      <c r="K175" s="13"/>
      <c r="L175" s="186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152</v>
      </c>
      <c r="AU175" s="188" t="s">
        <v>88</v>
      </c>
      <c r="AV175" s="13" t="s">
        <v>88</v>
      </c>
      <c r="AW175" s="13" t="s">
        <v>32</v>
      </c>
      <c r="AX175" s="13" t="s">
        <v>78</v>
      </c>
      <c r="AY175" s="188" t="s">
        <v>143</v>
      </c>
    </row>
    <row r="176" s="14" customFormat="1">
      <c r="A176" s="14"/>
      <c r="B176" s="195"/>
      <c r="C176" s="14"/>
      <c r="D176" s="187" t="s">
        <v>152</v>
      </c>
      <c r="E176" s="196" t="s">
        <v>1</v>
      </c>
      <c r="F176" s="197" t="s">
        <v>154</v>
      </c>
      <c r="G176" s="14"/>
      <c r="H176" s="198">
        <v>27.920000000000002</v>
      </c>
      <c r="I176" s="199"/>
      <c r="J176" s="14"/>
      <c r="K176" s="14"/>
      <c r="L176" s="195"/>
      <c r="M176" s="200"/>
      <c r="N176" s="201"/>
      <c r="O176" s="201"/>
      <c r="P176" s="201"/>
      <c r="Q176" s="201"/>
      <c r="R176" s="201"/>
      <c r="S176" s="201"/>
      <c r="T176" s="20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6" t="s">
        <v>152</v>
      </c>
      <c r="AU176" s="196" t="s">
        <v>88</v>
      </c>
      <c r="AV176" s="14" t="s">
        <v>150</v>
      </c>
      <c r="AW176" s="14" t="s">
        <v>32</v>
      </c>
      <c r="AX176" s="14" t="s">
        <v>86</v>
      </c>
      <c r="AY176" s="196" t="s">
        <v>143</v>
      </c>
    </row>
    <row r="177" s="2" customFormat="1" ht="24.15" customHeight="1">
      <c r="A177" s="37"/>
      <c r="B177" s="171"/>
      <c r="C177" s="172" t="s">
        <v>200</v>
      </c>
      <c r="D177" s="172" t="s">
        <v>146</v>
      </c>
      <c r="E177" s="173" t="s">
        <v>201</v>
      </c>
      <c r="F177" s="174" t="s">
        <v>202</v>
      </c>
      <c r="G177" s="175" t="s">
        <v>157</v>
      </c>
      <c r="H177" s="176">
        <v>0.23999999999999999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43</v>
      </c>
      <c r="O177" s="76"/>
      <c r="P177" s="182">
        <f>O177*H177</f>
        <v>0</v>
      </c>
      <c r="Q177" s="182">
        <v>0.041529999999999997</v>
      </c>
      <c r="R177" s="182">
        <f>Q177*H177</f>
        <v>0.009967199999999999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150</v>
      </c>
      <c r="AT177" s="184" t="s">
        <v>146</v>
      </c>
      <c r="AU177" s="184" t="s">
        <v>88</v>
      </c>
      <c r="AY177" s="18" t="s">
        <v>143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86</v>
      </c>
      <c r="BK177" s="185">
        <f>ROUND(I177*H177,2)</f>
        <v>0</v>
      </c>
      <c r="BL177" s="18" t="s">
        <v>150</v>
      </c>
      <c r="BM177" s="184" t="s">
        <v>203</v>
      </c>
    </row>
    <row r="178" s="15" customFormat="1">
      <c r="A178" s="15"/>
      <c r="B178" s="203"/>
      <c r="C178" s="15"/>
      <c r="D178" s="187" t="s">
        <v>152</v>
      </c>
      <c r="E178" s="204" t="s">
        <v>1</v>
      </c>
      <c r="F178" s="205" t="s">
        <v>204</v>
      </c>
      <c r="G178" s="15"/>
      <c r="H178" s="204" t="s">
        <v>1</v>
      </c>
      <c r="I178" s="206"/>
      <c r="J178" s="15"/>
      <c r="K178" s="15"/>
      <c r="L178" s="203"/>
      <c r="M178" s="207"/>
      <c r="N178" s="208"/>
      <c r="O178" s="208"/>
      <c r="P178" s="208"/>
      <c r="Q178" s="208"/>
      <c r="R178" s="208"/>
      <c r="S178" s="208"/>
      <c r="T178" s="20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4" t="s">
        <v>152</v>
      </c>
      <c r="AU178" s="204" t="s">
        <v>88</v>
      </c>
      <c r="AV178" s="15" t="s">
        <v>86</v>
      </c>
      <c r="AW178" s="15" t="s">
        <v>32</v>
      </c>
      <c r="AX178" s="15" t="s">
        <v>78</v>
      </c>
      <c r="AY178" s="204" t="s">
        <v>143</v>
      </c>
    </row>
    <row r="179" s="13" customFormat="1">
      <c r="A179" s="13"/>
      <c r="B179" s="186"/>
      <c r="C179" s="13"/>
      <c r="D179" s="187" t="s">
        <v>152</v>
      </c>
      <c r="E179" s="188" t="s">
        <v>1</v>
      </c>
      <c r="F179" s="189" t="s">
        <v>205</v>
      </c>
      <c r="G179" s="13"/>
      <c r="H179" s="190">
        <v>0.23999999999999999</v>
      </c>
      <c r="I179" s="191"/>
      <c r="J179" s="13"/>
      <c r="K179" s="13"/>
      <c r="L179" s="186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152</v>
      </c>
      <c r="AU179" s="188" t="s">
        <v>88</v>
      </c>
      <c r="AV179" s="13" t="s">
        <v>88</v>
      </c>
      <c r="AW179" s="13" t="s">
        <v>32</v>
      </c>
      <c r="AX179" s="13" t="s">
        <v>78</v>
      </c>
      <c r="AY179" s="188" t="s">
        <v>143</v>
      </c>
    </row>
    <row r="180" s="14" customFormat="1">
      <c r="A180" s="14"/>
      <c r="B180" s="195"/>
      <c r="C180" s="14"/>
      <c r="D180" s="187" t="s">
        <v>152</v>
      </c>
      <c r="E180" s="196" t="s">
        <v>1</v>
      </c>
      <c r="F180" s="197" t="s">
        <v>154</v>
      </c>
      <c r="G180" s="14"/>
      <c r="H180" s="198">
        <v>0.23999999999999999</v>
      </c>
      <c r="I180" s="199"/>
      <c r="J180" s="14"/>
      <c r="K180" s="14"/>
      <c r="L180" s="195"/>
      <c r="M180" s="200"/>
      <c r="N180" s="201"/>
      <c r="O180" s="201"/>
      <c r="P180" s="201"/>
      <c r="Q180" s="201"/>
      <c r="R180" s="201"/>
      <c r="S180" s="201"/>
      <c r="T180" s="20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6" t="s">
        <v>152</v>
      </c>
      <c r="AU180" s="196" t="s">
        <v>88</v>
      </c>
      <c r="AV180" s="14" t="s">
        <v>150</v>
      </c>
      <c r="AW180" s="14" t="s">
        <v>32</v>
      </c>
      <c r="AX180" s="14" t="s">
        <v>86</v>
      </c>
      <c r="AY180" s="196" t="s">
        <v>143</v>
      </c>
    </row>
    <row r="181" s="2" customFormat="1" ht="24.15" customHeight="1">
      <c r="A181" s="37"/>
      <c r="B181" s="171"/>
      <c r="C181" s="172" t="s">
        <v>206</v>
      </c>
      <c r="D181" s="172" t="s">
        <v>146</v>
      </c>
      <c r="E181" s="173" t="s">
        <v>207</v>
      </c>
      <c r="F181" s="174" t="s">
        <v>208</v>
      </c>
      <c r="G181" s="175" t="s">
        <v>157</v>
      </c>
      <c r="H181" s="176">
        <v>54.380000000000003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43</v>
      </c>
      <c r="O181" s="76"/>
      <c r="P181" s="182">
        <f>O181*H181</f>
        <v>0</v>
      </c>
      <c r="Q181" s="182">
        <v>0.017000000000000001</v>
      </c>
      <c r="R181" s="182">
        <f>Q181*H181</f>
        <v>0.92446000000000006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150</v>
      </c>
      <c r="AT181" s="184" t="s">
        <v>146</v>
      </c>
      <c r="AU181" s="184" t="s">
        <v>88</v>
      </c>
      <c r="AY181" s="18" t="s">
        <v>143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86</v>
      </c>
      <c r="BK181" s="185">
        <f>ROUND(I181*H181,2)</f>
        <v>0</v>
      </c>
      <c r="BL181" s="18" t="s">
        <v>150</v>
      </c>
      <c r="BM181" s="184" t="s">
        <v>209</v>
      </c>
    </row>
    <row r="182" s="13" customFormat="1">
      <c r="A182" s="13"/>
      <c r="B182" s="186"/>
      <c r="C182" s="13"/>
      <c r="D182" s="187" t="s">
        <v>152</v>
      </c>
      <c r="E182" s="188" t="s">
        <v>1</v>
      </c>
      <c r="F182" s="189" t="s">
        <v>210</v>
      </c>
      <c r="G182" s="13"/>
      <c r="H182" s="190">
        <v>12.210000000000001</v>
      </c>
      <c r="I182" s="191"/>
      <c r="J182" s="13"/>
      <c r="K182" s="13"/>
      <c r="L182" s="186"/>
      <c r="M182" s="192"/>
      <c r="N182" s="193"/>
      <c r="O182" s="193"/>
      <c r="P182" s="193"/>
      <c r="Q182" s="193"/>
      <c r="R182" s="193"/>
      <c r="S182" s="193"/>
      <c r="T182" s="19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8" t="s">
        <v>152</v>
      </c>
      <c r="AU182" s="188" t="s">
        <v>88</v>
      </c>
      <c r="AV182" s="13" t="s">
        <v>88</v>
      </c>
      <c r="AW182" s="13" t="s">
        <v>32</v>
      </c>
      <c r="AX182" s="13" t="s">
        <v>78</v>
      </c>
      <c r="AY182" s="188" t="s">
        <v>143</v>
      </c>
    </row>
    <row r="183" s="13" customFormat="1">
      <c r="A183" s="13"/>
      <c r="B183" s="186"/>
      <c r="C183" s="13"/>
      <c r="D183" s="187" t="s">
        <v>152</v>
      </c>
      <c r="E183" s="188" t="s">
        <v>1</v>
      </c>
      <c r="F183" s="189" t="s">
        <v>211</v>
      </c>
      <c r="G183" s="13"/>
      <c r="H183" s="190">
        <v>11.529999999999999</v>
      </c>
      <c r="I183" s="191"/>
      <c r="J183" s="13"/>
      <c r="K183" s="13"/>
      <c r="L183" s="186"/>
      <c r="M183" s="192"/>
      <c r="N183" s="193"/>
      <c r="O183" s="193"/>
      <c r="P183" s="193"/>
      <c r="Q183" s="193"/>
      <c r="R183" s="193"/>
      <c r="S183" s="193"/>
      <c r="T183" s="19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8" t="s">
        <v>152</v>
      </c>
      <c r="AU183" s="188" t="s">
        <v>88</v>
      </c>
      <c r="AV183" s="13" t="s">
        <v>88</v>
      </c>
      <c r="AW183" s="13" t="s">
        <v>32</v>
      </c>
      <c r="AX183" s="13" t="s">
        <v>78</v>
      </c>
      <c r="AY183" s="188" t="s">
        <v>143</v>
      </c>
    </row>
    <row r="184" s="13" customFormat="1">
      <c r="A184" s="13"/>
      <c r="B184" s="186"/>
      <c r="C184" s="13"/>
      <c r="D184" s="187" t="s">
        <v>152</v>
      </c>
      <c r="E184" s="188" t="s">
        <v>1</v>
      </c>
      <c r="F184" s="189" t="s">
        <v>212</v>
      </c>
      <c r="G184" s="13"/>
      <c r="H184" s="190">
        <v>30.640000000000001</v>
      </c>
      <c r="I184" s="191"/>
      <c r="J184" s="13"/>
      <c r="K184" s="13"/>
      <c r="L184" s="186"/>
      <c r="M184" s="192"/>
      <c r="N184" s="193"/>
      <c r="O184" s="193"/>
      <c r="P184" s="193"/>
      <c r="Q184" s="193"/>
      <c r="R184" s="193"/>
      <c r="S184" s="193"/>
      <c r="T184" s="19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8" t="s">
        <v>152</v>
      </c>
      <c r="AU184" s="188" t="s">
        <v>88</v>
      </c>
      <c r="AV184" s="13" t="s">
        <v>88</v>
      </c>
      <c r="AW184" s="13" t="s">
        <v>32</v>
      </c>
      <c r="AX184" s="13" t="s">
        <v>78</v>
      </c>
      <c r="AY184" s="188" t="s">
        <v>143</v>
      </c>
    </row>
    <row r="185" s="14" customFormat="1">
      <c r="A185" s="14"/>
      <c r="B185" s="195"/>
      <c r="C185" s="14"/>
      <c r="D185" s="187" t="s">
        <v>152</v>
      </c>
      <c r="E185" s="196" t="s">
        <v>1</v>
      </c>
      <c r="F185" s="197" t="s">
        <v>154</v>
      </c>
      <c r="G185" s="14"/>
      <c r="H185" s="198">
        <v>54.380000000000003</v>
      </c>
      <c r="I185" s="199"/>
      <c r="J185" s="14"/>
      <c r="K185" s="14"/>
      <c r="L185" s="195"/>
      <c r="M185" s="200"/>
      <c r="N185" s="201"/>
      <c r="O185" s="201"/>
      <c r="P185" s="201"/>
      <c r="Q185" s="201"/>
      <c r="R185" s="201"/>
      <c r="S185" s="201"/>
      <c r="T185" s="20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6" t="s">
        <v>152</v>
      </c>
      <c r="AU185" s="196" t="s">
        <v>88</v>
      </c>
      <c r="AV185" s="14" t="s">
        <v>150</v>
      </c>
      <c r="AW185" s="14" t="s">
        <v>32</v>
      </c>
      <c r="AX185" s="14" t="s">
        <v>86</v>
      </c>
      <c r="AY185" s="196" t="s">
        <v>143</v>
      </c>
    </row>
    <row r="186" s="2" customFormat="1" ht="24.15" customHeight="1">
      <c r="A186" s="37"/>
      <c r="B186" s="171"/>
      <c r="C186" s="172" t="s">
        <v>213</v>
      </c>
      <c r="D186" s="172" t="s">
        <v>146</v>
      </c>
      <c r="E186" s="173" t="s">
        <v>214</v>
      </c>
      <c r="F186" s="174" t="s">
        <v>215</v>
      </c>
      <c r="G186" s="175" t="s">
        <v>157</v>
      </c>
      <c r="H186" s="176">
        <v>44.75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43</v>
      </c>
      <c r="O186" s="76"/>
      <c r="P186" s="182">
        <f>O186*H186</f>
        <v>0</v>
      </c>
      <c r="Q186" s="182">
        <v>0.0026800000000000001</v>
      </c>
      <c r="R186" s="182">
        <f>Q186*H186</f>
        <v>0.11993000000000001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150</v>
      </c>
      <c r="AT186" s="184" t="s">
        <v>146</v>
      </c>
      <c r="AU186" s="184" t="s">
        <v>88</v>
      </c>
      <c r="AY186" s="18" t="s">
        <v>143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86</v>
      </c>
      <c r="BK186" s="185">
        <f>ROUND(I186*H186,2)</f>
        <v>0</v>
      </c>
      <c r="BL186" s="18" t="s">
        <v>150</v>
      </c>
      <c r="BM186" s="184" t="s">
        <v>216</v>
      </c>
    </row>
    <row r="187" s="2" customFormat="1" ht="16.5" customHeight="1">
      <c r="A187" s="37"/>
      <c r="B187" s="171"/>
      <c r="C187" s="172" t="s">
        <v>217</v>
      </c>
      <c r="D187" s="172" t="s">
        <v>146</v>
      </c>
      <c r="E187" s="173" t="s">
        <v>218</v>
      </c>
      <c r="F187" s="174" t="s">
        <v>219</v>
      </c>
      <c r="G187" s="175" t="s">
        <v>157</v>
      </c>
      <c r="H187" s="176">
        <v>45.744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43</v>
      </c>
      <c r="O187" s="76"/>
      <c r="P187" s="182">
        <f>O187*H187</f>
        <v>0</v>
      </c>
      <c r="Q187" s="182">
        <v>0.0064999999999999997</v>
      </c>
      <c r="R187" s="182">
        <f>Q187*H187</f>
        <v>0.29733599999999999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150</v>
      </c>
      <c r="AT187" s="184" t="s">
        <v>146</v>
      </c>
      <c r="AU187" s="184" t="s">
        <v>88</v>
      </c>
      <c r="AY187" s="18" t="s">
        <v>143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86</v>
      </c>
      <c r="BK187" s="185">
        <f>ROUND(I187*H187,2)</f>
        <v>0</v>
      </c>
      <c r="BL187" s="18" t="s">
        <v>150</v>
      </c>
      <c r="BM187" s="184" t="s">
        <v>220</v>
      </c>
    </row>
    <row r="188" s="2" customFormat="1" ht="24.15" customHeight="1">
      <c r="A188" s="37"/>
      <c r="B188" s="171"/>
      <c r="C188" s="172" t="s">
        <v>221</v>
      </c>
      <c r="D188" s="172" t="s">
        <v>146</v>
      </c>
      <c r="E188" s="173" t="s">
        <v>222</v>
      </c>
      <c r="F188" s="174" t="s">
        <v>223</v>
      </c>
      <c r="G188" s="175" t="s">
        <v>157</v>
      </c>
      <c r="H188" s="176">
        <v>45.744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43</v>
      </c>
      <c r="O188" s="76"/>
      <c r="P188" s="182">
        <f>O188*H188</f>
        <v>0</v>
      </c>
      <c r="Q188" s="182">
        <v>0.018380000000000001</v>
      </c>
      <c r="R188" s="182">
        <f>Q188*H188</f>
        <v>0.84077471999999998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150</v>
      </c>
      <c r="AT188" s="184" t="s">
        <v>146</v>
      </c>
      <c r="AU188" s="184" t="s">
        <v>88</v>
      </c>
      <c r="AY188" s="18" t="s">
        <v>143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86</v>
      </c>
      <c r="BK188" s="185">
        <f>ROUND(I188*H188,2)</f>
        <v>0</v>
      </c>
      <c r="BL188" s="18" t="s">
        <v>150</v>
      </c>
      <c r="BM188" s="184" t="s">
        <v>224</v>
      </c>
    </row>
    <row r="189" s="13" customFormat="1">
      <c r="A189" s="13"/>
      <c r="B189" s="186"/>
      <c r="C189" s="13"/>
      <c r="D189" s="187" t="s">
        <v>152</v>
      </c>
      <c r="E189" s="188" t="s">
        <v>1</v>
      </c>
      <c r="F189" s="189" t="s">
        <v>225</v>
      </c>
      <c r="G189" s="13"/>
      <c r="H189" s="190">
        <v>45.744</v>
      </c>
      <c r="I189" s="191"/>
      <c r="J189" s="13"/>
      <c r="K189" s="13"/>
      <c r="L189" s="186"/>
      <c r="M189" s="192"/>
      <c r="N189" s="193"/>
      <c r="O189" s="193"/>
      <c r="P189" s="193"/>
      <c r="Q189" s="193"/>
      <c r="R189" s="193"/>
      <c r="S189" s="193"/>
      <c r="T189" s="19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8" t="s">
        <v>152</v>
      </c>
      <c r="AU189" s="188" t="s">
        <v>88</v>
      </c>
      <c r="AV189" s="13" t="s">
        <v>88</v>
      </c>
      <c r="AW189" s="13" t="s">
        <v>32</v>
      </c>
      <c r="AX189" s="13" t="s">
        <v>78</v>
      </c>
      <c r="AY189" s="188" t="s">
        <v>143</v>
      </c>
    </row>
    <row r="190" s="14" customFormat="1">
      <c r="A190" s="14"/>
      <c r="B190" s="195"/>
      <c r="C190" s="14"/>
      <c r="D190" s="187" t="s">
        <v>152</v>
      </c>
      <c r="E190" s="196" t="s">
        <v>1</v>
      </c>
      <c r="F190" s="197" t="s">
        <v>154</v>
      </c>
      <c r="G190" s="14"/>
      <c r="H190" s="198">
        <v>45.744</v>
      </c>
      <c r="I190" s="199"/>
      <c r="J190" s="14"/>
      <c r="K190" s="14"/>
      <c r="L190" s="195"/>
      <c r="M190" s="200"/>
      <c r="N190" s="201"/>
      <c r="O190" s="201"/>
      <c r="P190" s="201"/>
      <c r="Q190" s="201"/>
      <c r="R190" s="201"/>
      <c r="S190" s="201"/>
      <c r="T190" s="20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6" t="s">
        <v>152</v>
      </c>
      <c r="AU190" s="196" t="s">
        <v>88</v>
      </c>
      <c r="AV190" s="14" t="s">
        <v>150</v>
      </c>
      <c r="AW190" s="14" t="s">
        <v>32</v>
      </c>
      <c r="AX190" s="14" t="s">
        <v>86</v>
      </c>
      <c r="AY190" s="196" t="s">
        <v>143</v>
      </c>
    </row>
    <row r="191" s="2" customFormat="1" ht="24.15" customHeight="1">
      <c r="A191" s="37"/>
      <c r="B191" s="171"/>
      <c r="C191" s="172" t="s">
        <v>226</v>
      </c>
      <c r="D191" s="172" t="s">
        <v>146</v>
      </c>
      <c r="E191" s="173" t="s">
        <v>227</v>
      </c>
      <c r="F191" s="174" t="s">
        <v>228</v>
      </c>
      <c r="G191" s="175" t="s">
        <v>157</v>
      </c>
      <c r="H191" s="176">
        <v>123.68899999999999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43</v>
      </c>
      <c r="O191" s="76"/>
      <c r="P191" s="182">
        <f>O191*H191</f>
        <v>0</v>
      </c>
      <c r="Q191" s="182">
        <v>0.017000000000000001</v>
      </c>
      <c r="R191" s="182">
        <f>Q191*H191</f>
        <v>2.1027130000000001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150</v>
      </c>
      <c r="AT191" s="184" t="s">
        <v>146</v>
      </c>
      <c r="AU191" s="184" t="s">
        <v>88</v>
      </c>
      <c r="AY191" s="18" t="s">
        <v>143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86</v>
      </c>
      <c r="BK191" s="185">
        <f>ROUND(I191*H191,2)</f>
        <v>0</v>
      </c>
      <c r="BL191" s="18" t="s">
        <v>150</v>
      </c>
      <c r="BM191" s="184" t="s">
        <v>229</v>
      </c>
    </row>
    <row r="192" s="15" customFormat="1">
      <c r="A192" s="15"/>
      <c r="B192" s="203"/>
      <c r="C192" s="15"/>
      <c r="D192" s="187" t="s">
        <v>152</v>
      </c>
      <c r="E192" s="204" t="s">
        <v>1</v>
      </c>
      <c r="F192" s="205" t="s">
        <v>230</v>
      </c>
      <c r="G192" s="15"/>
      <c r="H192" s="204" t="s">
        <v>1</v>
      </c>
      <c r="I192" s="206"/>
      <c r="J192" s="15"/>
      <c r="K192" s="15"/>
      <c r="L192" s="203"/>
      <c r="M192" s="207"/>
      <c r="N192" s="208"/>
      <c r="O192" s="208"/>
      <c r="P192" s="208"/>
      <c r="Q192" s="208"/>
      <c r="R192" s="208"/>
      <c r="S192" s="208"/>
      <c r="T192" s="20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4" t="s">
        <v>152</v>
      </c>
      <c r="AU192" s="204" t="s">
        <v>88</v>
      </c>
      <c r="AV192" s="15" t="s">
        <v>86</v>
      </c>
      <c r="AW192" s="15" t="s">
        <v>32</v>
      </c>
      <c r="AX192" s="15" t="s">
        <v>78</v>
      </c>
      <c r="AY192" s="204" t="s">
        <v>143</v>
      </c>
    </row>
    <row r="193" s="13" customFormat="1">
      <c r="A193" s="13"/>
      <c r="B193" s="186"/>
      <c r="C193" s="13"/>
      <c r="D193" s="187" t="s">
        <v>152</v>
      </c>
      <c r="E193" s="188" t="s">
        <v>1</v>
      </c>
      <c r="F193" s="189" t="s">
        <v>231</v>
      </c>
      <c r="G193" s="13"/>
      <c r="H193" s="190">
        <v>43.012</v>
      </c>
      <c r="I193" s="191"/>
      <c r="J193" s="13"/>
      <c r="K193" s="13"/>
      <c r="L193" s="186"/>
      <c r="M193" s="192"/>
      <c r="N193" s="193"/>
      <c r="O193" s="193"/>
      <c r="P193" s="193"/>
      <c r="Q193" s="193"/>
      <c r="R193" s="193"/>
      <c r="S193" s="193"/>
      <c r="T193" s="19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8" t="s">
        <v>152</v>
      </c>
      <c r="AU193" s="188" t="s">
        <v>88</v>
      </c>
      <c r="AV193" s="13" t="s">
        <v>88</v>
      </c>
      <c r="AW193" s="13" t="s">
        <v>32</v>
      </c>
      <c r="AX193" s="13" t="s">
        <v>78</v>
      </c>
      <c r="AY193" s="188" t="s">
        <v>143</v>
      </c>
    </row>
    <row r="194" s="15" customFormat="1">
      <c r="A194" s="15"/>
      <c r="B194" s="203"/>
      <c r="C194" s="15"/>
      <c r="D194" s="187" t="s">
        <v>152</v>
      </c>
      <c r="E194" s="204" t="s">
        <v>1</v>
      </c>
      <c r="F194" s="205" t="s">
        <v>232</v>
      </c>
      <c r="G194" s="15"/>
      <c r="H194" s="204" t="s">
        <v>1</v>
      </c>
      <c r="I194" s="206"/>
      <c r="J194" s="15"/>
      <c r="K194" s="15"/>
      <c r="L194" s="203"/>
      <c r="M194" s="207"/>
      <c r="N194" s="208"/>
      <c r="O194" s="208"/>
      <c r="P194" s="208"/>
      <c r="Q194" s="208"/>
      <c r="R194" s="208"/>
      <c r="S194" s="208"/>
      <c r="T194" s="20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04" t="s">
        <v>152</v>
      </c>
      <c r="AU194" s="204" t="s">
        <v>88</v>
      </c>
      <c r="AV194" s="15" t="s">
        <v>86</v>
      </c>
      <c r="AW194" s="15" t="s">
        <v>32</v>
      </c>
      <c r="AX194" s="15" t="s">
        <v>78</v>
      </c>
      <c r="AY194" s="204" t="s">
        <v>143</v>
      </c>
    </row>
    <row r="195" s="13" customFormat="1">
      <c r="A195" s="13"/>
      <c r="B195" s="186"/>
      <c r="C195" s="13"/>
      <c r="D195" s="187" t="s">
        <v>152</v>
      </c>
      <c r="E195" s="188" t="s">
        <v>1</v>
      </c>
      <c r="F195" s="189" t="s">
        <v>233</v>
      </c>
      <c r="G195" s="13"/>
      <c r="H195" s="190">
        <v>16.337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152</v>
      </c>
      <c r="AU195" s="188" t="s">
        <v>88</v>
      </c>
      <c r="AV195" s="13" t="s">
        <v>88</v>
      </c>
      <c r="AW195" s="13" t="s">
        <v>32</v>
      </c>
      <c r="AX195" s="13" t="s">
        <v>78</v>
      </c>
      <c r="AY195" s="188" t="s">
        <v>143</v>
      </c>
    </row>
    <row r="196" s="15" customFormat="1">
      <c r="A196" s="15"/>
      <c r="B196" s="203"/>
      <c r="C196" s="15"/>
      <c r="D196" s="187" t="s">
        <v>152</v>
      </c>
      <c r="E196" s="204" t="s">
        <v>1</v>
      </c>
      <c r="F196" s="205" t="s">
        <v>234</v>
      </c>
      <c r="G196" s="15"/>
      <c r="H196" s="204" t="s">
        <v>1</v>
      </c>
      <c r="I196" s="206"/>
      <c r="J196" s="15"/>
      <c r="K196" s="15"/>
      <c r="L196" s="203"/>
      <c r="M196" s="207"/>
      <c r="N196" s="208"/>
      <c r="O196" s="208"/>
      <c r="P196" s="208"/>
      <c r="Q196" s="208"/>
      <c r="R196" s="208"/>
      <c r="S196" s="208"/>
      <c r="T196" s="20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04" t="s">
        <v>152</v>
      </c>
      <c r="AU196" s="204" t="s">
        <v>88</v>
      </c>
      <c r="AV196" s="15" t="s">
        <v>86</v>
      </c>
      <c r="AW196" s="15" t="s">
        <v>32</v>
      </c>
      <c r="AX196" s="15" t="s">
        <v>78</v>
      </c>
      <c r="AY196" s="204" t="s">
        <v>143</v>
      </c>
    </row>
    <row r="197" s="13" customFormat="1">
      <c r="A197" s="13"/>
      <c r="B197" s="186"/>
      <c r="C197" s="13"/>
      <c r="D197" s="187" t="s">
        <v>152</v>
      </c>
      <c r="E197" s="188" t="s">
        <v>1</v>
      </c>
      <c r="F197" s="189" t="s">
        <v>235</v>
      </c>
      <c r="G197" s="13"/>
      <c r="H197" s="190">
        <v>64.340000000000003</v>
      </c>
      <c r="I197" s="191"/>
      <c r="J197" s="13"/>
      <c r="K197" s="13"/>
      <c r="L197" s="186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152</v>
      </c>
      <c r="AU197" s="188" t="s">
        <v>88</v>
      </c>
      <c r="AV197" s="13" t="s">
        <v>88</v>
      </c>
      <c r="AW197" s="13" t="s">
        <v>32</v>
      </c>
      <c r="AX197" s="13" t="s">
        <v>78</v>
      </c>
      <c r="AY197" s="188" t="s">
        <v>143</v>
      </c>
    </row>
    <row r="198" s="14" customFormat="1">
      <c r="A198" s="14"/>
      <c r="B198" s="195"/>
      <c r="C198" s="14"/>
      <c r="D198" s="187" t="s">
        <v>152</v>
      </c>
      <c r="E198" s="196" t="s">
        <v>1</v>
      </c>
      <c r="F198" s="197" t="s">
        <v>154</v>
      </c>
      <c r="G198" s="14"/>
      <c r="H198" s="198">
        <v>123.68900000000001</v>
      </c>
      <c r="I198" s="199"/>
      <c r="J198" s="14"/>
      <c r="K198" s="14"/>
      <c r="L198" s="195"/>
      <c r="M198" s="200"/>
      <c r="N198" s="201"/>
      <c r="O198" s="201"/>
      <c r="P198" s="201"/>
      <c r="Q198" s="201"/>
      <c r="R198" s="201"/>
      <c r="S198" s="201"/>
      <c r="T198" s="20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6" t="s">
        <v>152</v>
      </c>
      <c r="AU198" s="196" t="s">
        <v>88</v>
      </c>
      <c r="AV198" s="14" t="s">
        <v>150</v>
      </c>
      <c r="AW198" s="14" t="s">
        <v>32</v>
      </c>
      <c r="AX198" s="14" t="s">
        <v>86</v>
      </c>
      <c r="AY198" s="196" t="s">
        <v>143</v>
      </c>
    </row>
    <row r="199" s="2" customFormat="1" ht="16.5" customHeight="1">
      <c r="A199" s="37"/>
      <c r="B199" s="171"/>
      <c r="C199" s="172" t="s">
        <v>236</v>
      </c>
      <c r="D199" s="172" t="s">
        <v>146</v>
      </c>
      <c r="E199" s="173" t="s">
        <v>237</v>
      </c>
      <c r="F199" s="174" t="s">
        <v>238</v>
      </c>
      <c r="G199" s="175" t="s">
        <v>157</v>
      </c>
      <c r="H199" s="176">
        <v>46.75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43</v>
      </c>
      <c r="O199" s="76"/>
      <c r="P199" s="182">
        <f>O199*H199</f>
        <v>0</v>
      </c>
      <c r="Q199" s="182">
        <v>0.017639999999999999</v>
      </c>
      <c r="R199" s="182">
        <f>Q199*H199</f>
        <v>0.82467000000000001</v>
      </c>
      <c r="S199" s="182">
        <v>0.02</v>
      </c>
      <c r="T199" s="183">
        <f>S199*H199</f>
        <v>0.93500000000000005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150</v>
      </c>
      <c r="AT199" s="184" t="s">
        <v>146</v>
      </c>
      <c r="AU199" s="184" t="s">
        <v>88</v>
      </c>
      <c r="AY199" s="18" t="s">
        <v>143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86</v>
      </c>
      <c r="BK199" s="185">
        <f>ROUND(I199*H199,2)</f>
        <v>0</v>
      </c>
      <c r="BL199" s="18" t="s">
        <v>150</v>
      </c>
      <c r="BM199" s="184" t="s">
        <v>239</v>
      </c>
    </row>
    <row r="200" s="15" customFormat="1">
      <c r="A200" s="15"/>
      <c r="B200" s="203"/>
      <c r="C200" s="15"/>
      <c r="D200" s="187" t="s">
        <v>152</v>
      </c>
      <c r="E200" s="204" t="s">
        <v>1</v>
      </c>
      <c r="F200" s="205" t="s">
        <v>240</v>
      </c>
      <c r="G200" s="15"/>
      <c r="H200" s="204" t="s">
        <v>1</v>
      </c>
      <c r="I200" s="206"/>
      <c r="J200" s="15"/>
      <c r="K200" s="15"/>
      <c r="L200" s="203"/>
      <c r="M200" s="207"/>
      <c r="N200" s="208"/>
      <c r="O200" s="208"/>
      <c r="P200" s="208"/>
      <c r="Q200" s="208"/>
      <c r="R200" s="208"/>
      <c r="S200" s="208"/>
      <c r="T200" s="20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04" t="s">
        <v>152</v>
      </c>
      <c r="AU200" s="204" t="s">
        <v>88</v>
      </c>
      <c r="AV200" s="15" t="s">
        <v>86</v>
      </c>
      <c r="AW200" s="15" t="s">
        <v>32</v>
      </c>
      <c r="AX200" s="15" t="s">
        <v>78</v>
      </c>
      <c r="AY200" s="204" t="s">
        <v>143</v>
      </c>
    </row>
    <row r="201" s="13" customFormat="1">
      <c r="A201" s="13"/>
      <c r="B201" s="186"/>
      <c r="C201" s="13"/>
      <c r="D201" s="187" t="s">
        <v>152</v>
      </c>
      <c r="E201" s="188" t="s">
        <v>1</v>
      </c>
      <c r="F201" s="189" t="s">
        <v>194</v>
      </c>
      <c r="G201" s="13"/>
      <c r="H201" s="190">
        <v>44.75</v>
      </c>
      <c r="I201" s="191"/>
      <c r="J201" s="13"/>
      <c r="K201" s="13"/>
      <c r="L201" s="186"/>
      <c r="M201" s="192"/>
      <c r="N201" s="193"/>
      <c r="O201" s="193"/>
      <c r="P201" s="193"/>
      <c r="Q201" s="193"/>
      <c r="R201" s="193"/>
      <c r="S201" s="193"/>
      <c r="T201" s="19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8" t="s">
        <v>152</v>
      </c>
      <c r="AU201" s="188" t="s">
        <v>88</v>
      </c>
      <c r="AV201" s="13" t="s">
        <v>88</v>
      </c>
      <c r="AW201" s="13" t="s">
        <v>32</v>
      </c>
      <c r="AX201" s="13" t="s">
        <v>78</v>
      </c>
      <c r="AY201" s="188" t="s">
        <v>143</v>
      </c>
    </row>
    <row r="202" s="15" customFormat="1">
      <c r="A202" s="15"/>
      <c r="B202" s="203"/>
      <c r="C202" s="15"/>
      <c r="D202" s="187" t="s">
        <v>152</v>
      </c>
      <c r="E202" s="204" t="s">
        <v>1</v>
      </c>
      <c r="F202" s="205" t="s">
        <v>241</v>
      </c>
      <c r="G202" s="15"/>
      <c r="H202" s="204" t="s">
        <v>1</v>
      </c>
      <c r="I202" s="206"/>
      <c r="J202" s="15"/>
      <c r="K202" s="15"/>
      <c r="L202" s="203"/>
      <c r="M202" s="207"/>
      <c r="N202" s="208"/>
      <c r="O202" s="208"/>
      <c r="P202" s="208"/>
      <c r="Q202" s="208"/>
      <c r="R202" s="208"/>
      <c r="S202" s="208"/>
      <c r="T202" s="20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04" t="s">
        <v>152</v>
      </c>
      <c r="AU202" s="204" t="s">
        <v>88</v>
      </c>
      <c r="AV202" s="15" t="s">
        <v>86</v>
      </c>
      <c r="AW202" s="15" t="s">
        <v>32</v>
      </c>
      <c r="AX202" s="15" t="s">
        <v>78</v>
      </c>
      <c r="AY202" s="204" t="s">
        <v>143</v>
      </c>
    </row>
    <row r="203" s="13" customFormat="1">
      <c r="A203" s="13"/>
      <c r="B203" s="186"/>
      <c r="C203" s="13"/>
      <c r="D203" s="187" t="s">
        <v>152</v>
      </c>
      <c r="E203" s="188" t="s">
        <v>1</v>
      </c>
      <c r="F203" s="189" t="s">
        <v>88</v>
      </c>
      <c r="G203" s="13"/>
      <c r="H203" s="190">
        <v>2</v>
      </c>
      <c r="I203" s="191"/>
      <c r="J203" s="13"/>
      <c r="K203" s="13"/>
      <c r="L203" s="186"/>
      <c r="M203" s="192"/>
      <c r="N203" s="193"/>
      <c r="O203" s="193"/>
      <c r="P203" s="193"/>
      <c r="Q203" s="193"/>
      <c r="R203" s="193"/>
      <c r="S203" s="193"/>
      <c r="T203" s="19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8" t="s">
        <v>152</v>
      </c>
      <c r="AU203" s="188" t="s">
        <v>88</v>
      </c>
      <c r="AV203" s="13" t="s">
        <v>88</v>
      </c>
      <c r="AW203" s="13" t="s">
        <v>32</v>
      </c>
      <c r="AX203" s="13" t="s">
        <v>78</v>
      </c>
      <c r="AY203" s="188" t="s">
        <v>143</v>
      </c>
    </row>
    <row r="204" s="14" customFormat="1">
      <c r="A204" s="14"/>
      <c r="B204" s="195"/>
      <c r="C204" s="14"/>
      <c r="D204" s="187" t="s">
        <v>152</v>
      </c>
      <c r="E204" s="196" t="s">
        <v>1</v>
      </c>
      <c r="F204" s="197" t="s">
        <v>154</v>
      </c>
      <c r="G204" s="14"/>
      <c r="H204" s="198">
        <v>46.75</v>
      </c>
      <c r="I204" s="199"/>
      <c r="J204" s="14"/>
      <c r="K204" s="14"/>
      <c r="L204" s="195"/>
      <c r="M204" s="200"/>
      <c r="N204" s="201"/>
      <c r="O204" s="201"/>
      <c r="P204" s="201"/>
      <c r="Q204" s="201"/>
      <c r="R204" s="201"/>
      <c r="S204" s="201"/>
      <c r="T204" s="20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6" t="s">
        <v>152</v>
      </c>
      <c r="AU204" s="196" t="s">
        <v>88</v>
      </c>
      <c r="AV204" s="14" t="s">
        <v>150</v>
      </c>
      <c r="AW204" s="14" t="s">
        <v>32</v>
      </c>
      <c r="AX204" s="14" t="s">
        <v>86</v>
      </c>
      <c r="AY204" s="196" t="s">
        <v>143</v>
      </c>
    </row>
    <row r="205" s="2" customFormat="1" ht="24.15" customHeight="1">
      <c r="A205" s="37"/>
      <c r="B205" s="171"/>
      <c r="C205" s="172" t="s">
        <v>242</v>
      </c>
      <c r="D205" s="172" t="s">
        <v>146</v>
      </c>
      <c r="E205" s="173" t="s">
        <v>243</v>
      </c>
      <c r="F205" s="174" t="s">
        <v>244</v>
      </c>
      <c r="G205" s="175" t="s">
        <v>164</v>
      </c>
      <c r="H205" s="176">
        <v>1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43</v>
      </c>
      <c r="O205" s="76"/>
      <c r="P205" s="182">
        <f>O205*H205</f>
        <v>0</v>
      </c>
      <c r="Q205" s="182">
        <v>0.017770000000000001</v>
      </c>
      <c r="R205" s="182">
        <f>Q205*H205</f>
        <v>0.017770000000000001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150</v>
      </c>
      <c r="AT205" s="184" t="s">
        <v>146</v>
      </c>
      <c r="AU205" s="184" t="s">
        <v>88</v>
      </c>
      <c r="AY205" s="18" t="s">
        <v>143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86</v>
      </c>
      <c r="BK205" s="185">
        <f>ROUND(I205*H205,2)</f>
        <v>0</v>
      </c>
      <c r="BL205" s="18" t="s">
        <v>150</v>
      </c>
      <c r="BM205" s="184" t="s">
        <v>245</v>
      </c>
    </row>
    <row r="206" s="2" customFormat="1" ht="24.15" customHeight="1">
      <c r="A206" s="37"/>
      <c r="B206" s="171"/>
      <c r="C206" s="210" t="s">
        <v>246</v>
      </c>
      <c r="D206" s="210" t="s">
        <v>247</v>
      </c>
      <c r="E206" s="211" t="s">
        <v>248</v>
      </c>
      <c r="F206" s="212" t="s">
        <v>249</v>
      </c>
      <c r="G206" s="213" t="s">
        <v>164</v>
      </c>
      <c r="H206" s="214">
        <v>1</v>
      </c>
      <c r="I206" s="215"/>
      <c r="J206" s="216">
        <f>ROUND(I206*H206,2)</f>
        <v>0</v>
      </c>
      <c r="K206" s="217"/>
      <c r="L206" s="218"/>
      <c r="M206" s="219" t="s">
        <v>1</v>
      </c>
      <c r="N206" s="220" t="s">
        <v>43</v>
      </c>
      <c r="O206" s="76"/>
      <c r="P206" s="182">
        <f>O206*H206</f>
        <v>0</v>
      </c>
      <c r="Q206" s="182">
        <v>0.01553</v>
      </c>
      <c r="R206" s="182">
        <f>Q206*H206</f>
        <v>0.01553</v>
      </c>
      <c r="S206" s="182">
        <v>0</v>
      </c>
      <c r="T206" s="18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189</v>
      </c>
      <c r="AT206" s="184" t="s">
        <v>247</v>
      </c>
      <c r="AU206" s="184" t="s">
        <v>88</v>
      </c>
      <c r="AY206" s="18" t="s">
        <v>143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86</v>
      </c>
      <c r="BK206" s="185">
        <f>ROUND(I206*H206,2)</f>
        <v>0</v>
      </c>
      <c r="BL206" s="18" t="s">
        <v>150</v>
      </c>
      <c r="BM206" s="184" t="s">
        <v>250</v>
      </c>
    </row>
    <row r="207" s="12" customFormat="1" ht="22.8" customHeight="1">
      <c r="A207" s="12"/>
      <c r="B207" s="158"/>
      <c r="C207" s="12"/>
      <c r="D207" s="159" t="s">
        <v>77</v>
      </c>
      <c r="E207" s="169" t="s">
        <v>195</v>
      </c>
      <c r="F207" s="169" t="s">
        <v>251</v>
      </c>
      <c r="G207" s="12"/>
      <c r="H207" s="12"/>
      <c r="I207" s="161"/>
      <c r="J207" s="170">
        <f>BK207</f>
        <v>0</v>
      </c>
      <c r="K207" s="12"/>
      <c r="L207" s="158"/>
      <c r="M207" s="163"/>
      <c r="N207" s="164"/>
      <c r="O207" s="164"/>
      <c r="P207" s="165">
        <f>SUM(P208:P263)</f>
        <v>0</v>
      </c>
      <c r="Q207" s="164"/>
      <c r="R207" s="165">
        <f>SUM(R208:R263)</f>
        <v>0.074538199999999999</v>
      </c>
      <c r="S207" s="164"/>
      <c r="T207" s="166">
        <f>SUM(T208:T263)</f>
        <v>9.8308879999999998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9" t="s">
        <v>86</v>
      </c>
      <c r="AT207" s="167" t="s">
        <v>77</v>
      </c>
      <c r="AU207" s="167" t="s">
        <v>86</v>
      </c>
      <c r="AY207" s="159" t="s">
        <v>143</v>
      </c>
      <c r="BK207" s="168">
        <f>SUM(BK208:BK263)</f>
        <v>0</v>
      </c>
    </row>
    <row r="208" s="2" customFormat="1" ht="33" customHeight="1">
      <c r="A208" s="37"/>
      <c r="B208" s="171"/>
      <c r="C208" s="172" t="s">
        <v>252</v>
      </c>
      <c r="D208" s="172" t="s">
        <v>146</v>
      </c>
      <c r="E208" s="173" t="s">
        <v>253</v>
      </c>
      <c r="F208" s="174" t="s">
        <v>254</v>
      </c>
      <c r="G208" s="175" t="s">
        <v>255</v>
      </c>
      <c r="H208" s="176">
        <v>1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43</v>
      </c>
      <c r="O208" s="7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150</v>
      </c>
      <c r="AT208" s="184" t="s">
        <v>146</v>
      </c>
      <c r="AU208" s="184" t="s">
        <v>88</v>
      </c>
      <c r="AY208" s="18" t="s">
        <v>143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86</v>
      </c>
      <c r="BK208" s="185">
        <f>ROUND(I208*H208,2)</f>
        <v>0</v>
      </c>
      <c r="BL208" s="18" t="s">
        <v>150</v>
      </c>
      <c r="BM208" s="184" t="s">
        <v>256</v>
      </c>
    </row>
    <row r="209" s="2" customFormat="1" ht="33" customHeight="1">
      <c r="A209" s="37"/>
      <c r="B209" s="171"/>
      <c r="C209" s="172" t="s">
        <v>257</v>
      </c>
      <c r="D209" s="172" t="s">
        <v>146</v>
      </c>
      <c r="E209" s="173" t="s">
        <v>258</v>
      </c>
      <c r="F209" s="174" t="s">
        <v>259</v>
      </c>
      <c r="G209" s="175" t="s">
        <v>157</v>
      </c>
      <c r="H209" s="176">
        <v>224.5</v>
      </c>
      <c r="I209" s="177"/>
      <c r="J209" s="178">
        <f>ROUND(I209*H209,2)</f>
        <v>0</v>
      </c>
      <c r="K209" s="179"/>
      <c r="L209" s="38"/>
      <c r="M209" s="180" t="s">
        <v>1</v>
      </c>
      <c r="N209" s="181" t="s">
        <v>43</v>
      </c>
      <c r="O209" s="76"/>
      <c r="P209" s="182">
        <f>O209*H209</f>
        <v>0</v>
      </c>
      <c r="Q209" s="182">
        <v>0.00012999999999999999</v>
      </c>
      <c r="R209" s="182">
        <f>Q209*H209</f>
        <v>0.029184999999999999</v>
      </c>
      <c r="S209" s="182">
        <v>0</v>
      </c>
      <c r="T209" s="18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4" t="s">
        <v>150</v>
      </c>
      <c r="AT209" s="184" t="s">
        <v>146</v>
      </c>
      <c r="AU209" s="184" t="s">
        <v>88</v>
      </c>
      <c r="AY209" s="18" t="s">
        <v>143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8" t="s">
        <v>86</v>
      </c>
      <c r="BK209" s="185">
        <f>ROUND(I209*H209,2)</f>
        <v>0</v>
      </c>
      <c r="BL209" s="18" t="s">
        <v>150</v>
      </c>
      <c r="BM209" s="184" t="s">
        <v>260</v>
      </c>
    </row>
    <row r="210" s="2" customFormat="1" ht="21.75" customHeight="1">
      <c r="A210" s="37"/>
      <c r="B210" s="171"/>
      <c r="C210" s="172" t="s">
        <v>261</v>
      </c>
      <c r="D210" s="172" t="s">
        <v>146</v>
      </c>
      <c r="E210" s="173" t="s">
        <v>262</v>
      </c>
      <c r="F210" s="174" t="s">
        <v>263</v>
      </c>
      <c r="G210" s="175" t="s">
        <v>264</v>
      </c>
      <c r="H210" s="176">
        <v>28</v>
      </c>
      <c r="I210" s="177"/>
      <c r="J210" s="178">
        <f>ROUND(I210*H210,2)</f>
        <v>0</v>
      </c>
      <c r="K210" s="179"/>
      <c r="L210" s="38"/>
      <c r="M210" s="180" t="s">
        <v>1</v>
      </c>
      <c r="N210" s="181" t="s">
        <v>43</v>
      </c>
      <c r="O210" s="7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150</v>
      </c>
      <c r="AT210" s="184" t="s">
        <v>146</v>
      </c>
      <c r="AU210" s="184" t="s">
        <v>88</v>
      </c>
      <c r="AY210" s="18" t="s">
        <v>143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86</v>
      </c>
      <c r="BK210" s="185">
        <f>ROUND(I210*H210,2)</f>
        <v>0</v>
      </c>
      <c r="BL210" s="18" t="s">
        <v>150</v>
      </c>
      <c r="BM210" s="184" t="s">
        <v>265</v>
      </c>
    </row>
    <row r="211" s="2" customFormat="1" ht="24.15" customHeight="1">
      <c r="A211" s="37"/>
      <c r="B211" s="171"/>
      <c r="C211" s="172" t="s">
        <v>266</v>
      </c>
      <c r="D211" s="172" t="s">
        <v>146</v>
      </c>
      <c r="E211" s="173" t="s">
        <v>267</v>
      </c>
      <c r="F211" s="174" t="s">
        <v>268</v>
      </c>
      <c r="G211" s="175" t="s">
        <v>157</v>
      </c>
      <c r="H211" s="176">
        <v>115.68000000000001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43</v>
      </c>
      <c r="O211" s="76"/>
      <c r="P211" s="182">
        <f>O211*H211</f>
        <v>0</v>
      </c>
      <c r="Q211" s="182">
        <v>4.0000000000000003E-05</v>
      </c>
      <c r="R211" s="182">
        <f>Q211*H211</f>
        <v>0.0046272000000000006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150</v>
      </c>
      <c r="AT211" s="184" t="s">
        <v>146</v>
      </c>
      <c r="AU211" s="184" t="s">
        <v>88</v>
      </c>
      <c r="AY211" s="18" t="s">
        <v>143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86</v>
      </c>
      <c r="BK211" s="185">
        <f>ROUND(I211*H211,2)</f>
        <v>0</v>
      </c>
      <c r="BL211" s="18" t="s">
        <v>150</v>
      </c>
      <c r="BM211" s="184" t="s">
        <v>269</v>
      </c>
    </row>
    <row r="212" s="13" customFormat="1">
      <c r="A212" s="13"/>
      <c r="B212" s="186"/>
      <c r="C212" s="13"/>
      <c r="D212" s="187" t="s">
        <v>152</v>
      </c>
      <c r="E212" s="188" t="s">
        <v>1</v>
      </c>
      <c r="F212" s="189" t="s">
        <v>270</v>
      </c>
      <c r="G212" s="13"/>
      <c r="H212" s="190">
        <v>82.299999999999997</v>
      </c>
      <c r="I212" s="191"/>
      <c r="J212" s="13"/>
      <c r="K212" s="13"/>
      <c r="L212" s="186"/>
      <c r="M212" s="192"/>
      <c r="N212" s="193"/>
      <c r="O212" s="193"/>
      <c r="P212" s="193"/>
      <c r="Q212" s="193"/>
      <c r="R212" s="193"/>
      <c r="S212" s="193"/>
      <c r="T212" s="19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8" t="s">
        <v>152</v>
      </c>
      <c r="AU212" s="188" t="s">
        <v>88</v>
      </c>
      <c r="AV212" s="13" t="s">
        <v>88</v>
      </c>
      <c r="AW212" s="13" t="s">
        <v>32</v>
      </c>
      <c r="AX212" s="13" t="s">
        <v>78</v>
      </c>
      <c r="AY212" s="188" t="s">
        <v>143</v>
      </c>
    </row>
    <row r="213" s="13" customFormat="1">
      <c r="A213" s="13"/>
      <c r="B213" s="186"/>
      <c r="C213" s="13"/>
      <c r="D213" s="187" t="s">
        <v>152</v>
      </c>
      <c r="E213" s="188" t="s">
        <v>1</v>
      </c>
      <c r="F213" s="189" t="s">
        <v>271</v>
      </c>
      <c r="G213" s="13"/>
      <c r="H213" s="190">
        <v>33.380000000000003</v>
      </c>
      <c r="I213" s="191"/>
      <c r="J213" s="13"/>
      <c r="K213" s="13"/>
      <c r="L213" s="186"/>
      <c r="M213" s="192"/>
      <c r="N213" s="193"/>
      <c r="O213" s="193"/>
      <c r="P213" s="193"/>
      <c r="Q213" s="193"/>
      <c r="R213" s="193"/>
      <c r="S213" s="193"/>
      <c r="T213" s="1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8" t="s">
        <v>152</v>
      </c>
      <c r="AU213" s="188" t="s">
        <v>88</v>
      </c>
      <c r="AV213" s="13" t="s">
        <v>88</v>
      </c>
      <c r="AW213" s="13" t="s">
        <v>32</v>
      </c>
      <c r="AX213" s="13" t="s">
        <v>78</v>
      </c>
      <c r="AY213" s="188" t="s">
        <v>143</v>
      </c>
    </row>
    <row r="214" s="14" customFormat="1">
      <c r="A214" s="14"/>
      <c r="B214" s="195"/>
      <c r="C214" s="14"/>
      <c r="D214" s="187" t="s">
        <v>152</v>
      </c>
      <c r="E214" s="196" t="s">
        <v>1</v>
      </c>
      <c r="F214" s="197" t="s">
        <v>154</v>
      </c>
      <c r="G214" s="14"/>
      <c r="H214" s="198">
        <v>115.68000000000001</v>
      </c>
      <c r="I214" s="199"/>
      <c r="J214" s="14"/>
      <c r="K214" s="14"/>
      <c r="L214" s="195"/>
      <c r="M214" s="200"/>
      <c r="N214" s="201"/>
      <c r="O214" s="201"/>
      <c r="P214" s="201"/>
      <c r="Q214" s="201"/>
      <c r="R214" s="201"/>
      <c r="S214" s="201"/>
      <c r="T214" s="20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6" t="s">
        <v>152</v>
      </c>
      <c r="AU214" s="196" t="s">
        <v>88</v>
      </c>
      <c r="AV214" s="14" t="s">
        <v>150</v>
      </c>
      <c r="AW214" s="14" t="s">
        <v>32</v>
      </c>
      <c r="AX214" s="14" t="s">
        <v>86</v>
      </c>
      <c r="AY214" s="196" t="s">
        <v>143</v>
      </c>
    </row>
    <row r="215" s="2" customFormat="1" ht="24.15" customHeight="1">
      <c r="A215" s="37"/>
      <c r="B215" s="171"/>
      <c r="C215" s="172" t="s">
        <v>272</v>
      </c>
      <c r="D215" s="172" t="s">
        <v>146</v>
      </c>
      <c r="E215" s="173" t="s">
        <v>273</v>
      </c>
      <c r="F215" s="174" t="s">
        <v>274</v>
      </c>
      <c r="G215" s="175" t="s">
        <v>157</v>
      </c>
      <c r="H215" s="176">
        <v>1001.4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43</v>
      </c>
      <c r="O215" s="76"/>
      <c r="P215" s="182">
        <f>O215*H215</f>
        <v>0</v>
      </c>
      <c r="Q215" s="182">
        <v>4.0000000000000003E-05</v>
      </c>
      <c r="R215" s="182">
        <f>Q215*H215</f>
        <v>0.040056000000000001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150</v>
      </c>
      <c r="AT215" s="184" t="s">
        <v>146</v>
      </c>
      <c r="AU215" s="184" t="s">
        <v>88</v>
      </c>
      <c r="AY215" s="18" t="s">
        <v>143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86</v>
      </c>
      <c r="BK215" s="185">
        <f>ROUND(I215*H215,2)</f>
        <v>0</v>
      </c>
      <c r="BL215" s="18" t="s">
        <v>150</v>
      </c>
      <c r="BM215" s="184" t="s">
        <v>275</v>
      </c>
    </row>
    <row r="216" s="15" customFormat="1">
      <c r="A216" s="15"/>
      <c r="B216" s="203"/>
      <c r="C216" s="15"/>
      <c r="D216" s="187" t="s">
        <v>152</v>
      </c>
      <c r="E216" s="204" t="s">
        <v>1</v>
      </c>
      <c r="F216" s="205" t="s">
        <v>276</v>
      </c>
      <c r="G216" s="15"/>
      <c r="H216" s="204" t="s">
        <v>1</v>
      </c>
      <c r="I216" s="206"/>
      <c r="J216" s="15"/>
      <c r="K216" s="15"/>
      <c r="L216" s="203"/>
      <c r="M216" s="207"/>
      <c r="N216" s="208"/>
      <c r="O216" s="208"/>
      <c r="P216" s="208"/>
      <c r="Q216" s="208"/>
      <c r="R216" s="208"/>
      <c r="S216" s="208"/>
      <c r="T216" s="20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4" t="s">
        <v>152</v>
      </c>
      <c r="AU216" s="204" t="s">
        <v>88</v>
      </c>
      <c r="AV216" s="15" t="s">
        <v>86</v>
      </c>
      <c r="AW216" s="15" t="s">
        <v>32</v>
      </c>
      <c r="AX216" s="15" t="s">
        <v>78</v>
      </c>
      <c r="AY216" s="204" t="s">
        <v>143</v>
      </c>
    </row>
    <row r="217" s="13" customFormat="1">
      <c r="A217" s="13"/>
      <c r="B217" s="186"/>
      <c r="C217" s="13"/>
      <c r="D217" s="187" t="s">
        <v>152</v>
      </c>
      <c r="E217" s="188" t="s">
        <v>1</v>
      </c>
      <c r="F217" s="189" t="s">
        <v>277</v>
      </c>
      <c r="G217" s="13"/>
      <c r="H217" s="190">
        <v>1001.4</v>
      </c>
      <c r="I217" s="191"/>
      <c r="J217" s="13"/>
      <c r="K217" s="13"/>
      <c r="L217" s="186"/>
      <c r="M217" s="192"/>
      <c r="N217" s="193"/>
      <c r="O217" s="193"/>
      <c r="P217" s="193"/>
      <c r="Q217" s="193"/>
      <c r="R217" s="193"/>
      <c r="S217" s="193"/>
      <c r="T217" s="19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8" t="s">
        <v>152</v>
      </c>
      <c r="AU217" s="188" t="s">
        <v>88</v>
      </c>
      <c r="AV217" s="13" t="s">
        <v>88</v>
      </c>
      <c r="AW217" s="13" t="s">
        <v>32</v>
      </c>
      <c r="AX217" s="13" t="s">
        <v>78</v>
      </c>
      <c r="AY217" s="188" t="s">
        <v>143</v>
      </c>
    </row>
    <row r="218" s="14" customFormat="1">
      <c r="A218" s="14"/>
      <c r="B218" s="195"/>
      <c r="C218" s="14"/>
      <c r="D218" s="187" t="s">
        <v>152</v>
      </c>
      <c r="E218" s="196" t="s">
        <v>1</v>
      </c>
      <c r="F218" s="197" t="s">
        <v>154</v>
      </c>
      <c r="G218" s="14"/>
      <c r="H218" s="198">
        <v>1001.4</v>
      </c>
      <c r="I218" s="199"/>
      <c r="J218" s="14"/>
      <c r="K218" s="14"/>
      <c r="L218" s="195"/>
      <c r="M218" s="200"/>
      <c r="N218" s="201"/>
      <c r="O218" s="201"/>
      <c r="P218" s="201"/>
      <c r="Q218" s="201"/>
      <c r="R218" s="201"/>
      <c r="S218" s="201"/>
      <c r="T218" s="20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6" t="s">
        <v>152</v>
      </c>
      <c r="AU218" s="196" t="s">
        <v>88</v>
      </c>
      <c r="AV218" s="14" t="s">
        <v>150</v>
      </c>
      <c r="AW218" s="14" t="s">
        <v>32</v>
      </c>
      <c r="AX218" s="14" t="s">
        <v>86</v>
      </c>
      <c r="AY218" s="196" t="s">
        <v>143</v>
      </c>
    </row>
    <row r="219" s="2" customFormat="1" ht="37.8" customHeight="1">
      <c r="A219" s="37"/>
      <c r="B219" s="171"/>
      <c r="C219" s="172" t="s">
        <v>278</v>
      </c>
      <c r="D219" s="172" t="s">
        <v>146</v>
      </c>
      <c r="E219" s="173" t="s">
        <v>279</v>
      </c>
      <c r="F219" s="174" t="s">
        <v>280</v>
      </c>
      <c r="G219" s="175" t="s">
        <v>169</v>
      </c>
      <c r="H219" s="176">
        <v>1.256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43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2.2000000000000002</v>
      </c>
      <c r="T219" s="183">
        <f>S219*H219</f>
        <v>2.7632000000000003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150</v>
      </c>
      <c r="AT219" s="184" t="s">
        <v>146</v>
      </c>
      <c r="AU219" s="184" t="s">
        <v>88</v>
      </c>
      <c r="AY219" s="18" t="s">
        <v>143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86</v>
      </c>
      <c r="BK219" s="185">
        <f>ROUND(I219*H219,2)</f>
        <v>0</v>
      </c>
      <c r="BL219" s="18" t="s">
        <v>150</v>
      </c>
      <c r="BM219" s="184" t="s">
        <v>281</v>
      </c>
    </row>
    <row r="220" s="15" customFormat="1">
      <c r="A220" s="15"/>
      <c r="B220" s="203"/>
      <c r="C220" s="15"/>
      <c r="D220" s="187" t="s">
        <v>152</v>
      </c>
      <c r="E220" s="204" t="s">
        <v>1</v>
      </c>
      <c r="F220" s="205" t="s">
        <v>282</v>
      </c>
      <c r="G220" s="15"/>
      <c r="H220" s="204" t="s">
        <v>1</v>
      </c>
      <c r="I220" s="206"/>
      <c r="J220" s="15"/>
      <c r="K220" s="15"/>
      <c r="L220" s="203"/>
      <c r="M220" s="207"/>
      <c r="N220" s="208"/>
      <c r="O220" s="208"/>
      <c r="P220" s="208"/>
      <c r="Q220" s="208"/>
      <c r="R220" s="208"/>
      <c r="S220" s="208"/>
      <c r="T220" s="20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04" t="s">
        <v>152</v>
      </c>
      <c r="AU220" s="204" t="s">
        <v>88</v>
      </c>
      <c r="AV220" s="15" t="s">
        <v>86</v>
      </c>
      <c r="AW220" s="15" t="s">
        <v>32</v>
      </c>
      <c r="AX220" s="15" t="s">
        <v>78</v>
      </c>
      <c r="AY220" s="204" t="s">
        <v>143</v>
      </c>
    </row>
    <row r="221" s="13" customFormat="1">
      <c r="A221" s="13"/>
      <c r="B221" s="186"/>
      <c r="C221" s="13"/>
      <c r="D221" s="187" t="s">
        <v>152</v>
      </c>
      <c r="E221" s="188" t="s">
        <v>1</v>
      </c>
      <c r="F221" s="189" t="s">
        <v>283</v>
      </c>
      <c r="G221" s="13"/>
      <c r="H221" s="190">
        <v>1.256</v>
      </c>
      <c r="I221" s="191"/>
      <c r="J221" s="13"/>
      <c r="K221" s="13"/>
      <c r="L221" s="186"/>
      <c r="M221" s="192"/>
      <c r="N221" s="193"/>
      <c r="O221" s="193"/>
      <c r="P221" s="193"/>
      <c r="Q221" s="193"/>
      <c r="R221" s="193"/>
      <c r="S221" s="193"/>
      <c r="T221" s="19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8" t="s">
        <v>152</v>
      </c>
      <c r="AU221" s="188" t="s">
        <v>88</v>
      </c>
      <c r="AV221" s="13" t="s">
        <v>88</v>
      </c>
      <c r="AW221" s="13" t="s">
        <v>32</v>
      </c>
      <c r="AX221" s="13" t="s">
        <v>78</v>
      </c>
      <c r="AY221" s="188" t="s">
        <v>143</v>
      </c>
    </row>
    <row r="222" s="14" customFormat="1">
      <c r="A222" s="14"/>
      <c r="B222" s="195"/>
      <c r="C222" s="14"/>
      <c r="D222" s="187" t="s">
        <v>152</v>
      </c>
      <c r="E222" s="196" t="s">
        <v>1</v>
      </c>
      <c r="F222" s="197" t="s">
        <v>154</v>
      </c>
      <c r="G222" s="14"/>
      <c r="H222" s="198">
        <v>1.256</v>
      </c>
      <c r="I222" s="199"/>
      <c r="J222" s="14"/>
      <c r="K222" s="14"/>
      <c r="L222" s="195"/>
      <c r="M222" s="200"/>
      <c r="N222" s="201"/>
      <c r="O222" s="201"/>
      <c r="P222" s="201"/>
      <c r="Q222" s="201"/>
      <c r="R222" s="201"/>
      <c r="S222" s="201"/>
      <c r="T222" s="20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6" t="s">
        <v>152</v>
      </c>
      <c r="AU222" s="196" t="s">
        <v>88</v>
      </c>
      <c r="AV222" s="14" t="s">
        <v>150</v>
      </c>
      <c r="AW222" s="14" t="s">
        <v>32</v>
      </c>
      <c r="AX222" s="14" t="s">
        <v>86</v>
      </c>
      <c r="AY222" s="196" t="s">
        <v>143</v>
      </c>
    </row>
    <row r="223" s="2" customFormat="1" ht="33" customHeight="1">
      <c r="A223" s="37"/>
      <c r="B223" s="171"/>
      <c r="C223" s="172" t="s">
        <v>284</v>
      </c>
      <c r="D223" s="172" t="s">
        <v>146</v>
      </c>
      <c r="E223" s="173" t="s">
        <v>285</v>
      </c>
      <c r="F223" s="174" t="s">
        <v>286</v>
      </c>
      <c r="G223" s="175" t="s">
        <v>169</v>
      </c>
      <c r="H223" s="176">
        <v>1.256</v>
      </c>
      <c r="I223" s="177"/>
      <c r="J223" s="178">
        <f>ROUND(I223*H223,2)</f>
        <v>0</v>
      </c>
      <c r="K223" s="179"/>
      <c r="L223" s="38"/>
      <c r="M223" s="180" t="s">
        <v>1</v>
      </c>
      <c r="N223" s="181" t="s">
        <v>43</v>
      </c>
      <c r="O223" s="76"/>
      <c r="P223" s="182">
        <f>O223*H223</f>
        <v>0</v>
      </c>
      <c r="Q223" s="182">
        <v>0</v>
      </c>
      <c r="R223" s="182">
        <f>Q223*H223</f>
        <v>0</v>
      </c>
      <c r="S223" s="182">
        <v>0.029000000000000001</v>
      </c>
      <c r="T223" s="183">
        <f>S223*H223</f>
        <v>0.036424000000000005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4" t="s">
        <v>150</v>
      </c>
      <c r="AT223" s="184" t="s">
        <v>146</v>
      </c>
      <c r="AU223" s="184" t="s">
        <v>88</v>
      </c>
      <c r="AY223" s="18" t="s">
        <v>143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86</v>
      </c>
      <c r="BK223" s="185">
        <f>ROUND(I223*H223,2)</f>
        <v>0</v>
      </c>
      <c r="BL223" s="18" t="s">
        <v>150</v>
      </c>
      <c r="BM223" s="184" t="s">
        <v>287</v>
      </c>
    </row>
    <row r="224" s="2" customFormat="1" ht="24.15" customHeight="1">
      <c r="A224" s="37"/>
      <c r="B224" s="171"/>
      <c r="C224" s="172" t="s">
        <v>288</v>
      </c>
      <c r="D224" s="172" t="s">
        <v>146</v>
      </c>
      <c r="E224" s="173" t="s">
        <v>289</v>
      </c>
      <c r="F224" s="174" t="s">
        <v>290</v>
      </c>
      <c r="G224" s="175" t="s">
        <v>157</v>
      </c>
      <c r="H224" s="176">
        <v>11.529999999999999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43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0.035000000000000003</v>
      </c>
      <c r="T224" s="183">
        <f>S224*H224</f>
        <v>0.40355000000000002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150</v>
      </c>
      <c r="AT224" s="184" t="s">
        <v>146</v>
      </c>
      <c r="AU224" s="184" t="s">
        <v>88</v>
      </c>
      <c r="AY224" s="18" t="s">
        <v>143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86</v>
      </c>
      <c r="BK224" s="185">
        <f>ROUND(I224*H224,2)</f>
        <v>0</v>
      </c>
      <c r="BL224" s="18" t="s">
        <v>150</v>
      </c>
      <c r="BM224" s="184" t="s">
        <v>291</v>
      </c>
    </row>
    <row r="225" s="13" customFormat="1">
      <c r="A225" s="13"/>
      <c r="B225" s="186"/>
      <c r="C225" s="13"/>
      <c r="D225" s="187" t="s">
        <v>152</v>
      </c>
      <c r="E225" s="188" t="s">
        <v>1</v>
      </c>
      <c r="F225" s="189" t="s">
        <v>211</v>
      </c>
      <c r="G225" s="13"/>
      <c r="H225" s="190">
        <v>11.529999999999999</v>
      </c>
      <c r="I225" s="191"/>
      <c r="J225" s="13"/>
      <c r="K225" s="13"/>
      <c r="L225" s="186"/>
      <c r="M225" s="192"/>
      <c r="N225" s="193"/>
      <c r="O225" s="193"/>
      <c r="P225" s="193"/>
      <c r="Q225" s="193"/>
      <c r="R225" s="193"/>
      <c r="S225" s="193"/>
      <c r="T225" s="19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8" t="s">
        <v>152</v>
      </c>
      <c r="AU225" s="188" t="s">
        <v>88</v>
      </c>
      <c r="AV225" s="13" t="s">
        <v>88</v>
      </c>
      <c r="AW225" s="13" t="s">
        <v>32</v>
      </c>
      <c r="AX225" s="13" t="s">
        <v>78</v>
      </c>
      <c r="AY225" s="188" t="s">
        <v>143</v>
      </c>
    </row>
    <row r="226" s="14" customFormat="1">
      <c r="A226" s="14"/>
      <c r="B226" s="195"/>
      <c r="C226" s="14"/>
      <c r="D226" s="187" t="s">
        <v>152</v>
      </c>
      <c r="E226" s="196" t="s">
        <v>1</v>
      </c>
      <c r="F226" s="197" t="s">
        <v>154</v>
      </c>
      <c r="G226" s="14"/>
      <c r="H226" s="198">
        <v>11.529999999999999</v>
      </c>
      <c r="I226" s="199"/>
      <c r="J226" s="14"/>
      <c r="K226" s="14"/>
      <c r="L226" s="195"/>
      <c r="M226" s="200"/>
      <c r="N226" s="201"/>
      <c r="O226" s="201"/>
      <c r="P226" s="201"/>
      <c r="Q226" s="201"/>
      <c r="R226" s="201"/>
      <c r="S226" s="201"/>
      <c r="T226" s="20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6" t="s">
        <v>152</v>
      </c>
      <c r="AU226" s="196" t="s">
        <v>88</v>
      </c>
      <c r="AV226" s="14" t="s">
        <v>150</v>
      </c>
      <c r="AW226" s="14" t="s">
        <v>32</v>
      </c>
      <c r="AX226" s="14" t="s">
        <v>86</v>
      </c>
      <c r="AY226" s="196" t="s">
        <v>143</v>
      </c>
    </row>
    <row r="227" s="2" customFormat="1" ht="24.15" customHeight="1">
      <c r="A227" s="37"/>
      <c r="B227" s="171"/>
      <c r="C227" s="172" t="s">
        <v>292</v>
      </c>
      <c r="D227" s="172" t="s">
        <v>146</v>
      </c>
      <c r="E227" s="173" t="s">
        <v>293</v>
      </c>
      <c r="F227" s="174" t="s">
        <v>294</v>
      </c>
      <c r="G227" s="175" t="s">
        <v>169</v>
      </c>
      <c r="H227" s="176">
        <v>0.64500000000000002</v>
      </c>
      <c r="I227" s="177"/>
      <c r="J227" s="178">
        <f>ROUND(I227*H227,2)</f>
        <v>0</v>
      </c>
      <c r="K227" s="179"/>
      <c r="L227" s="38"/>
      <c r="M227" s="180" t="s">
        <v>1</v>
      </c>
      <c r="N227" s="181" t="s">
        <v>43</v>
      </c>
      <c r="O227" s="76"/>
      <c r="P227" s="182">
        <f>O227*H227</f>
        <v>0</v>
      </c>
      <c r="Q227" s="182">
        <v>0</v>
      </c>
      <c r="R227" s="182">
        <f>Q227*H227</f>
        <v>0</v>
      </c>
      <c r="S227" s="182">
        <v>1.8</v>
      </c>
      <c r="T227" s="183">
        <f>S227*H227</f>
        <v>1.161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4" t="s">
        <v>150</v>
      </c>
      <c r="AT227" s="184" t="s">
        <v>146</v>
      </c>
      <c r="AU227" s="184" t="s">
        <v>88</v>
      </c>
      <c r="AY227" s="18" t="s">
        <v>143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8" t="s">
        <v>86</v>
      </c>
      <c r="BK227" s="185">
        <f>ROUND(I227*H227,2)</f>
        <v>0</v>
      </c>
      <c r="BL227" s="18" t="s">
        <v>150</v>
      </c>
      <c r="BM227" s="184" t="s">
        <v>295</v>
      </c>
    </row>
    <row r="228" s="13" customFormat="1">
      <c r="A228" s="13"/>
      <c r="B228" s="186"/>
      <c r="C228" s="13"/>
      <c r="D228" s="187" t="s">
        <v>152</v>
      </c>
      <c r="E228" s="188" t="s">
        <v>1</v>
      </c>
      <c r="F228" s="189" t="s">
        <v>296</v>
      </c>
      <c r="G228" s="13"/>
      <c r="H228" s="190">
        <v>0.64500000000000002</v>
      </c>
      <c r="I228" s="191"/>
      <c r="J228" s="13"/>
      <c r="K228" s="13"/>
      <c r="L228" s="186"/>
      <c r="M228" s="192"/>
      <c r="N228" s="193"/>
      <c r="O228" s="193"/>
      <c r="P228" s="193"/>
      <c r="Q228" s="193"/>
      <c r="R228" s="193"/>
      <c r="S228" s="193"/>
      <c r="T228" s="19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8" t="s">
        <v>152</v>
      </c>
      <c r="AU228" s="188" t="s">
        <v>88</v>
      </c>
      <c r="AV228" s="13" t="s">
        <v>88</v>
      </c>
      <c r="AW228" s="13" t="s">
        <v>32</v>
      </c>
      <c r="AX228" s="13" t="s">
        <v>78</v>
      </c>
      <c r="AY228" s="188" t="s">
        <v>143</v>
      </c>
    </row>
    <row r="229" s="14" customFormat="1">
      <c r="A229" s="14"/>
      <c r="B229" s="195"/>
      <c r="C229" s="14"/>
      <c r="D229" s="187" t="s">
        <v>152</v>
      </c>
      <c r="E229" s="196" t="s">
        <v>1</v>
      </c>
      <c r="F229" s="197" t="s">
        <v>154</v>
      </c>
      <c r="G229" s="14"/>
      <c r="H229" s="198">
        <v>0.64500000000000002</v>
      </c>
      <c r="I229" s="199"/>
      <c r="J229" s="14"/>
      <c r="K229" s="14"/>
      <c r="L229" s="195"/>
      <c r="M229" s="200"/>
      <c r="N229" s="201"/>
      <c r="O229" s="201"/>
      <c r="P229" s="201"/>
      <c r="Q229" s="201"/>
      <c r="R229" s="201"/>
      <c r="S229" s="201"/>
      <c r="T229" s="20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6" t="s">
        <v>152</v>
      </c>
      <c r="AU229" s="196" t="s">
        <v>88</v>
      </c>
      <c r="AV229" s="14" t="s">
        <v>150</v>
      </c>
      <c r="AW229" s="14" t="s">
        <v>32</v>
      </c>
      <c r="AX229" s="14" t="s">
        <v>86</v>
      </c>
      <c r="AY229" s="196" t="s">
        <v>143</v>
      </c>
    </row>
    <row r="230" s="2" customFormat="1" ht="24.15" customHeight="1">
      <c r="A230" s="37"/>
      <c r="B230" s="171"/>
      <c r="C230" s="172" t="s">
        <v>297</v>
      </c>
      <c r="D230" s="172" t="s">
        <v>146</v>
      </c>
      <c r="E230" s="173" t="s">
        <v>298</v>
      </c>
      <c r="F230" s="174" t="s">
        <v>299</v>
      </c>
      <c r="G230" s="175" t="s">
        <v>300</v>
      </c>
      <c r="H230" s="176">
        <v>2.3999999999999999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43</v>
      </c>
      <c r="O230" s="76"/>
      <c r="P230" s="182">
        <f>O230*H230</f>
        <v>0</v>
      </c>
      <c r="Q230" s="182">
        <v>0</v>
      </c>
      <c r="R230" s="182">
        <f>Q230*H230</f>
        <v>0</v>
      </c>
      <c r="S230" s="182">
        <v>0.042000000000000003</v>
      </c>
      <c r="T230" s="183">
        <f>S230*H230</f>
        <v>0.1008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150</v>
      </c>
      <c r="AT230" s="184" t="s">
        <v>146</v>
      </c>
      <c r="AU230" s="184" t="s">
        <v>88</v>
      </c>
      <c r="AY230" s="18" t="s">
        <v>143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86</v>
      </c>
      <c r="BK230" s="185">
        <f>ROUND(I230*H230,2)</f>
        <v>0</v>
      </c>
      <c r="BL230" s="18" t="s">
        <v>150</v>
      </c>
      <c r="BM230" s="184" t="s">
        <v>301</v>
      </c>
    </row>
    <row r="231" s="13" customFormat="1">
      <c r="A231" s="13"/>
      <c r="B231" s="186"/>
      <c r="C231" s="13"/>
      <c r="D231" s="187" t="s">
        <v>152</v>
      </c>
      <c r="E231" s="188" t="s">
        <v>1</v>
      </c>
      <c r="F231" s="189" t="s">
        <v>302</v>
      </c>
      <c r="G231" s="13"/>
      <c r="H231" s="190">
        <v>2.3999999999999999</v>
      </c>
      <c r="I231" s="191"/>
      <c r="J231" s="13"/>
      <c r="K231" s="13"/>
      <c r="L231" s="186"/>
      <c r="M231" s="192"/>
      <c r="N231" s="193"/>
      <c r="O231" s="193"/>
      <c r="P231" s="193"/>
      <c r="Q231" s="193"/>
      <c r="R231" s="193"/>
      <c r="S231" s="193"/>
      <c r="T231" s="19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8" t="s">
        <v>152</v>
      </c>
      <c r="AU231" s="188" t="s">
        <v>88</v>
      </c>
      <c r="AV231" s="13" t="s">
        <v>88</v>
      </c>
      <c r="AW231" s="13" t="s">
        <v>32</v>
      </c>
      <c r="AX231" s="13" t="s">
        <v>78</v>
      </c>
      <c r="AY231" s="188" t="s">
        <v>143</v>
      </c>
    </row>
    <row r="232" s="14" customFormat="1">
      <c r="A232" s="14"/>
      <c r="B232" s="195"/>
      <c r="C232" s="14"/>
      <c r="D232" s="187" t="s">
        <v>152</v>
      </c>
      <c r="E232" s="196" t="s">
        <v>1</v>
      </c>
      <c r="F232" s="197" t="s">
        <v>154</v>
      </c>
      <c r="G232" s="14"/>
      <c r="H232" s="198">
        <v>2.3999999999999999</v>
      </c>
      <c r="I232" s="199"/>
      <c r="J232" s="14"/>
      <c r="K232" s="14"/>
      <c r="L232" s="195"/>
      <c r="M232" s="200"/>
      <c r="N232" s="201"/>
      <c r="O232" s="201"/>
      <c r="P232" s="201"/>
      <c r="Q232" s="201"/>
      <c r="R232" s="201"/>
      <c r="S232" s="201"/>
      <c r="T232" s="20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6" t="s">
        <v>152</v>
      </c>
      <c r="AU232" s="196" t="s">
        <v>88</v>
      </c>
      <c r="AV232" s="14" t="s">
        <v>150</v>
      </c>
      <c r="AW232" s="14" t="s">
        <v>32</v>
      </c>
      <c r="AX232" s="14" t="s">
        <v>86</v>
      </c>
      <c r="AY232" s="196" t="s">
        <v>143</v>
      </c>
    </row>
    <row r="233" s="2" customFormat="1" ht="24.15" customHeight="1">
      <c r="A233" s="37"/>
      <c r="B233" s="171"/>
      <c r="C233" s="172" t="s">
        <v>303</v>
      </c>
      <c r="D233" s="172" t="s">
        <v>146</v>
      </c>
      <c r="E233" s="173" t="s">
        <v>304</v>
      </c>
      <c r="F233" s="174" t="s">
        <v>305</v>
      </c>
      <c r="G233" s="175" t="s">
        <v>164</v>
      </c>
      <c r="H233" s="176">
        <v>1</v>
      </c>
      <c r="I233" s="177"/>
      <c r="J233" s="178">
        <f>ROUND(I233*H233,2)</f>
        <v>0</v>
      </c>
      <c r="K233" s="179"/>
      <c r="L233" s="38"/>
      <c r="M233" s="180" t="s">
        <v>1</v>
      </c>
      <c r="N233" s="181" t="s">
        <v>43</v>
      </c>
      <c r="O233" s="76"/>
      <c r="P233" s="182">
        <f>O233*H233</f>
        <v>0</v>
      </c>
      <c r="Q233" s="182">
        <v>0</v>
      </c>
      <c r="R233" s="182">
        <f>Q233*H233</f>
        <v>0</v>
      </c>
      <c r="S233" s="182">
        <v>0.053999999999999999</v>
      </c>
      <c r="T233" s="183">
        <f>S233*H233</f>
        <v>0.053999999999999999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4" t="s">
        <v>150</v>
      </c>
      <c r="AT233" s="184" t="s">
        <v>146</v>
      </c>
      <c r="AU233" s="184" t="s">
        <v>88</v>
      </c>
      <c r="AY233" s="18" t="s">
        <v>143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8" t="s">
        <v>86</v>
      </c>
      <c r="BK233" s="185">
        <f>ROUND(I233*H233,2)</f>
        <v>0</v>
      </c>
      <c r="BL233" s="18" t="s">
        <v>150</v>
      </c>
      <c r="BM233" s="184" t="s">
        <v>306</v>
      </c>
    </row>
    <row r="234" s="15" customFormat="1">
      <c r="A234" s="15"/>
      <c r="B234" s="203"/>
      <c r="C234" s="15"/>
      <c r="D234" s="187" t="s">
        <v>152</v>
      </c>
      <c r="E234" s="204" t="s">
        <v>1</v>
      </c>
      <c r="F234" s="205" t="s">
        <v>307</v>
      </c>
      <c r="G234" s="15"/>
      <c r="H234" s="204" t="s">
        <v>1</v>
      </c>
      <c r="I234" s="206"/>
      <c r="J234" s="15"/>
      <c r="K234" s="15"/>
      <c r="L234" s="203"/>
      <c r="M234" s="207"/>
      <c r="N234" s="208"/>
      <c r="O234" s="208"/>
      <c r="P234" s="208"/>
      <c r="Q234" s="208"/>
      <c r="R234" s="208"/>
      <c r="S234" s="208"/>
      <c r="T234" s="20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4" t="s">
        <v>152</v>
      </c>
      <c r="AU234" s="204" t="s">
        <v>88</v>
      </c>
      <c r="AV234" s="15" t="s">
        <v>86</v>
      </c>
      <c r="AW234" s="15" t="s">
        <v>32</v>
      </c>
      <c r="AX234" s="15" t="s">
        <v>78</v>
      </c>
      <c r="AY234" s="204" t="s">
        <v>143</v>
      </c>
    </row>
    <row r="235" s="13" customFormat="1">
      <c r="A235" s="13"/>
      <c r="B235" s="186"/>
      <c r="C235" s="13"/>
      <c r="D235" s="187" t="s">
        <v>152</v>
      </c>
      <c r="E235" s="188" t="s">
        <v>1</v>
      </c>
      <c r="F235" s="189" t="s">
        <v>86</v>
      </c>
      <c r="G235" s="13"/>
      <c r="H235" s="190">
        <v>1</v>
      </c>
      <c r="I235" s="191"/>
      <c r="J235" s="13"/>
      <c r="K235" s="13"/>
      <c r="L235" s="186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152</v>
      </c>
      <c r="AU235" s="188" t="s">
        <v>88</v>
      </c>
      <c r="AV235" s="13" t="s">
        <v>88</v>
      </c>
      <c r="AW235" s="13" t="s">
        <v>32</v>
      </c>
      <c r="AX235" s="13" t="s">
        <v>78</v>
      </c>
      <c r="AY235" s="188" t="s">
        <v>143</v>
      </c>
    </row>
    <row r="236" s="14" customFormat="1">
      <c r="A236" s="14"/>
      <c r="B236" s="195"/>
      <c r="C236" s="14"/>
      <c r="D236" s="187" t="s">
        <v>152</v>
      </c>
      <c r="E236" s="196" t="s">
        <v>1</v>
      </c>
      <c r="F236" s="197" t="s">
        <v>154</v>
      </c>
      <c r="G236" s="14"/>
      <c r="H236" s="198">
        <v>1</v>
      </c>
      <c r="I236" s="199"/>
      <c r="J236" s="14"/>
      <c r="K236" s="14"/>
      <c r="L236" s="195"/>
      <c r="M236" s="200"/>
      <c r="N236" s="201"/>
      <c r="O236" s="201"/>
      <c r="P236" s="201"/>
      <c r="Q236" s="201"/>
      <c r="R236" s="201"/>
      <c r="S236" s="201"/>
      <c r="T236" s="20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6" t="s">
        <v>152</v>
      </c>
      <c r="AU236" s="196" t="s">
        <v>88</v>
      </c>
      <c r="AV236" s="14" t="s">
        <v>150</v>
      </c>
      <c r="AW236" s="14" t="s">
        <v>32</v>
      </c>
      <c r="AX236" s="14" t="s">
        <v>86</v>
      </c>
      <c r="AY236" s="196" t="s">
        <v>143</v>
      </c>
    </row>
    <row r="237" s="2" customFormat="1" ht="24.15" customHeight="1">
      <c r="A237" s="37"/>
      <c r="B237" s="171"/>
      <c r="C237" s="172" t="s">
        <v>308</v>
      </c>
      <c r="D237" s="172" t="s">
        <v>146</v>
      </c>
      <c r="E237" s="173" t="s">
        <v>309</v>
      </c>
      <c r="F237" s="174" t="s">
        <v>310</v>
      </c>
      <c r="G237" s="175" t="s">
        <v>300</v>
      </c>
      <c r="H237" s="176">
        <v>1</v>
      </c>
      <c r="I237" s="177"/>
      <c r="J237" s="178">
        <f>ROUND(I237*H237,2)</f>
        <v>0</v>
      </c>
      <c r="K237" s="179"/>
      <c r="L237" s="38"/>
      <c r="M237" s="180" t="s">
        <v>1</v>
      </c>
      <c r="N237" s="181" t="s">
        <v>43</v>
      </c>
      <c r="O237" s="76"/>
      <c r="P237" s="182">
        <f>O237*H237</f>
        <v>0</v>
      </c>
      <c r="Q237" s="182">
        <v>0.00067000000000000002</v>
      </c>
      <c r="R237" s="182">
        <f>Q237*H237</f>
        <v>0.00067000000000000002</v>
      </c>
      <c r="S237" s="182">
        <v>0.031</v>
      </c>
      <c r="T237" s="183">
        <f>S237*H237</f>
        <v>0.031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150</v>
      </c>
      <c r="AT237" s="184" t="s">
        <v>146</v>
      </c>
      <c r="AU237" s="184" t="s">
        <v>88</v>
      </c>
      <c r="AY237" s="18" t="s">
        <v>143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86</v>
      </c>
      <c r="BK237" s="185">
        <f>ROUND(I237*H237,2)</f>
        <v>0</v>
      </c>
      <c r="BL237" s="18" t="s">
        <v>150</v>
      </c>
      <c r="BM237" s="184" t="s">
        <v>311</v>
      </c>
    </row>
    <row r="238" s="15" customFormat="1">
      <c r="A238" s="15"/>
      <c r="B238" s="203"/>
      <c r="C238" s="15"/>
      <c r="D238" s="187" t="s">
        <v>152</v>
      </c>
      <c r="E238" s="204" t="s">
        <v>1</v>
      </c>
      <c r="F238" s="205" t="s">
        <v>312</v>
      </c>
      <c r="G238" s="15"/>
      <c r="H238" s="204" t="s">
        <v>1</v>
      </c>
      <c r="I238" s="206"/>
      <c r="J238" s="15"/>
      <c r="K238" s="15"/>
      <c r="L238" s="203"/>
      <c r="M238" s="207"/>
      <c r="N238" s="208"/>
      <c r="O238" s="208"/>
      <c r="P238" s="208"/>
      <c r="Q238" s="208"/>
      <c r="R238" s="208"/>
      <c r="S238" s="208"/>
      <c r="T238" s="20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4" t="s">
        <v>152</v>
      </c>
      <c r="AU238" s="204" t="s">
        <v>88</v>
      </c>
      <c r="AV238" s="15" t="s">
        <v>86</v>
      </c>
      <c r="AW238" s="15" t="s">
        <v>32</v>
      </c>
      <c r="AX238" s="15" t="s">
        <v>78</v>
      </c>
      <c r="AY238" s="204" t="s">
        <v>143</v>
      </c>
    </row>
    <row r="239" s="13" customFormat="1">
      <c r="A239" s="13"/>
      <c r="B239" s="186"/>
      <c r="C239" s="13"/>
      <c r="D239" s="187" t="s">
        <v>152</v>
      </c>
      <c r="E239" s="188" t="s">
        <v>1</v>
      </c>
      <c r="F239" s="189" t="s">
        <v>313</v>
      </c>
      <c r="G239" s="13"/>
      <c r="H239" s="190">
        <v>1</v>
      </c>
      <c r="I239" s="191"/>
      <c r="J239" s="13"/>
      <c r="K239" s="13"/>
      <c r="L239" s="186"/>
      <c r="M239" s="192"/>
      <c r="N239" s="193"/>
      <c r="O239" s="193"/>
      <c r="P239" s="193"/>
      <c r="Q239" s="193"/>
      <c r="R239" s="193"/>
      <c r="S239" s="193"/>
      <c r="T239" s="19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8" t="s">
        <v>152</v>
      </c>
      <c r="AU239" s="188" t="s">
        <v>88</v>
      </c>
      <c r="AV239" s="13" t="s">
        <v>88</v>
      </c>
      <c r="AW239" s="13" t="s">
        <v>32</v>
      </c>
      <c r="AX239" s="13" t="s">
        <v>78</v>
      </c>
      <c r="AY239" s="188" t="s">
        <v>143</v>
      </c>
    </row>
    <row r="240" s="14" customFormat="1">
      <c r="A240" s="14"/>
      <c r="B240" s="195"/>
      <c r="C240" s="14"/>
      <c r="D240" s="187" t="s">
        <v>152</v>
      </c>
      <c r="E240" s="196" t="s">
        <v>1</v>
      </c>
      <c r="F240" s="197" t="s">
        <v>154</v>
      </c>
      <c r="G240" s="14"/>
      <c r="H240" s="198">
        <v>1</v>
      </c>
      <c r="I240" s="199"/>
      <c r="J240" s="14"/>
      <c r="K240" s="14"/>
      <c r="L240" s="195"/>
      <c r="M240" s="200"/>
      <c r="N240" s="201"/>
      <c r="O240" s="201"/>
      <c r="P240" s="201"/>
      <c r="Q240" s="201"/>
      <c r="R240" s="201"/>
      <c r="S240" s="201"/>
      <c r="T240" s="20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6" t="s">
        <v>152</v>
      </c>
      <c r="AU240" s="196" t="s">
        <v>88</v>
      </c>
      <c r="AV240" s="14" t="s">
        <v>150</v>
      </c>
      <c r="AW240" s="14" t="s">
        <v>32</v>
      </c>
      <c r="AX240" s="14" t="s">
        <v>86</v>
      </c>
      <c r="AY240" s="196" t="s">
        <v>143</v>
      </c>
    </row>
    <row r="241" s="2" customFormat="1" ht="33" customHeight="1">
      <c r="A241" s="37"/>
      <c r="B241" s="171"/>
      <c r="C241" s="172" t="s">
        <v>314</v>
      </c>
      <c r="D241" s="172" t="s">
        <v>146</v>
      </c>
      <c r="E241" s="173" t="s">
        <v>315</v>
      </c>
      <c r="F241" s="174" t="s">
        <v>316</v>
      </c>
      <c r="G241" s="175" t="s">
        <v>157</v>
      </c>
      <c r="H241" s="176">
        <v>54.380000000000003</v>
      </c>
      <c r="I241" s="177"/>
      <c r="J241" s="178">
        <f>ROUND(I241*H241,2)</f>
        <v>0</v>
      </c>
      <c r="K241" s="179"/>
      <c r="L241" s="38"/>
      <c r="M241" s="180" t="s">
        <v>1</v>
      </c>
      <c r="N241" s="181" t="s">
        <v>43</v>
      </c>
      <c r="O241" s="76"/>
      <c r="P241" s="182">
        <f>O241*H241</f>
        <v>0</v>
      </c>
      <c r="Q241" s="182">
        <v>0</v>
      </c>
      <c r="R241" s="182">
        <f>Q241*H241</f>
        <v>0</v>
      </c>
      <c r="S241" s="182">
        <v>0.01</v>
      </c>
      <c r="T241" s="183">
        <f>S241*H241</f>
        <v>0.54380000000000006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4" t="s">
        <v>150</v>
      </c>
      <c r="AT241" s="184" t="s">
        <v>146</v>
      </c>
      <c r="AU241" s="184" t="s">
        <v>88</v>
      </c>
      <c r="AY241" s="18" t="s">
        <v>143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8" t="s">
        <v>86</v>
      </c>
      <c r="BK241" s="185">
        <f>ROUND(I241*H241,2)</f>
        <v>0</v>
      </c>
      <c r="BL241" s="18" t="s">
        <v>150</v>
      </c>
      <c r="BM241" s="184" t="s">
        <v>317</v>
      </c>
    </row>
    <row r="242" s="13" customFormat="1">
      <c r="A242" s="13"/>
      <c r="B242" s="186"/>
      <c r="C242" s="13"/>
      <c r="D242" s="187" t="s">
        <v>152</v>
      </c>
      <c r="E242" s="188" t="s">
        <v>1</v>
      </c>
      <c r="F242" s="189" t="s">
        <v>210</v>
      </c>
      <c r="G242" s="13"/>
      <c r="H242" s="190">
        <v>12.210000000000001</v>
      </c>
      <c r="I242" s="191"/>
      <c r="J242" s="13"/>
      <c r="K242" s="13"/>
      <c r="L242" s="186"/>
      <c r="M242" s="192"/>
      <c r="N242" s="193"/>
      <c r="O242" s="193"/>
      <c r="P242" s="193"/>
      <c r="Q242" s="193"/>
      <c r="R242" s="193"/>
      <c r="S242" s="193"/>
      <c r="T242" s="19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8" t="s">
        <v>152</v>
      </c>
      <c r="AU242" s="188" t="s">
        <v>88</v>
      </c>
      <c r="AV242" s="13" t="s">
        <v>88</v>
      </c>
      <c r="AW242" s="13" t="s">
        <v>32</v>
      </c>
      <c r="AX242" s="13" t="s">
        <v>78</v>
      </c>
      <c r="AY242" s="188" t="s">
        <v>143</v>
      </c>
    </row>
    <row r="243" s="13" customFormat="1">
      <c r="A243" s="13"/>
      <c r="B243" s="186"/>
      <c r="C243" s="13"/>
      <c r="D243" s="187" t="s">
        <v>152</v>
      </c>
      <c r="E243" s="188" t="s">
        <v>1</v>
      </c>
      <c r="F243" s="189" t="s">
        <v>211</v>
      </c>
      <c r="G243" s="13"/>
      <c r="H243" s="190">
        <v>11.529999999999999</v>
      </c>
      <c r="I243" s="191"/>
      <c r="J243" s="13"/>
      <c r="K243" s="13"/>
      <c r="L243" s="186"/>
      <c r="M243" s="192"/>
      <c r="N243" s="193"/>
      <c r="O243" s="193"/>
      <c r="P243" s="193"/>
      <c r="Q243" s="193"/>
      <c r="R243" s="193"/>
      <c r="S243" s="193"/>
      <c r="T243" s="19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8" t="s">
        <v>152</v>
      </c>
      <c r="AU243" s="188" t="s">
        <v>88</v>
      </c>
      <c r="AV243" s="13" t="s">
        <v>88</v>
      </c>
      <c r="AW243" s="13" t="s">
        <v>32</v>
      </c>
      <c r="AX243" s="13" t="s">
        <v>78</v>
      </c>
      <c r="AY243" s="188" t="s">
        <v>143</v>
      </c>
    </row>
    <row r="244" s="13" customFormat="1">
      <c r="A244" s="13"/>
      <c r="B244" s="186"/>
      <c r="C244" s="13"/>
      <c r="D244" s="187" t="s">
        <v>152</v>
      </c>
      <c r="E244" s="188" t="s">
        <v>1</v>
      </c>
      <c r="F244" s="189" t="s">
        <v>318</v>
      </c>
      <c r="G244" s="13"/>
      <c r="H244" s="190">
        <v>30.640000000000001</v>
      </c>
      <c r="I244" s="191"/>
      <c r="J244" s="13"/>
      <c r="K244" s="13"/>
      <c r="L244" s="186"/>
      <c r="M244" s="192"/>
      <c r="N244" s="193"/>
      <c r="O244" s="193"/>
      <c r="P244" s="193"/>
      <c r="Q244" s="193"/>
      <c r="R244" s="193"/>
      <c r="S244" s="193"/>
      <c r="T244" s="19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8" t="s">
        <v>152</v>
      </c>
      <c r="AU244" s="188" t="s">
        <v>88</v>
      </c>
      <c r="AV244" s="13" t="s">
        <v>88</v>
      </c>
      <c r="AW244" s="13" t="s">
        <v>32</v>
      </c>
      <c r="AX244" s="13" t="s">
        <v>78</v>
      </c>
      <c r="AY244" s="188" t="s">
        <v>143</v>
      </c>
    </row>
    <row r="245" s="14" customFormat="1">
      <c r="A245" s="14"/>
      <c r="B245" s="195"/>
      <c r="C245" s="14"/>
      <c r="D245" s="187" t="s">
        <v>152</v>
      </c>
      <c r="E245" s="196" t="s">
        <v>1</v>
      </c>
      <c r="F245" s="197" t="s">
        <v>154</v>
      </c>
      <c r="G245" s="14"/>
      <c r="H245" s="198">
        <v>54.380000000000003</v>
      </c>
      <c r="I245" s="199"/>
      <c r="J245" s="14"/>
      <c r="K245" s="14"/>
      <c r="L245" s="195"/>
      <c r="M245" s="200"/>
      <c r="N245" s="201"/>
      <c r="O245" s="201"/>
      <c r="P245" s="201"/>
      <c r="Q245" s="201"/>
      <c r="R245" s="201"/>
      <c r="S245" s="201"/>
      <c r="T245" s="20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6" t="s">
        <v>152</v>
      </c>
      <c r="AU245" s="196" t="s">
        <v>88</v>
      </c>
      <c r="AV245" s="14" t="s">
        <v>150</v>
      </c>
      <c r="AW245" s="14" t="s">
        <v>32</v>
      </c>
      <c r="AX245" s="14" t="s">
        <v>86</v>
      </c>
      <c r="AY245" s="196" t="s">
        <v>143</v>
      </c>
    </row>
    <row r="246" s="2" customFormat="1" ht="37.8" customHeight="1">
      <c r="A246" s="37"/>
      <c r="B246" s="171"/>
      <c r="C246" s="172" t="s">
        <v>319</v>
      </c>
      <c r="D246" s="172" t="s">
        <v>146</v>
      </c>
      <c r="E246" s="173" t="s">
        <v>320</v>
      </c>
      <c r="F246" s="174" t="s">
        <v>321</v>
      </c>
      <c r="G246" s="175" t="s">
        <v>157</v>
      </c>
      <c r="H246" s="176">
        <v>27.920000000000002</v>
      </c>
      <c r="I246" s="177"/>
      <c r="J246" s="178">
        <f>ROUND(I246*H246,2)</f>
        <v>0</v>
      </c>
      <c r="K246" s="179"/>
      <c r="L246" s="38"/>
      <c r="M246" s="180" t="s">
        <v>1</v>
      </c>
      <c r="N246" s="181" t="s">
        <v>43</v>
      </c>
      <c r="O246" s="76"/>
      <c r="P246" s="182">
        <f>O246*H246</f>
        <v>0</v>
      </c>
      <c r="Q246" s="182">
        <v>0</v>
      </c>
      <c r="R246" s="182">
        <f>Q246*H246</f>
        <v>0</v>
      </c>
      <c r="S246" s="182">
        <v>0.050000000000000003</v>
      </c>
      <c r="T246" s="183">
        <f>S246*H246</f>
        <v>1.3960000000000001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4" t="s">
        <v>150</v>
      </c>
      <c r="AT246" s="184" t="s">
        <v>146</v>
      </c>
      <c r="AU246" s="184" t="s">
        <v>88</v>
      </c>
      <c r="AY246" s="18" t="s">
        <v>143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8" t="s">
        <v>86</v>
      </c>
      <c r="BK246" s="185">
        <f>ROUND(I246*H246,2)</f>
        <v>0</v>
      </c>
      <c r="BL246" s="18" t="s">
        <v>150</v>
      </c>
      <c r="BM246" s="184" t="s">
        <v>322</v>
      </c>
    </row>
    <row r="247" s="15" customFormat="1">
      <c r="A247" s="15"/>
      <c r="B247" s="203"/>
      <c r="C247" s="15"/>
      <c r="D247" s="187" t="s">
        <v>152</v>
      </c>
      <c r="E247" s="204" t="s">
        <v>1</v>
      </c>
      <c r="F247" s="205" t="s">
        <v>323</v>
      </c>
      <c r="G247" s="15"/>
      <c r="H247" s="204" t="s">
        <v>1</v>
      </c>
      <c r="I247" s="206"/>
      <c r="J247" s="15"/>
      <c r="K247" s="15"/>
      <c r="L247" s="203"/>
      <c r="M247" s="207"/>
      <c r="N247" s="208"/>
      <c r="O247" s="208"/>
      <c r="P247" s="208"/>
      <c r="Q247" s="208"/>
      <c r="R247" s="208"/>
      <c r="S247" s="208"/>
      <c r="T247" s="20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4" t="s">
        <v>152</v>
      </c>
      <c r="AU247" s="204" t="s">
        <v>88</v>
      </c>
      <c r="AV247" s="15" t="s">
        <v>86</v>
      </c>
      <c r="AW247" s="15" t="s">
        <v>32</v>
      </c>
      <c r="AX247" s="15" t="s">
        <v>78</v>
      </c>
      <c r="AY247" s="204" t="s">
        <v>143</v>
      </c>
    </row>
    <row r="248" s="13" customFormat="1">
      <c r="A248" s="13"/>
      <c r="B248" s="186"/>
      <c r="C248" s="13"/>
      <c r="D248" s="187" t="s">
        <v>152</v>
      </c>
      <c r="E248" s="188" t="s">
        <v>1</v>
      </c>
      <c r="F248" s="189" t="s">
        <v>324</v>
      </c>
      <c r="G248" s="13"/>
      <c r="H248" s="190">
        <v>27.920000000000002</v>
      </c>
      <c r="I248" s="191"/>
      <c r="J248" s="13"/>
      <c r="K248" s="13"/>
      <c r="L248" s="186"/>
      <c r="M248" s="192"/>
      <c r="N248" s="193"/>
      <c r="O248" s="193"/>
      <c r="P248" s="193"/>
      <c r="Q248" s="193"/>
      <c r="R248" s="193"/>
      <c r="S248" s="193"/>
      <c r="T248" s="19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8" t="s">
        <v>152</v>
      </c>
      <c r="AU248" s="188" t="s">
        <v>88</v>
      </c>
      <c r="AV248" s="13" t="s">
        <v>88</v>
      </c>
      <c r="AW248" s="13" t="s">
        <v>32</v>
      </c>
      <c r="AX248" s="13" t="s">
        <v>78</v>
      </c>
      <c r="AY248" s="188" t="s">
        <v>143</v>
      </c>
    </row>
    <row r="249" s="14" customFormat="1">
      <c r="A249" s="14"/>
      <c r="B249" s="195"/>
      <c r="C249" s="14"/>
      <c r="D249" s="187" t="s">
        <v>152</v>
      </c>
      <c r="E249" s="196" t="s">
        <v>1</v>
      </c>
      <c r="F249" s="197" t="s">
        <v>154</v>
      </c>
      <c r="G249" s="14"/>
      <c r="H249" s="198">
        <v>27.920000000000002</v>
      </c>
      <c r="I249" s="199"/>
      <c r="J249" s="14"/>
      <c r="K249" s="14"/>
      <c r="L249" s="195"/>
      <c r="M249" s="200"/>
      <c r="N249" s="201"/>
      <c r="O249" s="201"/>
      <c r="P249" s="201"/>
      <c r="Q249" s="201"/>
      <c r="R249" s="201"/>
      <c r="S249" s="201"/>
      <c r="T249" s="20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6" t="s">
        <v>152</v>
      </c>
      <c r="AU249" s="196" t="s">
        <v>88</v>
      </c>
      <c r="AV249" s="14" t="s">
        <v>150</v>
      </c>
      <c r="AW249" s="14" t="s">
        <v>32</v>
      </c>
      <c r="AX249" s="14" t="s">
        <v>86</v>
      </c>
      <c r="AY249" s="196" t="s">
        <v>143</v>
      </c>
    </row>
    <row r="250" s="2" customFormat="1" ht="33" customHeight="1">
      <c r="A250" s="37"/>
      <c r="B250" s="171"/>
      <c r="C250" s="172" t="s">
        <v>325</v>
      </c>
      <c r="D250" s="172" t="s">
        <v>146</v>
      </c>
      <c r="E250" s="173" t="s">
        <v>326</v>
      </c>
      <c r="F250" s="174" t="s">
        <v>327</v>
      </c>
      <c r="G250" s="175" t="s">
        <v>157</v>
      </c>
      <c r="H250" s="176">
        <v>123.68899999999999</v>
      </c>
      <c r="I250" s="177"/>
      <c r="J250" s="178">
        <f>ROUND(I250*H250,2)</f>
        <v>0</v>
      </c>
      <c r="K250" s="179"/>
      <c r="L250" s="38"/>
      <c r="M250" s="180" t="s">
        <v>1</v>
      </c>
      <c r="N250" s="181" t="s">
        <v>43</v>
      </c>
      <c r="O250" s="76"/>
      <c r="P250" s="182">
        <f>O250*H250</f>
        <v>0</v>
      </c>
      <c r="Q250" s="182">
        <v>0</v>
      </c>
      <c r="R250" s="182">
        <f>Q250*H250</f>
        <v>0</v>
      </c>
      <c r="S250" s="182">
        <v>0.01</v>
      </c>
      <c r="T250" s="183">
        <f>S250*H250</f>
        <v>1.23689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150</v>
      </c>
      <c r="AT250" s="184" t="s">
        <v>146</v>
      </c>
      <c r="AU250" s="184" t="s">
        <v>88</v>
      </c>
      <c r="AY250" s="18" t="s">
        <v>143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86</v>
      </c>
      <c r="BK250" s="185">
        <f>ROUND(I250*H250,2)</f>
        <v>0</v>
      </c>
      <c r="BL250" s="18" t="s">
        <v>150</v>
      </c>
      <c r="BM250" s="184" t="s">
        <v>328</v>
      </c>
    </row>
    <row r="251" s="15" customFormat="1">
      <c r="A251" s="15"/>
      <c r="B251" s="203"/>
      <c r="C251" s="15"/>
      <c r="D251" s="187" t="s">
        <v>152</v>
      </c>
      <c r="E251" s="204" t="s">
        <v>1</v>
      </c>
      <c r="F251" s="205" t="s">
        <v>230</v>
      </c>
      <c r="G251" s="15"/>
      <c r="H251" s="204" t="s">
        <v>1</v>
      </c>
      <c r="I251" s="206"/>
      <c r="J251" s="15"/>
      <c r="K251" s="15"/>
      <c r="L251" s="203"/>
      <c r="M251" s="207"/>
      <c r="N251" s="208"/>
      <c r="O251" s="208"/>
      <c r="P251" s="208"/>
      <c r="Q251" s="208"/>
      <c r="R251" s="208"/>
      <c r="S251" s="208"/>
      <c r="T251" s="20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4" t="s">
        <v>152</v>
      </c>
      <c r="AU251" s="204" t="s">
        <v>88</v>
      </c>
      <c r="AV251" s="15" t="s">
        <v>86</v>
      </c>
      <c r="AW251" s="15" t="s">
        <v>32</v>
      </c>
      <c r="AX251" s="15" t="s">
        <v>78</v>
      </c>
      <c r="AY251" s="204" t="s">
        <v>143</v>
      </c>
    </row>
    <row r="252" s="13" customFormat="1">
      <c r="A252" s="13"/>
      <c r="B252" s="186"/>
      <c r="C252" s="13"/>
      <c r="D252" s="187" t="s">
        <v>152</v>
      </c>
      <c r="E252" s="188" t="s">
        <v>1</v>
      </c>
      <c r="F252" s="189" t="s">
        <v>231</v>
      </c>
      <c r="G252" s="13"/>
      <c r="H252" s="190">
        <v>43.012</v>
      </c>
      <c r="I252" s="191"/>
      <c r="J252" s="13"/>
      <c r="K252" s="13"/>
      <c r="L252" s="186"/>
      <c r="M252" s="192"/>
      <c r="N252" s="193"/>
      <c r="O252" s="193"/>
      <c r="P252" s="193"/>
      <c r="Q252" s="193"/>
      <c r="R252" s="193"/>
      <c r="S252" s="193"/>
      <c r="T252" s="19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8" t="s">
        <v>152</v>
      </c>
      <c r="AU252" s="188" t="s">
        <v>88</v>
      </c>
      <c r="AV252" s="13" t="s">
        <v>88</v>
      </c>
      <c r="AW252" s="13" t="s">
        <v>32</v>
      </c>
      <c r="AX252" s="13" t="s">
        <v>78</v>
      </c>
      <c r="AY252" s="188" t="s">
        <v>143</v>
      </c>
    </row>
    <row r="253" s="15" customFormat="1">
      <c r="A253" s="15"/>
      <c r="B253" s="203"/>
      <c r="C253" s="15"/>
      <c r="D253" s="187" t="s">
        <v>152</v>
      </c>
      <c r="E253" s="204" t="s">
        <v>1</v>
      </c>
      <c r="F253" s="205" t="s">
        <v>232</v>
      </c>
      <c r="G253" s="15"/>
      <c r="H253" s="204" t="s">
        <v>1</v>
      </c>
      <c r="I253" s="206"/>
      <c r="J253" s="15"/>
      <c r="K253" s="15"/>
      <c r="L253" s="203"/>
      <c r="M253" s="207"/>
      <c r="N253" s="208"/>
      <c r="O253" s="208"/>
      <c r="P253" s="208"/>
      <c r="Q253" s="208"/>
      <c r="R253" s="208"/>
      <c r="S253" s="208"/>
      <c r="T253" s="20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4" t="s">
        <v>152</v>
      </c>
      <c r="AU253" s="204" t="s">
        <v>88</v>
      </c>
      <c r="AV253" s="15" t="s">
        <v>86</v>
      </c>
      <c r="AW253" s="15" t="s">
        <v>32</v>
      </c>
      <c r="AX253" s="15" t="s">
        <v>78</v>
      </c>
      <c r="AY253" s="204" t="s">
        <v>143</v>
      </c>
    </row>
    <row r="254" s="13" customFormat="1">
      <c r="A254" s="13"/>
      <c r="B254" s="186"/>
      <c r="C254" s="13"/>
      <c r="D254" s="187" t="s">
        <v>152</v>
      </c>
      <c r="E254" s="188" t="s">
        <v>1</v>
      </c>
      <c r="F254" s="189" t="s">
        <v>233</v>
      </c>
      <c r="G254" s="13"/>
      <c r="H254" s="190">
        <v>16.337</v>
      </c>
      <c r="I254" s="191"/>
      <c r="J254" s="13"/>
      <c r="K254" s="13"/>
      <c r="L254" s="186"/>
      <c r="M254" s="192"/>
      <c r="N254" s="193"/>
      <c r="O254" s="193"/>
      <c r="P254" s="193"/>
      <c r="Q254" s="193"/>
      <c r="R254" s="193"/>
      <c r="S254" s="193"/>
      <c r="T254" s="19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8" t="s">
        <v>152</v>
      </c>
      <c r="AU254" s="188" t="s">
        <v>88</v>
      </c>
      <c r="AV254" s="13" t="s">
        <v>88</v>
      </c>
      <c r="AW254" s="13" t="s">
        <v>32</v>
      </c>
      <c r="AX254" s="13" t="s">
        <v>78</v>
      </c>
      <c r="AY254" s="188" t="s">
        <v>143</v>
      </c>
    </row>
    <row r="255" s="15" customFormat="1">
      <c r="A255" s="15"/>
      <c r="B255" s="203"/>
      <c r="C255" s="15"/>
      <c r="D255" s="187" t="s">
        <v>152</v>
      </c>
      <c r="E255" s="204" t="s">
        <v>1</v>
      </c>
      <c r="F255" s="205" t="s">
        <v>234</v>
      </c>
      <c r="G255" s="15"/>
      <c r="H255" s="204" t="s">
        <v>1</v>
      </c>
      <c r="I255" s="206"/>
      <c r="J255" s="15"/>
      <c r="K255" s="15"/>
      <c r="L255" s="203"/>
      <c r="M255" s="207"/>
      <c r="N255" s="208"/>
      <c r="O255" s="208"/>
      <c r="P255" s="208"/>
      <c r="Q255" s="208"/>
      <c r="R255" s="208"/>
      <c r="S255" s="208"/>
      <c r="T255" s="20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04" t="s">
        <v>152</v>
      </c>
      <c r="AU255" s="204" t="s">
        <v>88</v>
      </c>
      <c r="AV255" s="15" t="s">
        <v>86</v>
      </c>
      <c r="AW255" s="15" t="s">
        <v>32</v>
      </c>
      <c r="AX255" s="15" t="s">
        <v>78</v>
      </c>
      <c r="AY255" s="204" t="s">
        <v>143</v>
      </c>
    </row>
    <row r="256" s="13" customFormat="1">
      <c r="A256" s="13"/>
      <c r="B256" s="186"/>
      <c r="C256" s="13"/>
      <c r="D256" s="187" t="s">
        <v>152</v>
      </c>
      <c r="E256" s="188" t="s">
        <v>1</v>
      </c>
      <c r="F256" s="189" t="s">
        <v>235</v>
      </c>
      <c r="G256" s="13"/>
      <c r="H256" s="190">
        <v>64.340000000000003</v>
      </c>
      <c r="I256" s="191"/>
      <c r="J256" s="13"/>
      <c r="K256" s="13"/>
      <c r="L256" s="186"/>
      <c r="M256" s="192"/>
      <c r="N256" s="193"/>
      <c r="O256" s="193"/>
      <c r="P256" s="193"/>
      <c r="Q256" s="193"/>
      <c r="R256" s="193"/>
      <c r="S256" s="193"/>
      <c r="T256" s="19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8" t="s">
        <v>152</v>
      </c>
      <c r="AU256" s="188" t="s">
        <v>88</v>
      </c>
      <c r="AV256" s="13" t="s">
        <v>88</v>
      </c>
      <c r="AW256" s="13" t="s">
        <v>32</v>
      </c>
      <c r="AX256" s="13" t="s">
        <v>78</v>
      </c>
      <c r="AY256" s="188" t="s">
        <v>143</v>
      </c>
    </row>
    <row r="257" s="14" customFormat="1">
      <c r="A257" s="14"/>
      <c r="B257" s="195"/>
      <c r="C257" s="14"/>
      <c r="D257" s="187" t="s">
        <v>152</v>
      </c>
      <c r="E257" s="196" t="s">
        <v>1</v>
      </c>
      <c r="F257" s="197" t="s">
        <v>154</v>
      </c>
      <c r="G257" s="14"/>
      <c r="H257" s="198">
        <v>123.68900000000001</v>
      </c>
      <c r="I257" s="199"/>
      <c r="J257" s="14"/>
      <c r="K257" s="14"/>
      <c r="L257" s="195"/>
      <c r="M257" s="200"/>
      <c r="N257" s="201"/>
      <c r="O257" s="201"/>
      <c r="P257" s="201"/>
      <c r="Q257" s="201"/>
      <c r="R257" s="201"/>
      <c r="S257" s="201"/>
      <c r="T257" s="20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6" t="s">
        <v>152</v>
      </c>
      <c r="AU257" s="196" t="s">
        <v>88</v>
      </c>
      <c r="AV257" s="14" t="s">
        <v>150</v>
      </c>
      <c r="AW257" s="14" t="s">
        <v>32</v>
      </c>
      <c r="AX257" s="14" t="s">
        <v>86</v>
      </c>
      <c r="AY257" s="196" t="s">
        <v>143</v>
      </c>
    </row>
    <row r="258" s="2" customFormat="1" ht="33" customHeight="1">
      <c r="A258" s="37"/>
      <c r="B258" s="171"/>
      <c r="C258" s="172" t="s">
        <v>329</v>
      </c>
      <c r="D258" s="172" t="s">
        <v>146</v>
      </c>
      <c r="E258" s="173" t="s">
        <v>330</v>
      </c>
      <c r="F258" s="174" t="s">
        <v>331</v>
      </c>
      <c r="G258" s="175" t="s">
        <v>157</v>
      </c>
      <c r="H258" s="176">
        <v>45.744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43</v>
      </c>
      <c r="O258" s="76"/>
      <c r="P258" s="182">
        <f>O258*H258</f>
        <v>0</v>
      </c>
      <c r="Q258" s="182">
        <v>0</v>
      </c>
      <c r="R258" s="182">
        <f>Q258*H258</f>
        <v>0</v>
      </c>
      <c r="S258" s="182">
        <v>0.045999999999999999</v>
      </c>
      <c r="T258" s="183">
        <f>S258*H258</f>
        <v>2.1042239999999999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150</v>
      </c>
      <c r="AT258" s="184" t="s">
        <v>146</v>
      </c>
      <c r="AU258" s="184" t="s">
        <v>88</v>
      </c>
      <c r="AY258" s="18" t="s">
        <v>143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86</v>
      </c>
      <c r="BK258" s="185">
        <f>ROUND(I258*H258,2)</f>
        <v>0</v>
      </c>
      <c r="BL258" s="18" t="s">
        <v>150</v>
      </c>
      <c r="BM258" s="184" t="s">
        <v>332</v>
      </c>
    </row>
    <row r="259" s="15" customFormat="1">
      <c r="A259" s="15"/>
      <c r="B259" s="203"/>
      <c r="C259" s="15"/>
      <c r="D259" s="187" t="s">
        <v>152</v>
      </c>
      <c r="E259" s="204" t="s">
        <v>1</v>
      </c>
      <c r="F259" s="205" t="s">
        <v>333</v>
      </c>
      <c r="G259" s="15"/>
      <c r="H259" s="204" t="s">
        <v>1</v>
      </c>
      <c r="I259" s="206"/>
      <c r="J259" s="15"/>
      <c r="K259" s="15"/>
      <c r="L259" s="203"/>
      <c r="M259" s="207"/>
      <c r="N259" s="208"/>
      <c r="O259" s="208"/>
      <c r="P259" s="208"/>
      <c r="Q259" s="208"/>
      <c r="R259" s="208"/>
      <c r="S259" s="208"/>
      <c r="T259" s="20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04" t="s">
        <v>152</v>
      </c>
      <c r="AU259" s="204" t="s">
        <v>88</v>
      </c>
      <c r="AV259" s="15" t="s">
        <v>86</v>
      </c>
      <c r="AW259" s="15" t="s">
        <v>32</v>
      </c>
      <c r="AX259" s="15" t="s">
        <v>78</v>
      </c>
      <c r="AY259" s="204" t="s">
        <v>143</v>
      </c>
    </row>
    <row r="260" s="13" customFormat="1">
      <c r="A260" s="13"/>
      <c r="B260" s="186"/>
      <c r="C260" s="13"/>
      <c r="D260" s="187" t="s">
        <v>152</v>
      </c>
      <c r="E260" s="188" t="s">
        <v>1</v>
      </c>
      <c r="F260" s="189" t="s">
        <v>334</v>
      </c>
      <c r="G260" s="13"/>
      <c r="H260" s="190">
        <v>42.145000000000003</v>
      </c>
      <c r="I260" s="191"/>
      <c r="J260" s="13"/>
      <c r="K260" s="13"/>
      <c r="L260" s="186"/>
      <c r="M260" s="192"/>
      <c r="N260" s="193"/>
      <c r="O260" s="193"/>
      <c r="P260" s="193"/>
      <c r="Q260" s="193"/>
      <c r="R260" s="193"/>
      <c r="S260" s="193"/>
      <c r="T260" s="19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8" t="s">
        <v>152</v>
      </c>
      <c r="AU260" s="188" t="s">
        <v>88</v>
      </c>
      <c r="AV260" s="13" t="s">
        <v>88</v>
      </c>
      <c r="AW260" s="13" t="s">
        <v>32</v>
      </c>
      <c r="AX260" s="13" t="s">
        <v>78</v>
      </c>
      <c r="AY260" s="188" t="s">
        <v>143</v>
      </c>
    </row>
    <row r="261" s="13" customFormat="1">
      <c r="A261" s="13"/>
      <c r="B261" s="186"/>
      <c r="C261" s="13"/>
      <c r="D261" s="187" t="s">
        <v>152</v>
      </c>
      <c r="E261" s="188" t="s">
        <v>1</v>
      </c>
      <c r="F261" s="189" t="s">
        <v>335</v>
      </c>
      <c r="G261" s="13"/>
      <c r="H261" s="190">
        <v>2.605</v>
      </c>
      <c r="I261" s="191"/>
      <c r="J261" s="13"/>
      <c r="K261" s="13"/>
      <c r="L261" s="186"/>
      <c r="M261" s="192"/>
      <c r="N261" s="193"/>
      <c r="O261" s="193"/>
      <c r="P261" s="193"/>
      <c r="Q261" s="193"/>
      <c r="R261" s="193"/>
      <c r="S261" s="193"/>
      <c r="T261" s="19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8" t="s">
        <v>152</v>
      </c>
      <c r="AU261" s="188" t="s">
        <v>88</v>
      </c>
      <c r="AV261" s="13" t="s">
        <v>88</v>
      </c>
      <c r="AW261" s="13" t="s">
        <v>32</v>
      </c>
      <c r="AX261" s="13" t="s">
        <v>78</v>
      </c>
      <c r="AY261" s="188" t="s">
        <v>143</v>
      </c>
    </row>
    <row r="262" s="13" customFormat="1">
      <c r="A262" s="13"/>
      <c r="B262" s="186"/>
      <c r="C262" s="13"/>
      <c r="D262" s="187" t="s">
        <v>152</v>
      </c>
      <c r="E262" s="188" t="s">
        <v>1</v>
      </c>
      <c r="F262" s="189" t="s">
        <v>336</v>
      </c>
      <c r="G262" s="13"/>
      <c r="H262" s="190">
        <v>0.99399999999999999</v>
      </c>
      <c r="I262" s="191"/>
      <c r="J262" s="13"/>
      <c r="K262" s="13"/>
      <c r="L262" s="186"/>
      <c r="M262" s="192"/>
      <c r="N262" s="193"/>
      <c r="O262" s="193"/>
      <c r="P262" s="193"/>
      <c r="Q262" s="193"/>
      <c r="R262" s="193"/>
      <c r="S262" s="193"/>
      <c r="T262" s="19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8" t="s">
        <v>152</v>
      </c>
      <c r="AU262" s="188" t="s">
        <v>88</v>
      </c>
      <c r="AV262" s="13" t="s">
        <v>88</v>
      </c>
      <c r="AW262" s="13" t="s">
        <v>32</v>
      </c>
      <c r="AX262" s="13" t="s">
        <v>78</v>
      </c>
      <c r="AY262" s="188" t="s">
        <v>143</v>
      </c>
    </row>
    <row r="263" s="14" customFormat="1">
      <c r="A263" s="14"/>
      <c r="B263" s="195"/>
      <c r="C263" s="14"/>
      <c r="D263" s="187" t="s">
        <v>152</v>
      </c>
      <c r="E263" s="196" t="s">
        <v>1</v>
      </c>
      <c r="F263" s="197" t="s">
        <v>154</v>
      </c>
      <c r="G263" s="14"/>
      <c r="H263" s="198">
        <v>45.744</v>
      </c>
      <c r="I263" s="199"/>
      <c r="J263" s="14"/>
      <c r="K263" s="14"/>
      <c r="L263" s="195"/>
      <c r="M263" s="200"/>
      <c r="N263" s="201"/>
      <c r="O263" s="201"/>
      <c r="P263" s="201"/>
      <c r="Q263" s="201"/>
      <c r="R263" s="201"/>
      <c r="S263" s="201"/>
      <c r="T263" s="20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6" t="s">
        <v>152</v>
      </c>
      <c r="AU263" s="196" t="s">
        <v>88</v>
      </c>
      <c r="AV263" s="14" t="s">
        <v>150</v>
      </c>
      <c r="AW263" s="14" t="s">
        <v>32</v>
      </c>
      <c r="AX263" s="14" t="s">
        <v>86</v>
      </c>
      <c r="AY263" s="196" t="s">
        <v>143</v>
      </c>
    </row>
    <row r="264" s="12" customFormat="1" ht="22.8" customHeight="1">
      <c r="A264" s="12"/>
      <c r="B264" s="158"/>
      <c r="C264" s="12"/>
      <c r="D264" s="159" t="s">
        <v>77</v>
      </c>
      <c r="E264" s="169" t="s">
        <v>337</v>
      </c>
      <c r="F264" s="169" t="s">
        <v>338</v>
      </c>
      <c r="G264" s="12"/>
      <c r="H264" s="12"/>
      <c r="I264" s="161"/>
      <c r="J264" s="170">
        <f>BK264</f>
        <v>0</v>
      </c>
      <c r="K264" s="12"/>
      <c r="L264" s="158"/>
      <c r="M264" s="163"/>
      <c r="N264" s="164"/>
      <c r="O264" s="164"/>
      <c r="P264" s="165">
        <f>SUM(P265:P269)</f>
        <v>0</v>
      </c>
      <c r="Q264" s="164"/>
      <c r="R264" s="165">
        <f>SUM(R265:R269)</f>
        <v>0</v>
      </c>
      <c r="S264" s="164"/>
      <c r="T264" s="166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9" t="s">
        <v>86</v>
      </c>
      <c r="AT264" s="167" t="s">
        <v>77</v>
      </c>
      <c r="AU264" s="167" t="s">
        <v>86</v>
      </c>
      <c r="AY264" s="159" t="s">
        <v>143</v>
      </c>
      <c r="BK264" s="168">
        <f>SUM(BK265:BK269)</f>
        <v>0</v>
      </c>
    </row>
    <row r="265" s="2" customFormat="1" ht="24.15" customHeight="1">
      <c r="A265" s="37"/>
      <c r="B265" s="171"/>
      <c r="C265" s="172" t="s">
        <v>339</v>
      </c>
      <c r="D265" s="172" t="s">
        <v>146</v>
      </c>
      <c r="E265" s="173" t="s">
        <v>340</v>
      </c>
      <c r="F265" s="174" t="s">
        <v>341</v>
      </c>
      <c r="G265" s="175" t="s">
        <v>149</v>
      </c>
      <c r="H265" s="176">
        <v>12.622999999999999</v>
      </c>
      <c r="I265" s="177"/>
      <c r="J265" s="178">
        <f>ROUND(I265*H265,2)</f>
        <v>0</v>
      </c>
      <c r="K265" s="179"/>
      <c r="L265" s="38"/>
      <c r="M265" s="180" t="s">
        <v>1</v>
      </c>
      <c r="N265" s="181" t="s">
        <v>43</v>
      </c>
      <c r="O265" s="76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4" t="s">
        <v>150</v>
      </c>
      <c r="AT265" s="184" t="s">
        <v>146</v>
      </c>
      <c r="AU265" s="184" t="s">
        <v>88</v>
      </c>
      <c r="AY265" s="18" t="s">
        <v>143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8" t="s">
        <v>86</v>
      </c>
      <c r="BK265" s="185">
        <f>ROUND(I265*H265,2)</f>
        <v>0</v>
      </c>
      <c r="BL265" s="18" t="s">
        <v>150</v>
      </c>
      <c r="BM265" s="184" t="s">
        <v>342</v>
      </c>
    </row>
    <row r="266" s="2" customFormat="1" ht="24.15" customHeight="1">
      <c r="A266" s="37"/>
      <c r="B266" s="171"/>
      <c r="C266" s="172" t="s">
        <v>343</v>
      </c>
      <c r="D266" s="172" t="s">
        <v>146</v>
      </c>
      <c r="E266" s="173" t="s">
        <v>344</v>
      </c>
      <c r="F266" s="174" t="s">
        <v>345</v>
      </c>
      <c r="G266" s="175" t="s">
        <v>149</v>
      </c>
      <c r="H266" s="176">
        <v>378.69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43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150</v>
      </c>
      <c r="AT266" s="184" t="s">
        <v>146</v>
      </c>
      <c r="AU266" s="184" t="s">
        <v>88</v>
      </c>
      <c r="AY266" s="18" t="s">
        <v>143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86</v>
      </c>
      <c r="BK266" s="185">
        <f>ROUND(I266*H266,2)</f>
        <v>0</v>
      </c>
      <c r="BL266" s="18" t="s">
        <v>150</v>
      </c>
      <c r="BM266" s="184" t="s">
        <v>346</v>
      </c>
    </row>
    <row r="267" s="13" customFormat="1">
      <c r="A267" s="13"/>
      <c r="B267" s="186"/>
      <c r="C267" s="13"/>
      <c r="D267" s="187" t="s">
        <v>152</v>
      </c>
      <c r="E267" s="188" t="s">
        <v>1</v>
      </c>
      <c r="F267" s="189" t="s">
        <v>347</v>
      </c>
      <c r="G267" s="13"/>
      <c r="H267" s="190">
        <v>378.69</v>
      </c>
      <c r="I267" s="191"/>
      <c r="J267" s="13"/>
      <c r="K267" s="13"/>
      <c r="L267" s="186"/>
      <c r="M267" s="192"/>
      <c r="N267" s="193"/>
      <c r="O267" s="193"/>
      <c r="P267" s="193"/>
      <c r="Q267" s="193"/>
      <c r="R267" s="193"/>
      <c r="S267" s="193"/>
      <c r="T267" s="19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8" t="s">
        <v>152</v>
      </c>
      <c r="AU267" s="188" t="s">
        <v>88</v>
      </c>
      <c r="AV267" s="13" t="s">
        <v>88</v>
      </c>
      <c r="AW267" s="13" t="s">
        <v>32</v>
      </c>
      <c r="AX267" s="13" t="s">
        <v>86</v>
      </c>
      <c r="AY267" s="188" t="s">
        <v>143</v>
      </c>
    </row>
    <row r="268" s="2" customFormat="1" ht="33" customHeight="1">
      <c r="A268" s="37"/>
      <c r="B268" s="171"/>
      <c r="C268" s="172" t="s">
        <v>348</v>
      </c>
      <c r="D268" s="172" t="s">
        <v>146</v>
      </c>
      <c r="E268" s="173" t="s">
        <v>349</v>
      </c>
      <c r="F268" s="174" t="s">
        <v>350</v>
      </c>
      <c r="G268" s="175" t="s">
        <v>149</v>
      </c>
      <c r="H268" s="176">
        <v>12.622999999999999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43</v>
      </c>
      <c r="O268" s="76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150</v>
      </c>
      <c r="AT268" s="184" t="s">
        <v>146</v>
      </c>
      <c r="AU268" s="184" t="s">
        <v>88</v>
      </c>
      <c r="AY268" s="18" t="s">
        <v>143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86</v>
      </c>
      <c r="BK268" s="185">
        <f>ROUND(I268*H268,2)</f>
        <v>0</v>
      </c>
      <c r="BL268" s="18" t="s">
        <v>150</v>
      </c>
      <c r="BM268" s="184" t="s">
        <v>351</v>
      </c>
    </row>
    <row r="269" s="2" customFormat="1" ht="33" customHeight="1">
      <c r="A269" s="37"/>
      <c r="B269" s="171"/>
      <c r="C269" s="172" t="s">
        <v>352</v>
      </c>
      <c r="D269" s="172" t="s">
        <v>146</v>
      </c>
      <c r="E269" s="173" t="s">
        <v>353</v>
      </c>
      <c r="F269" s="174" t="s">
        <v>354</v>
      </c>
      <c r="G269" s="175" t="s">
        <v>149</v>
      </c>
      <c r="H269" s="176">
        <v>12.622999999999999</v>
      </c>
      <c r="I269" s="177"/>
      <c r="J269" s="178">
        <f>ROUND(I269*H269,2)</f>
        <v>0</v>
      </c>
      <c r="K269" s="179"/>
      <c r="L269" s="38"/>
      <c r="M269" s="180" t="s">
        <v>1</v>
      </c>
      <c r="N269" s="181" t="s">
        <v>43</v>
      </c>
      <c r="O269" s="76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4" t="s">
        <v>150</v>
      </c>
      <c r="AT269" s="184" t="s">
        <v>146</v>
      </c>
      <c r="AU269" s="184" t="s">
        <v>88</v>
      </c>
      <c r="AY269" s="18" t="s">
        <v>143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8" t="s">
        <v>86</v>
      </c>
      <c r="BK269" s="185">
        <f>ROUND(I269*H269,2)</f>
        <v>0</v>
      </c>
      <c r="BL269" s="18" t="s">
        <v>150</v>
      </c>
      <c r="BM269" s="184" t="s">
        <v>355</v>
      </c>
    </row>
    <row r="270" s="12" customFormat="1" ht="22.8" customHeight="1">
      <c r="A270" s="12"/>
      <c r="B270" s="158"/>
      <c r="C270" s="12"/>
      <c r="D270" s="159" t="s">
        <v>77</v>
      </c>
      <c r="E270" s="169" t="s">
        <v>356</v>
      </c>
      <c r="F270" s="169" t="s">
        <v>357</v>
      </c>
      <c r="G270" s="12"/>
      <c r="H270" s="12"/>
      <c r="I270" s="161"/>
      <c r="J270" s="170">
        <f>BK270</f>
        <v>0</v>
      </c>
      <c r="K270" s="12"/>
      <c r="L270" s="158"/>
      <c r="M270" s="163"/>
      <c r="N270" s="164"/>
      <c r="O270" s="164"/>
      <c r="P270" s="165">
        <f>P271</f>
        <v>0</v>
      </c>
      <c r="Q270" s="164"/>
      <c r="R270" s="165">
        <f>R271</f>
        <v>0</v>
      </c>
      <c r="S270" s="164"/>
      <c r="T270" s="166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59" t="s">
        <v>86</v>
      </c>
      <c r="AT270" s="167" t="s">
        <v>77</v>
      </c>
      <c r="AU270" s="167" t="s">
        <v>86</v>
      </c>
      <c r="AY270" s="159" t="s">
        <v>143</v>
      </c>
      <c r="BK270" s="168">
        <f>BK271</f>
        <v>0</v>
      </c>
    </row>
    <row r="271" s="2" customFormat="1" ht="16.5" customHeight="1">
      <c r="A271" s="37"/>
      <c r="B271" s="171"/>
      <c r="C271" s="172" t="s">
        <v>358</v>
      </c>
      <c r="D271" s="172" t="s">
        <v>146</v>
      </c>
      <c r="E271" s="173" t="s">
        <v>359</v>
      </c>
      <c r="F271" s="174" t="s">
        <v>360</v>
      </c>
      <c r="G271" s="175" t="s">
        <v>149</v>
      </c>
      <c r="H271" s="176">
        <v>8.0389999999999997</v>
      </c>
      <c r="I271" s="177"/>
      <c r="J271" s="178">
        <f>ROUND(I271*H271,2)</f>
        <v>0</v>
      </c>
      <c r="K271" s="179"/>
      <c r="L271" s="38"/>
      <c r="M271" s="180" t="s">
        <v>1</v>
      </c>
      <c r="N271" s="181" t="s">
        <v>43</v>
      </c>
      <c r="O271" s="7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4" t="s">
        <v>150</v>
      </c>
      <c r="AT271" s="184" t="s">
        <v>146</v>
      </c>
      <c r="AU271" s="184" t="s">
        <v>88</v>
      </c>
      <c r="AY271" s="18" t="s">
        <v>143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8" t="s">
        <v>86</v>
      </c>
      <c r="BK271" s="185">
        <f>ROUND(I271*H271,2)</f>
        <v>0</v>
      </c>
      <c r="BL271" s="18" t="s">
        <v>150</v>
      </c>
      <c r="BM271" s="184" t="s">
        <v>361</v>
      </c>
    </row>
    <row r="272" s="12" customFormat="1" ht="25.92" customHeight="1">
      <c r="A272" s="12"/>
      <c r="B272" s="158"/>
      <c r="C272" s="12"/>
      <c r="D272" s="159" t="s">
        <v>77</v>
      </c>
      <c r="E272" s="160" t="s">
        <v>362</v>
      </c>
      <c r="F272" s="160" t="s">
        <v>363</v>
      </c>
      <c r="G272" s="12"/>
      <c r="H272" s="12"/>
      <c r="I272" s="161"/>
      <c r="J272" s="162">
        <f>BK272</f>
        <v>0</v>
      </c>
      <c r="K272" s="12"/>
      <c r="L272" s="158"/>
      <c r="M272" s="163"/>
      <c r="N272" s="164"/>
      <c r="O272" s="164"/>
      <c r="P272" s="165">
        <f>P273+P281+P292+P307+P323+P328+P333+P337+P342+P369+P378+P407+P422+P433+P452+P462+P488+P503</f>
        <v>0</v>
      </c>
      <c r="Q272" s="164"/>
      <c r="R272" s="165">
        <f>R273+R281+R292+R307+R323+R328+R333+R337+R342+R369+R378+R407+R422+R433+R452+R462+R488+R503</f>
        <v>4.4852446699999993</v>
      </c>
      <c r="S272" s="164"/>
      <c r="T272" s="166">
        <f>T273+T281+T292+T307+T323+T328+T333+T337+T342+T369+T378+T407+T422+T433+T452+T462+T488+T503</f>
        <v>1.6044730199999999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9" t="s">
        <v>88</v>
      </c>
      <c r="AT272" s="167" t="s">
        <v>77</v>
      </c>
      <c r="AU272" s="167" t="s">
        <v>78</v>
      </c>
      <c r="AY272" s="159" t="s">
        <v>143</v>
      </c>
      <c r="BK272" s="168">
        <f>BK273+BK281+BK292+BK307+BK323+BK328+BK333+BK337+BK342+BK369+BK378+BK407+BK422+BK433+BK452+BK462+BK488+BK503</f>
        <v>0</v>
      </c>
    </row>
    <row r="273" s="12" customFormat="1" ht="22.8" customHeight="1">
      <c r="A273" s="12"/>
      <c r="B273" s="158"/>
      <c r="C273" s="12"/>
      <c r="D273" s="159" t="s">
        <v>77</v>
      </c>
      <c r="E273" s="169" t="s">
        <v>364</v>
      </c>
      <c r="F273" s="169" t="s">
        <v>365</v>
      </c>
      <c r="G273" s="12"/>
      <c r="H273" s="12"/>
      <c r="I273" s="161"/>
      <c r="J273" s="170">
        <f>BK273</f>
        <v>0</v>
      </c>
      <c r="K273" s="12"/>
      <c r="L273" s="158"/>
      <c r="M273" s="163"/>
      <c r="N273" s="164"/>
      <c r="O273" s="164"/>
      <c r="P273" s="165">
        <f>SUM(P274:P280)</f>
        <v>0</v>
      </c>
      <c r="Q273" s="164"/>
      <c r="R273" s="165">
        <f>SUM(R274:R280)</f>
        <v>0.33057720000000002</v>
      </c>
      <c r="S273" s="164"/>
      <c r="T273" s="166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9" t="s">
        <v>88</v>
      </c>
      <c r="AT273" s="167" t="s">
        <v>77</v>
      </c>
      <c r="AU273" s="167" t="s">
        <v>86</v>
      </c>
      <c r="AY273" s="159" t="s">
        <v>143</v>
      </c>
      <c r="BK273" s="168">
        <f>SUM(BK274:BK280)</f>
        <v>0</v>
      </c>
    </row>
    <row r="274" s="2" customFormat="1" ht="24.15" customHeight="1">
      <c r="A274" s="37"/>
      <c r="B274" s="171"/>
      <c r="C274" s="172" t="s">
        <v>366</v>
      </c>
      <c r="D274" s="172" t="s">
        <v>146</v>
      </c>
      <c r="E274" s="173" t="s">
        <v>367</v>
      </c>
      <c r="F274" s="174" t="s">
        <v>368</v>
      </c>
      <c r="G274" s="175" t="s">
        <v>157</v>
      </c>
      <c r="H274" s="176">
        <v>44.75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43</v>
      </c>
      <c r="O274" s="76"/>
      <c r="P274" s="182">
        <f>O274*H274</f>
        <v>0</v>
      </c>
      <c r="Q274" s="182">
        <v>0.0060000000000000001</v>
      </c>
      <c r="R274" s="182">
        <f>Q274*H274</f>
        <v>0.26850000000000002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221</v>
      </c>
      <c r="AT274" s="184" t="s">
        <v>146</v>
      </c>
      <c r="AU274" s="184" t="s">
        <v>88</v>
      </c>
      <c r="AY274" s="18" t="s">
        <v>143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86</v>
      </c>
      <c r="BK274" s="185">
        <f>ROUND(I274*H274,2)</f>
        <v>0</v>
      </c>
      <c r="BL274" s="18" t="s">
        <v>221</v>
      </c>
      <c r="BM274" s="184" t="s">
        <v>369</v>
      </c>
    </row>
    <row r="275" s="15" customFormat="1">
      <c r="A275" s="15"/>
      <c r="B275" s="203"/>
      <c r="C275" s="15"/>
      <c r="D275" s="187" t="s">
        <v>152</v>
      </c>
      <c r="E275" s="204" t="s">
        <v>1</v>
      </c>
      <c r="F275" s="205" t="s">
        <v>193</v>
      </c>
      <c r="G275" s="15"/>
      <c r="H275" s="204" t="s">
        <v>1</v>
      </c>
      <c r="I275" s="206"/>
      <c r="J275" s="15"/>
      <c r="K275" s="15"/>
      <c r="L275" s="203"/>
      <c r="M275" s="207"/>
      <c r="N275" s="208"/>
      <c r="O275" s="208"/>
      <c r="P275" s="208"/>
      <c r="Q275" s="208"/>
      <c r="R275" s="208"/>
      <c r="S275" s="208"/>
      <c r="T275" s="20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04" t="s">
        <v>152</v>
      </c>
      <c r="AU275" s="204" t="s">
        <v>88</v>
      </c>
      <c r="AV275" s="15" t="s">
        <v>86</v>
      </c>
      <c r="AW275" s="15" t="s">
        <v>32</v>
      </c>
      <c r="AX275" s="15" t="s">
        <v>78</v>
      </c>
      <c r="AY275" s="204" t="s">
        <v>143</v>
      </c>
    </row>
    <row r="276" s="13" customFormat="1">
      <c r="A276" s="13"/>
      <c r="B276" s="186"/>
      <c r="C276" s="13"/>
      <c r="D276" s="187" t="s">
        <v>152</v>
      </c>
      <c r="E276" s="188" t="s">
        <v>1</v>
      </c>
      <c r="F276" s="189" t="s">
        <v>194</v>
      </c>
      <c r="G276" s="13"/>
      <c r="H276" s="190">
        <v>44.75</v>
      </c>
      <c r="I276" s="191"/>
      <c r="J276" s="13"/>
      <c r="K276" s="13"/>
      <c r="L276" s="186"/>
      <c r="M276" s="192"/>
      <c r="N276" s="193"/>
      <c r="O276" s="193"/>
      <c r="P276" s="193"/>
      <c r="Q276" s="193"/>
      <c r="R276" s="193"/>
      <c r="S276" s="193"/>
      <c r="T276" s="19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8" t="s">
        <v>152</v>
      </c>
      <c r="AU276" s="188" t="s">
        <v>88</v>
      </c>
      <c r="AV276" s="13" t="s">
        <v>88</v>
      </c>
      <c r="AW276" s="13" t="s">
        <v>32</v>
      </c>
      <c r="AX276" s="13" t="s">
        <v>78</v>
      </c>
      <c r="AY276" s="188" t="s">
        <v>143</v>
      </c>
    </row>
    <row r="277" s="14" customFormat="1">
      <c r="A277" s="14"/>
      <c r="B277" s="195"/>
      <c r="C277" s="14"/>
      <c r="D277" s="187" t="s">
        <v>152</v>
      </c>
      <c r="E277" s="196" t="s">
        <v>1</v>
      </c>
      <c r="F277" s="197" t="s">
        <v>154</v>
      </c>
      <c r="G277" s="14"/>
      <c r="H277" s="198">
        <v>44.75</v>
      </c>
      <c r="I277" s="199"/>
      <c r="J277" s="14"/>
      <c r="K277" s="14"/>
      <c r="L277" s="195"/>
      <c r="M277" s="200"/>
      <c r="N277" s="201"/>
      <c r="O277" s="201"/>
      <c r="P277" s="201"/>
      <c r="Q277" s="201"/>
      <c r="R277" s="201"/>
      <c r="S277" s="201"/>
      <c r="T277" s="20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6" t="s">
        <v>152</v>
      </c>
      <c r="AU277" s="196" t="s">
        <v>88</v>
      </c>
      <c r="AV277" s="14" t="s">
        <v>150</v>
      </c>
      <c r="AW277" s="14" t="s">
        <v>32</v>
      </c>
      <c r="AX277" s="14" t="s">
        <v>86</v>
      </c>
      <c r="AY277" s="196" t="s">
        <v>143</v>
      </c>
    </row>
    <row r="278" s="2" customFormat="1" ht="16.5" customHeight="1">
      <c r="A278" s="37"/>
      <c r="B278" s="171"/>
      <c r="C278" s="210" t="s">
        <v>370</v>
      </c>
      <c r="D278" s="210" t="s">
        <v>247</v>
      </c>
      <c r="E278" s="211" t="s">
        <v>371</v>
      </c>
      <c r="F278" s="212" t="s">
        <v>372</v>
      </c>
      <c r="G278" s="213" t="s">
        <v>157</v>
      </c>
      <c r="H278" s="214">
        <v>45.645000000000003</v>
      </c>
      <c r="I278" s="215"/>
      <c r="J278" s="216">
        <f>ROUND(I278*H278,2)</f>
        <v>0</v>
      </c>
      <c r="K278" s="217"/>
      <c r="L278" s="218"/>
      <c r="M278" s="219" t="s">
        <v>1</v>
      </c>
      <c r="N278" s="220" t="s">
        <v>43</v>
      </c>
      <c r="O278" s="76"/>
      <c r="P278" s="182">
        <f>O278*H278</f>
        <v>0</v>
      </c>
      <c r="Q278" s="182">
        <v>0.0013600000000000001</v>
      </c>
      <c r="R278" s="182">
        <f>Q278*H278</f>
        <v>0.062077200000000006</v>
      </c>
      <c r="S278" s="182">
        <v>0</v>
      </c>
      <c r="T278" s="18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4" t="s">
        <v>292</v>
      </c>
      <c r="AT278" s="184" t="s">
        <v>247</v>
      </c>
      <c r="AU278" s="184" t="s">
        <v>88</v>
      </c>
      <c r="AY278" s="18" t="s">
        <v>143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8" t="s">
        <v>86</v>
      </c>
      <c r="BK278" s="185">
        <f>ROUND(I278*H278,2)</f>
        <v>0</v>
      </c>
      <c r="BL278" s="18" t="s">
        <v>221</v>
      </c>
      <c r="BM278" s="184" t="s">
        <v>373</v>
      </c>
    </row>
    <row r="279" s="13" customFormat="1">
      <c r="A279" s="13"/>
      <c r="B279" s="186"/>
      <c r="C279" s="13"/>
      <c r="D279" s="187" t="s">
        <v>152</v>
      </c>
      <c r="E279" s="188" t="s">
        <v>1</v>
      </c>
      <c r="F279" s="189" t="s">
        <v>374</v>
      </c>
      <c r="G279" s="13"/>
      <c r="H279" s="190">
        <v>45.645000000000003</v>
      </c>
      <c r="I279" s="191"/>
      <c r="J279" s="13"/>
      <c r="K279" s="13"/>
      <c r="L279" s="186"/>
      <c r="M279" s="192"/>
      <c r="N279" s="193"/>
      <c r="O279" s="193"/>
      <c r="P279" s="193"/>
      <c r="Q279" s="193"/>
      <c r="R279" s="193"/>
      <c r="S279" s="193"/>
      <c r="T279" s="19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8" t="s">
        <v>152</v>
      </c>
      <c r="AU279" s="188" t="s">
        <v>88</v>
      </c>
      <c r="AV279" s="13" t="s">
        <v>88</v>
      </c>
      <c r="AW279" s="13" t="s">
        <v>32</v>
      </c>
      <c r="AX279" s="13" t="s">
        <v>86</v>
      </c>
      <c r="AY279" s="188" t="s">
        <v>143</v>
      </c>
    </row>
    <row r="280" s="2" customFormat="1" ht="24.15" customHeight="1">
      <c r="A280" s="37"/>
      <c r="B280" s="171"/>
      <c r="C280" s="172" t="s">
        <v>375</v>
      </c>
      <c r="D280" s="172" t="s">
        <v>146</v>
      </c>
      <c r="E280" s="173" t="s">
        <v>376</v>
      </c>
      <c r="F280" s="174" t="s">
        <v>377</v>
      </c>
      <c r="G280" s="175" t="s">
        <v>149</v>
      </c>
      <c r="H280" s="176">
        <v>0.33100000000000002</v>
      </c>
      <c r="I280" s="177"/>
      <c r="J280" s="178">
        <f>ROUND(I280*H280,2)</f>
        <v>0</v>
      </c>
      <c r="K280" s="179"/>
      <c r="L280" s="38"/>
      <c r="M280" s="180" t="s">
        <v>1</v>
      </c>
      <c r="N280" s="181" t="s">
        <v>43</v>
      </c>
      <c r="O280" s="76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221</v>
      </c>
      <c r="AT280" s="184" t="s">
        <v>146</v>
      </c>
      <c r="AU280" s="184" t="s">
        <v>88</v>
      </c>
      <c r="AY280" s="18" t="s">
        <v>143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86</v>
      </c>
      <c r="BK280" s="185">
        <f>ROUND(I280*H280,2)</f>
        <v>0</v>
      </c>
      <c r="BL280" s="18" t="s">
        <v>221</v>
      </c>
      <c r="BM280" s="184" t="s">
        <v>378</v>
      </c>
    </row>
    <row r="281" s="12" customFormat="1" ht="22.8" customHeight="1">
      <c r="A281" s="12"/>
      <c r="B281" s="158"/>
      <c r="C281" s="12"/>
      <c r="D281" s="159" t="s">
        <v>77</v>
      </c>
      <c r="E281" s="169" t="s">
        <v>379</v>
      </c>
      <c r="F281" s="169" t="s">
        <v>380</v>
      </c>
      <c r="G281" s="12"/>
      <c r="H281" s="12"/>
      <c r="I281" s="161"/>
      <c r="J281" s="170">
        <f>BK281</f>
        <v>0</v>
      </c>
      <c r="K281" s="12"/>
      <c r="L281" s="158"/>
      <c r="M281" s="163"/>
      <c r="N281" s="164"/>
      <c r="O281" s="164"/>
      <c r="P281" s="165">
        <f>SUM(P282:P291)</f>
        <v>0</v>
      </c>
      <c r="Q281" s="164"/>
      <c r="R281" s="165">
        <f>SUM(R282:R291)</f>
        <v>0.043519999999999996</v>
      </c>
      <c r="S281" s="164"/>
      <c r="T281" s="166">
        <f>SUM(T282:T291)</f>
        <v>0.029610000000000001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9" t="s">
        <v>88</v>
      </c>
      <c r="AT281" s="167" t="s">
        <v>77</v>
      </c>
      <c r="AU281" s="167" t="s">
        <v>86</v>
      </c>
      <c r="AY281" s="159" t="s">
        <v>143</v>
      </c>
      <c r="BK281" s="168">
        <f>SUM(BK282:BK291)</f>
        <v>0</v>
      </c>
    </row>
    <row r="282" s="2" customFormat="1" ht="16.5" customHeight="1">
      <c r="A282" s="37"/>
      <c r="B282" s="171"/>
      <c r="C282" s="172" t="s">
        <v>381</v>
      </c>
      <c r="D282" s="172" t="s">
        <v>146</v>
      </c>
      <c r="E282" s="173" t="s">
        <v>382</v>
      </c>
      <c r="F282" s="174" t="s">
        <v>383</v>
      </c>
      <c r="G282" s="175" t="s">
        <v>164</v>
      </c>
      <c r="H282" s="176">
        <v>2</v>
      </c>
      <c r="I282" s="177"/>
      <c r="J282" s="178">
        <f>ROUND(I282*H282,2)</f>
        <v>0</v>
      </c>
      <c r="K282" s="179"/>
      <c r="L282" s="38"/>
      <c r="M282" s="180" t="s">
        <v>1</v>
      </c>
      <c r="N282" s="181" t="s">
        <v>43</v>
      </c>
      <c r="O282" s="76"/>
      <c r="P282" s="182">
        <f>O282*H282</f>
        <v>0</v>
      </c>
      <c r="Q282" s="182">
        <v>0.0017899999999999999</v>
      </c>
      <c r="R282" s="182">
        <f>Q282*H282</f>
        <v>0.0035799999999999998</v>
      </c>
      <c r="S282" s="182">
        <v>0</v>
      </c>
      <c r="T282" s="18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4" t="s">
        <v>221</v>
      </c>
      <c r="AT282" s="184" t="s">
        <v>146</v>
      </c>
      <c r="AU282" s="184" t="s">
        <v>88</v>
      </c>
      <c r="AY282" s="18" t="s">
        <v>143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8" t="s">
        <v>86</v>
      </c>
      <c r="BK282" s="185">
        <f>ROUND(I282*H282,2)</f>
        <v>0</v>
      </c>
      <c r="BL282" s="18" t="s">
        <v>221</v>
      </c>
      <c r="BM282" s="184" t="s">
        <v>384</v>
      </c>
    </row>
    <row r="283" s="2" customFormat="1" ht="16.5" customHeight="1">
      <c r="A283" s="37"/>
      <c r="B283" s="171"/>
      <c r="C283" s="172" t="s">
        <v>385</v>
      </c>
      <c r="D283" s="172" t="s">
        <v>146</v>
      </c>
      <c r="E283" s="173" t="s">
        <v>386</v>
      </c>
      <c r="F283" s="174" t="s">
        <v>387</v>
      </c>
      <c r="G283" s="175" t="s">
        <v>300</v>
      </c>
      <c r="H283" s="176">
        <v>8</v>
      </c>
      <c r="I283" s="177"/>
      <c r="J283" s="178">
        <f>ROUND(I283*H283,2)</f>
        <v>0</v>
      </c>
      <c r="K283" s="179"/>
      <c r="L283" s="38"/>
      <c r="M283" s="180" t="s">
        <v>1</v>
      </c>
      <c r="N283" s="181" t="s">
        <v>43</v>
      </c>
      <c r="O283" s="76"/>
      <c r="P283" s="182">
        <f>O283*H283</f>
        <v>0</v>
      </c>
      <c r="Q283" s="182">
        <v>0.00048000000000000001</v>
      </c>
      <c r="R283" s="182">
        <f>Q283*H283</f>
        <v>0.0038400000000000001</v>
      </c>
      <c r="S283" s="182">
        <v>0</v>
      </c>
      <c r="T283" s="18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4" t="s">
        <v>221</v>
      </c>
      <c r="AT283" s="184" t="s">
        <v>146</v>
      </c>
      <c r="AU283" s="184" t="s">
        <v>88</v>
      </c>
      <c r="AY283" s="18" t="s">
        <v>143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8" t="s">
        <v>86</v>
      </c>
      <c r="BK283" s="185">
        <f>ROUND(I283*H283,2)</f>
        <v>0</v>
      </c>
      <c r="BL283" s="18" t="s">
        <v>221</v>
      </c>
      <c r="BM283" s="184" t="s">
        <v>388</v>
      </c>
    </row>
    <row r="284" s="2" customFormat="1" ht="16.5" customHeight="1">
      <c r="A284" s="37"/>
      <c r="B284" s="171"/>
      <c r="C284" s="172" t="s">
        <v>389</v>
      </c>
      <c r="D284" s="172" t="s">
        <v>146</v>
      </c>
      <c r="E284" s="173" t="s">
        <v>390</v>
      </c>
      <c r="F284" s="174" t="s">
        <v>391</v>
      </c>
      <c r="G284" s="175" t="s">
        <v>300</v>
      </c>
      <c r="H284" s="176">
        <v>10</v>
      </c>
      <c r="I284" s="177"/>
      <c r="J284" s="178">
        <f>ROUND(I284*H284,2)</f>
        <v>0</v>
      </c>
      <c r="K284" s="179"/>
      <c r="L284" s="38"/>
      <c r="M284" s="180" t="s">
        <v>1</v>
      </c>
      <c r="N284" s="181" t="s">
        <v>43</v>
      </c>
      <c r="O284" s="76"/>
      <c r="P284" s="182">
        <f>O284*H284</f>
        <v>0</v>
      </c>
      <c r="Q284" s="182">
        <v>0.0022399999999999998</v>
      </c>
      <c r="R284" s="182">
        <f>Q284*H284</f>
        <v>0.022399999999999996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221</v>
      </c>
      <c r="AT284" s="184" t="s">
        <v>146</v>
      </c>
      <c r="AU284" s="184" t="s">
        <v>88</v>
      </c>
      <c r="AY284" s="18" t="s">
        <v>143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86</v>
      </c>
      <c r="BK284" s="185">
        <f>ROUND(I284*H284,2)</f>
        <v>0</v>
      </c>
      <c r="BL284" s="18" t="s">
        <v>221</v>
      </c>
      <c r="BM284" s="184" t="s">
        <v>392</v>
      </c>
    </row>
    <row r="285" s="2" customFormat="1" ht="16.5" customHeight="1">
      <c r="A285" s="37"/>
      <c r="B285" s="171"/>
      <c r="C285" s="172" t="s">
        <v>393</v>
      </c>
      <c r="D285" s="172" t="s">
        <v>146</v>
      </c>
      <c r="E285" s="173" t="s">
        <v>394</v>
      </c>
      <c r="F285" s="174" t="s">
        <v>395</v>
      </c>
      <c r="G285" s="175" t="s">
        <v>164</v>
      </c>
      <c r="H285" s="176">
        <v>4</v>
      </c>
      <c r="I285" s="177"/>
      <c r="J285" s="178">
        <f>ROUND(I285*H285,2)</f>
        <v>0</v>
      </c>
      <c r="K285" s="179"/>
      <c r="L285" s="38"/>
      <c r="M285" s="180" t="s">
        <v>1</v>
      </c>
      <c r="N285" s="181" t="s">
        <v>43</v>
      </c>
      <c r="O285" s="76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4" t="s">
        <v>221</v>
      </c>
      <c r="AT285" s="184" t="s">
        <v>146</v>
      </c>
      <c r="AU285" s="184" t="s">
        <v>88</v>
      </c>
      <c r="AY285" s="18" t="s">
        <v>143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8" t="s">
        <v>86</v>
      </c>
      <c r="BK285" s="185">
        <f>ROUND(I285*H285,2)</f>
        <v>0</v>
      </c>
      <c r="BL285" s="18" t="s">
        <v>221</v>
      </c>
      <c r="BM285" s="184" t="s">
        <v>396</v>
      </c>
    </row>
    <row r="286" s="2" customFormat="1" ht="21.75" customHeight="1">
      <c r="A286" s="37"/>
      <c r="B286" s="171"/>
      <c r="C286" s="172" t="s">
        <v>397</v>
      </c>
      <c r="D286" s="172" t="s">
        <v>146</v>
      </c>
      <c r="E286" s="173" t="s">
        <v>398</v>
      </c>
      <c r="F286" s="174" t="s">
        <v>399</v>
      </c>
      <c r="G286" s="175" t="s">
        <v>164</v>
      </c>
      <c r="H286" s="176">
        <v>2</v>
      </c>
      <c r="I286" s="177"/>
      <c r="J286" s="178">
        <f>ROUND(I286*H286,2)</f>
        <v>0</v>
      </c>
      <c r="K286" s="179"/>
      <c r="L286" s="38"/>
      <c r="M286" s="180" t="s">
        <v>1</v>
      </c>
      <c r="N286" s="181" t="s">
        <v>43</v>
      </c>
      <c r="O286" s="76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4" t="s">
        <v>221</v>
      </c>
      <c r="AT286" s="184" t="s">
        <v>146</v>
      </c>
      <c r="AU286" s="184" t="s">
        <v>88</v>
      </c>
      <c r="AY286" s="18" t="s">
        <v>143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8" t="s">
        <v>86</v>
      </c>
      <c r="BK286" s="185">
        <f>ROUND(I286*H286,2)</f>
        <v>0</v>
      </c>
      <c r="BL286" s="18" t="s">
        <v>221</v>
      </c>
      <c r="BM286" s="184" t="s">
        <v>400</v>
      </c>
    </row>
    <row r="287" s="2" customFormat="1" ht="24.15" customHeight="1">
      <c r="A287" s="37"/>
      <c r="B287" s="171"/>
      <c r="C287" s="172" t="s">
        <v>401</v>
      </c>
      <c r="D287" s="172" t="s">
        <v>146</v>
      </c>
      <c r="E287" s="173" t="s">
        <v>402</v>
      </c>
      <c r="F287" s="174" t="s">
        <v>403</v>
      </c>
      <c r="G287" s="175" t="s">
        <v>164</v>
      </c>
      <c r="H287" s="176">
        <v>1</v>
      </c>
      <c r="I287" s="177"/>
      <c r="J287" s="178">
        <f>ROUND(I287*H287,2)</f>
        <v>0</v>
      </c>
      <c r="K287" s="179"/>
      <c r="L287" s="38"/>
      <c r="M287" s="180" t="s">
        <v>1</v>
      </c>
      <c r="N287" s="181" t="s">
        <v>43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0.029610000000000001</v>
      </c>
      <c r="T287" s="183">
        <f>S287*H287</f>
        <v>0.029610000000000001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221</v>
      </c>
      <c r="AT287" s="184" t="s">
        <v>146</v>
      </c>
      <c r="AU287" s="184" t="s">
        <v>88</v>
      </c>
      <c r="AY287" s="18" t="s">
        <v>143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86</v>
      </c>
      <c r="BK287" s="185">
        <f>ROUND(I287*H287,2)</f>
        <v>0</v>
      </c>
      <c r="BL287" s="18" t="s">
        <v>221</v>
      </c>
      <c r="BM287" s="184" t="s">
        <v>404</v>
      </c>
    </row>
    <row r="288" s="2" customFormat="1" ht="24.15" customHeight="1">
      <c r="A288" s="37"/>
      <c r="B288" s="171"/>
      <c r="C288" s="172" t="s">
        <v>405</v>
      </c>
      <c r="D288" s="172" t="s">
        <v>146</v>
      </c>
      <c r="E288" s="173" t="s">
        <v>406</v>
      </c>
      <c r="F288" s="174" t="s">
        <v>407</v>
      </c>
      <c r="G288" s="175" t="s">
        <v>164</v>
      </c>
      <c r="H288" s="176">
        <v>2</v>
      </c>
      <c r="I288" s="177"/>
      <c r="J288" s="178">
        <f>ROUND(I288*H288,2)</f>
        <v>0</v>
      </c>
      <c r="K288" s="179"/>
      <c r="L288" s="38"/>
      <c r="M288" s="180" t="s">
        <v>1</v>
      </c>
      <c r="N288" s="181" t="s">
        <v>43</v>
      </c>
      <c r="O288" s="76"/>
      <c r="P288" s="182">
        <f>O288*H288</f>
        <v>0</v>
      </c>
      <c r="Q288" s="182">
        <v>0.00089999999999999998</v>
      </c>
      <c r="R288" s="182">
        <f>Q288*H288</f>
        <v>0.0018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221</v>
      </c>
      <c r="AT288" s="184" t="s">
        <v>146</v>
      </c>
      <c r="AU288" s="184" t="s">
        <v>88</v>
      </c>
      <c r="AY288" s="18" t="s">
        <v>143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86</v>
      </c>
      <c r="BK288" s="185">
        <f>ROUND(I288*H288,2)</f>
        <v>0</v>
      </c>
      <c r="BL288" s="18" t="s">
        <v>221</v>
      </c>
      <c r="BM288" s="184" t="s">
        <v>408</v>
      </c>
    </row>
    <row r="289" s="2" customFormat="1" ht="24.15" customHeight="1">
      <c r="A289" s="37"/>
      <c r="B289" s="171"/>
      <c r="C289" s="172" t="s">
        <v>409</v>
      </c>
      <c r="D289" s="172" t="s">
        <v>146</v>
      </c>
      <c r="E289" s="173" t="s">
        <v>410</v>
      </c>
      <c r="F289" s="174" t="s">
        <v>411</v>
      </c>
      <c r="G289" s="175" t="s">
        <v>164</v>
      </c>
      <c r="H289" s="176">
        <v>2</v>
      </c>
      <c r="I289" s="177"/>
      <c r="J289" s="178">
        <f>ROUND(I289*H289,2)</f>
        <v>0</v>
      </c>
      <c r="K289" s="179"/>
      <c r="L289" s="38"/>
      <c r="M289" s="180" t="s">
        <v>1</v>
      </c>
      <c r="N289" s="181" t="s">
        <v>43</v>
      </c>
      <c r="O289" s="76"/>
      <c r="P289" s="182">
        <f>O289*H289</f>
        <v>0</v>
      </c>
      <c r="Q289" s="182">
        <v>0.0059500000000000004</v>
      </c>
      <c r="R289" s="182">
        <f>Q289*H289</f>
        <v>0.011900000000000001</v>
      </c>
      <c r="S289" s="182">
        <v>0</v>
      </c>
      <c r="T289" s="18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221</v>
      </c>
      <c r="AT289" s="184" t="s">
        <v>146</v>
      </c>
      <c r="AU289" s="184" t="s">
        <v>88</v>
      </c>
      <c r="AY289" s="18" t="s">
        <v>143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86</v>
      </c>
      <c r="BK289" s="185">
        <f>ROUND(I289*H289,2)</f>
        <v>0</v>
      </c>
      <c r="BL289" s="18" t="s">
        <v>221</v>
      </c>
      <c r="BM289" s="184" t="s">
        <v>412</v>
      </c>
    </row>
    <row r="290" s="2" customFormat="1" ht="24.15" customHeight="1">
      <c r="A290" s="37"/>
      <c r="B290" s="171"/>
      <c r="C290" s="172" t="s">
        <v>413</v>
      </c>
      <c r="D290" s="172" t="s">
        <v>146</v>
      </c>
      <c r="E290" s="173" t="s">
        <v>414</v>
      </c>
      <c r="F290" s="174" t="s">
        <v>415</v>
      </c>
      <c r="G290" s="175" t="s">
        <v>300</v>
      </c>
      <c r="H290" s="176">
        <v>18</v>
      </c>
      <c r="I290" s="177"/>
      <c r="J290" s="178">
        <f>ROUND(I290*H290,2)</f>
        <v>0</v>
      </c>
      <c r="K290" s="179"/>
      <c r="L290" s="38"/>
      <c r="M290" s="180" t="s">
        <v>1</v>
      </c>
      <c r="N290" s="181" t="s">
        <v>43</v>
      </c>
      <c r="O290" s="76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4" t="s">
        <v>221</v>
      </c>
      <c r="AT290" s="184" t="s">
        <v>146</v>
      </c>
      <c r="AU290" s="184" t="s">
        <v>88</v>
      </c>
      <c r="AY290" s="18" t="s">
        <v>143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8" t="s">
        <v>86</v>
      </c>
      <c r="BK290" s="185">
        <f>ROUND(I290*H290,2)</f>
        <v>0</v>
      </c>
      <c r="BL290" s="18" t="s">
        <v>221</v>
      </c>
      <c r="BM290" s="184" t="s">
        <v>416</v>
      </c>
    </row>
    <row r="291" s="2" customFormat="1" ht="24.15" customHeight="1">
      <c r="A291" s="37"/>
      <c r="B291" s="171"/>
      <c r="C291" s="172" t="s">
        <v>417</v>
      </c>
      <c r="D291" s="172" t="s">
        <v>146</v>
      </c>
      <c r="E291" s="173" t="s">
        <v>418</v>
      </c>
      <c r="F291" s="174" t="s">
        <v>419</v>
      </c>
      <c r="G291" s="175" t="s">
        <v>149</v>
      </c>
      <c r="H291" s="176">
        <v>0.043999999999999997</v>
      </c>
      <c r="I291" s="177"/>
      <c r="J291" s="178">
        <f>ROUND(I291*H291,2)</f>
        <v>0</v>
      </c>
      <c r="K291" s="179"/>
      <c r="L291" s="38"/>
      <c r="M291" s="180" t="s">
        <v>1</v>
      </c>
      <c r="N291" s="181" t="s">
        <v>43</v>
      </c>
      <c r="O291" s="7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4" t="s">
        <v>221</v>
      </c>
      <c r="AT291" s="184" t="s">
        <v>146</v>
      </c>
      <c r="AU291" s="184" t="s">
        <v>88</v>
      </c>
      <c r="AY291" s="18" t="s">
        <v>143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8" t="s">
        <v>86</v>
      </c>
      <c r="BK291" s="185">
        <f>ROUND(I291*H291,2)</f>
        <v>0</v>
      </c>
      <c r="BL291" s="18" t="s">
        <v>221</v>
      </c>
      <c r="BM291" s="184" t="s">
        <v>420</v>
      </c>
    </row>
    <row r="292" s="12" customFormat="1" ht="22.8" customHeight="1">
      <c r="A292" s="12"/>
      <c r="B292" s="158"/>
      <c r="C292" s="12"/>
      <c r="D292" s="159" t="s">
        <v>77</v>
      </c>
      <c r="E292" s="169" t="s">
        <v>421</v>
      </c>
      <c r="F292" s="169" t="s">
        <v>422</v>
      </c>
      <c r="G292" s="12"/>
      <c r="H292" s="12"/>
      <c r="I292" s="161"/>
      <c r="J292" s="170">
        <f>BK292</f>
        <v>0</v>
      </c>
      <c r="K292" s="12"/>
      <c r="L292" s="158"/>
      <c r="M292" s="163"/>
      <c r="N292" s="164"/>
      <c r="O292" s="164"/>
      <c r="P292" s="165">
        <f>SUM(P293:P306)</f>
        <v>0</v>
      </c>
      <c r="Q292" s="164"/>
      <c r="R292" s="165">
        <f>SUM(R293:R306)</f>
        <v>0.016909999999999998</v>
      </c>
      <c r="S292" s="164"/>
      <c r="T292" s="166">
        <f>SUM(T293:T306)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9" t="s">
        <v>88</v>
      </c>
      <c r="AT292" s="167" t="s">
        <v>77</v>
      </c>
      <c r="AU292" s="167" t="s">
        <v>86</v>
      </c>
      <c r="AY292" s="159" t="s">
        <v>143</v>
      </c>
      <c r="BK292" s="168">
        <f>SUM(BK293:BK306)</f>
        <v>0</v>
      </c>
    </row>
    <row r="293" s="2" customFormat="1" ht="24.15" customHeight="1">
      <c r="A293" s="37"/>
      <c r="B293" s="171"/>
      <c r="C293" s="172" t="s">
        <v>423</v>
      </c>
      <c r="D293" s="172" t="s">
        <v>146</v>
      </c>
      <c r="E293" s="173" t="s">
        <v>424</v>
      </c>
      <c r="F293" s="174" t="s">
        <v>425</v>
      </c>
      <c r="G293" s="175" t="s">
        <v>300</v>
      </c>
      <c r="H293" s="176">
        <v>8.5</v>
      </c>
      <c r="I293" s="177"/>
      <c r="J293" s="178">
        <f>ROUND(I293*H293,2)</f>
        <v>0</v>
      </c>
      <c r="K293" s="179"/>
      <c r="L293" s="38"/>
      <c r="M293" s="180" t="s">
        <v>1</v>
      </c>
      <c r="N293" s="181" t="s">
        <v>43</v>
      </c>
      <c r="O293" s="76"/>
      <c r="P293" s="182">
        <f>O293*H293</f>
        <v>0</v>
      </c>
      <c r="Q293" s="182">
        <v>0.00018000000000000001</v>
      </c>
      <c r="R293" s="182">
        <f>Q293*H293</f>
        <v>0.0015300000000000001</v>
      </c>
      <c r="S293" s="182">
        <v>0</v>
      </c>
      <c r="T293" s="18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4" t="s">
        <v>221</v>
      </c>
      <c r="AT293" s="184" t="s">
        <v>146</v>
      </c>
      <c r="AU293" s="184" t="s">
        <v>88</v>
      </c>
      <c r="AY293" s="18" t="s">
        <v>143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8" t="s">
        <v>86</v>
      </c>
      <c r="BK293" s="185">
        <f>ROUND(I293*H293,2)</f>
        <v>0</v>
      </c>
      <c r="BL293" s="18" t="s">
        <v>221</v>
      </c>
      <c r="BM293" s="184" t="s">
        <v>426</v>
      </c>
    </row>
    <row r="294" s="2" customFormat="1">
      <c r="A294" s="37"/>
      <c r="B294" s="38"/>
      <c r="C294" s="37"/>
      <c r="D294" s="187" t="s">
        <v>427</v>
      </c>
      <c r="E294" s="37"/>
      <c r="F294" s="221" t="s">
        <v>428</v>
      </c>
      <c r="G294" s="37"/>
      <c r="H294" s="37"/>
      <c r="I294" s="222"/>
      <c r="J294" s="37"/>
      <c r="K294" s="37"/>
      <c r="L294" s="38"/>
      <c r="M294" s="223"/>
      <c r="N294" s="224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427</v>
      </c>
      <c r="AU294" s="18" t="s">
        <v>88</v>
      </c>
    </row>
    <row r="295" s="2" customFormat="1" ht="24.15" customHeight="1">
      <c r="A295" s="37"/>
      <c r="B295" s="171"/>
      <c r="C295" s="172" t="s">
        <v>429</v>
      </c>
      <c r="D295" s="172" t="s">
        <v>146</v>
      </c>
      <c r="E295" s="173" t="s">
        <v>430</v>
      </c>
      <c r="F295" s="174" t="s">
        <v>431</v>
      </c>
      <c r="G295" s="175" t="s">
        <v>300</v>
      </c>
      <c r="H295" s="176">
        <v>11.5</v>
      </c>
      <c r="I295" s="177"/>
      <c r="J295" s="178">
        <f>ROUND(I295*H295,2)</f>
        <v>0</v>
      </c>
      <c r="K295" s="179"/>
      <c r="L295" s="38"/>
      <c r="M295" s="180" t="s">
        <v>1</v>
      </c>
      <c r="N295" s="181" t="s">
        <v>43</v>
      </c>
      <c r="O295" s="76"/>
      <c r="P295" s="182">
        <f>O295*H295</f>
        <v>0</v>
      </c>
      <c r="Q295" s="182">
        <v>0.00027999999999999998</v>
      </c>
      <c r="R295" s="182">
        <f>Q295*H295</f>
        <v>0.0032199999999999998</v>
      </c>
      <c r="S295" s="182">
        <v>0</v>
      </c>
      <c r="T295" s="18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4" t="s">
        <v>221</v>
      </c>
      <c r="AT295" s="184" t="s">
        <v>146</v>
      </c>
      <c r="AU295" s="184" t="s">
        <v>88</v>
      </c>
      <c r="AY295" s="18" t="s">
        <v>143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8" t="s">
        <v>86</v>
      </c>
      <c r="BK295" s="185">
        <f>ROUND(I295*H295,2)</f>
        <v>0</v>
      </c>
      <c r="BL295" s="18" t="s">
        <v>221</v>
      </c>
      <c r="BM295" s="184" t="s">
        <v>432</v>
      </c>
    </row>
    <row r="296" s="2" customFormat="1">
      <c r="A296" s="37"/>
      <c r="B296" s="38"/>
      <c r="C296" s="37"/>
      <c r="D296" s="187" t="s">
        <v>427</v>
      </c>
      <c r="E296" s="37"/>
      <c r="F296" s="221" t="s">
        <v>428</v>
      </c>
      <c r="G296" s="37"/>
      <c r="H296" s="37"/>
      <c r="I296" s="222"/>
      <c r="J296" s="37"/>
      <c r="K296" s="37"/>
      <c r="L296" s="38"/>
      <c r="M296" s="223"/>
      <c r="N296" s="224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427</v>
      </c>
      <c r="AU296" s="18" t="s">
        <v>88</v>
      </c>
    </row>
    <row r="297" s="2" customFormat="1" ht="21.75" customHeight="1">
      <c r="A297" s="37"/>
      <c r="B297" s="171"/>
      <c r="C297" s="172" t="s">
        <v>433</v>
      </c>
      <c r="D297" s="172" t="s">
        <v>146</v>
      </c>
      <c r="E297" s="173" t="s">
        <v>434</v>
      </c>
      <c r="F297" s="174" t="s">
        <v>435</v>
      </c>
      <c r="G297" s="175" t="s">
        <v>164</v>
      </c>
      <c r="H297" s="176">
        <v>4</v>
      </c>
      <c r="I297" s="177"/>
      <c r="J297" s="178">
        <f>ROUND(I297*H297,2)</f>
        <v>0</v>
      </c>
      <c r="K297" s="179"/>
      <c r="L297" s="38"/>
      <c r="M297" s="180" t="s">
        <v>1</v>
      </c>
      <c r="N297" s="181" t="s">
        <v>43</v>
      </c>
      <c r="O297" s="76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4" t="s">
        <v>221</v>
      </c>
      <c r="AT297" s="184" t="s">
        <v>146</v>
      </c>
      <c r="AU297" s="184" t="s">
        <v>88</v>
      </c>
      <c r="AY297" s="18" t="s">
        <v>143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8" t="s">
        <v>86</v>
      </c>
      <c r="BK297" s="185">
        <f>ROUND(I297*H297,2)</f>
        <v>0</v>
      </c>
      <c r="BL297" s="18" t="s">
        <v>221</v>
      </c>
      <c r="BM297" s="184" t="s">
        <v>436</v>
      </c>
    </row>
    <row r="298" s="13" customFormat="1">
      <c r="A298" s="13"/>
      <c r="B298" s="186"/>
      <c r="C298" s="13"/>
      <c r="D298" s="187" t="s">
        <v>152</v>
      </c>
      <c r="E298" s="188" t="s">
        <v>1</v>
      </c>
      <c r="F298" s="189" t="s">
        <v>437</v>
      </c>
      <c r="G298" s="13"/>
      <c r="H298" s="190">
        <v>4</v>
      </c>
      <c r="I298" s="191"/>
      <c r="J298" s="13"/>
      <c r="K298" s="13"/>
      <c r="L298" s="186"/>
      <c r="M298" s="192"/>
      <c r="N298" s="193"/>
      <c r="O298" s="193"/>
      <c r="P298" s="193"/>
      <c r="Q298" s="193"/>
      <c r="R298" s="193"/>
      <c r="S298" s="193"/>
      <c r="T298" s="19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8" t="s">
        <v>152</v>
      </c>
      <c r="AU298" s="188" t="s">
        <v>88</v>
      </c>
      <c r="AV298" s="13" t="s">
        <v>88</v>
      </c>
      <c r="AW298" s="13" t="s">
        <v>32</v>
      </c>
      <c r="AX298" s="13" t="s">
        <v>78</v>
      </c>
      <c r="AY298" s="188" t="s">
        <v>143</v>
      </c>
    </row>
    <row r="299" s="14" customFormat="1">
      <c r="A299" s="14"/>
      <c r="B299" s="195"/>
      <c r="C299" s="14"/>
      <c r="D299" s="187" t="s">
        <v>152</v>
      </c>
      <c r="E299" s="196" t="s">
        <v>1</v>
      </c>
      <c r="F299" s="197" t="s">
        <v>154</v>
      </c>
      <c r="G299" s="14"/>
      <c r="H299" s="198">
        <v>4</v>
      </c>
      <c r="I299" s="199"/>
      <c r="J299" s="14"/>
      <c r="K299" s="14"/>
      <c r="L299" s="195"/>
      <c r="M299" s="200"/>
      <c r="N299" s="201"/>
      <c r="O299" s="201"/>
      <c r="P299" s="201"/>
      <c r="Q299" s="201"/>
      <c r="R299" s="201"/>
      <c r="S299" s="201"/>
      <c r="T299" s="20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6" t="s">
        <v>152</v>
      </c>
      <c r="AU299" s="196" t="s">
        <v>88</v>
      </c>
      <c r="AV299" s="14" t="s">
        <v>150</v>
      </c>
      <c r="AW299" s="14" t="s">
        <v>32</v>
      </c>
      <c r="AX299" s="14" t="s">
        <v>86</v>
      </c>
      <c r="AY299" s="196" t="s">
        <v>143</v>
      </c>
    </row>
    <row r="300" s="2" customFormat="1" ht="37.8" customHeight="1">
      <c r="A300" s="37"/>
      <c r="B300" s="171"/>
      <c r="C300" s="172" t="s">
        <v>438</v>
      </c>
      <c r="D300" s="172" t="s">
        <v>146</v>
      </c>
      <c r="E300" s="173" t="s">
        <v>439</v>
      </c>
      <c r="F300" s="174" t="s">
        <v>440</v>
      </c>
      <c r="G300" s="175" t="s">
        <v>300</v>
      </c>
      <c r="H300" s="176">
        <v>20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43</v>
      </c>
      <c r="O300" s="76"/>
      <c r="P300" s="182">
        <f>O300*H300</f>
        <v>0</v>
      </c>
      <c r="Q300" s="182">
        <v>5.0000000000000002E-05</v>
      </c>
      <c r="R300" s="182">
        <f>Q300*H300</f>
        <v>0.001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221</v>
      </c>
      <c r="AT300" s="184" t="s">
        <v>146</v>
      </c>
      <c r="AU300" s="184" t="s">
        <v>88</v>
      </c>
      <c r="AY300" s="18" t="s">
        <v>143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86</v>
      </c>
      <c r="BK300" s="185">
        <f>ROUND(I300*H300,2)</f>
        <v>0</v>
      </c>
      <c r="BL300" s="18" t="s">
        <v>221</v>
      </c>
      <c r="BM300" s="184" t="s">
        <v>441</v>
      </c>
    </row>
    <row r="301" s="2" customFormat="1" ht="16.5" customHeight="1">
      <c r="A301" s="37"/>
      <c r="B301" s="171"/>
      <c r="C301" s="172" t="s">
        <v>442</v>
      </c>
      <c r="D301" s="172" t="s">
        <v>146</v>
      </c>
      <c r="E301" s="173" t="s">
        <v>443</v>
      </c>
      <c r="F301" s="174" t="s">
        <v>444</v>
      </c>
      <c r="G301" s="175" t="s">
        <v>164</v>
      </c>
      <c r="H301" s="176">
        <v>8</v>
      </c>
      <c r="I301" s="177"/>
      <c r="J301" s="178">
        <f>ROUND(I301*H301,2)</f>
        <v>0</v>
      </c>
      <c r="K301" s="179"/>
      <c r="L301" s="38"/>
      <c r="M301" s="180" t="s">
        <v>1</v>
      </c>
      <c r="N301" s="181" t="s">
        <v>43</v>
      </c>
      <c r="O301" s="76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4" t="s">
        <v>221</v>
      </c>
      <c r="AT301" s="184" t="s">
        <v>146</v>
      </c>
      <c r="AU301" s="184" t="s">
        <v>88</v>
      </c>
      <c r="AY301" s="18" t="s">
        <v>143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8" t="s">
        <v>86</v>
      </c>
      <c r="BK301" s="185">
        <f>ROUND(I301*H301,2)</f>
        <v>0</v>
      </c>
      <c r="BL301" s="18" t="s">
        <v>221</v>
      </c>
      <c r="BM301" s="184" t="s">
        <v>445</v>
      </c>
    </row>
    <row r="302" s="2" customFormat="1" ht="21.75" customHeight="1">
      <c r="A302" s="37"/>
      <c r="B302" s="171"/>
      <c r="C302" s="172" t="s">
        <v>446</v>
      </c>
      <c r="D302" s="172" t="s">
        <v>146</v>
      </c>
      <c r="E302" s="173" t="s">
        <v>447</v>
      </c>
      <c r="F302" s="174" t="s">
        <v>448</v>
      </c>
      <c r="G302" s="175" t="s">
        <v>164</v>
      </c>
      <c r="H302" s="176">
        <v>8</v>
      </c>
      <c r="I302" s="177"/>
      <c r="J302" s="178">
        <f>ROUND(I302*H302,2)</f>
        <v>0</v>
      </c>
      <c r="K302" s="179"/>
      <c r="L302" s="38"/>
      <c r="M302" s="180" t="s">
        <v>1</v>
      </c>
      <c r="N302" s="181" t="s">
        <v>43</v>
      </c>
      <c r="O302" s="76"/>
      <c r="P302" s="182">
        <f>O302*H302</f>
        <v>0</v>
      </c>
      <c r="Q302" s="182">
        <v>0.00017000000000000001</v>
      </c>
      <c r="R302" s="182">
        <f>Q302*H302</f>
        <v>0.0013600000000000001</v>
      </c>
      <c r="S302" s="182">
        <v>0</v>
      </c>
      <c r="T302" s="18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4" t="s">
        <v>221</v>
      </c>
      <c r="AT302" s="184" t="s">
        <v>146</v>
      </c>
      <c r="AU302" s="184" t="s">
        <v>88</v>
      </c>
      <c r="AY302" s="18" t="s">
        <v>143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8" t="s">
        <v>86</v>
      </c>
      <c r="BK302" s="185">
        <f>ROUND(I302*H302,2)</f>
        <v>0</v>
      </c>
      <c r="BL302" s="18" t="s">
        <v>221</v>
      </c>
      <c r="BM302" s="184" t="s">
        <v>449</v>
      </c>
    </row>
    <row r="303" s="2" customFormat="1" ht="21.75" customHeight="1">
      <c r="A303" s="37"/>
      <c r="B303" s="171"/>
      <c r="C303" s="172" t="s">
        <v>450</v>
      </c>
      <c r="D303" s="172" t="s">
        <v>146</v>
      </c>
      <c r="E303" s="173" t="s">
        <v>451</v>
      </c>
      <c r="F303" s="174" t="s">
        <v>452</v>
      </c>
      <c r="G303" s="175" t="s">
        <v>164</v>
      </c>
      <c r="H303" s="176">
        <v>8</v>
      </c>
      <c r="I303" s="177"/>
      <c r="J303" s="178">
        <f>ROUND(I303*H303,2)</f>
        <v>0</v>
      </c>
      <c r="K303" s="179"/>
      <c r="L303" s="38"/>
      <c r="M303" s="180" t="s">
        <v>1</v>
      </c>
      <c r="N303" s="181" t="s">
        <v>43</v>
      </c>
      <c r="O303" s="76"/>
      <c r="P303" s="182">
        <f>O303*H303</f>
        <v>0</v>
      </c>
      <c r="Q303" s="182">
        <v>0.00020000000000000001</v>
      </c>
      <c r="R303" s="182">
        <f>Q303*H303</f>
        <v>0.0016000000000000001</v>
      </c>
      <c r="S303" s="182">
        <v>0</v>
      </c>
      <c r="T303" s="18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4" t="s">
        <v>221</v>
      </c>
      <c r="AT303" s="184" t="s">
        <v>146</v>
      </c>
      <c r="AU303" s="184" t="s">
        <v>88</v>
      </c>
      <c r="AY303" s="18" t="s">
        <v>143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8" t="s">
        <v>86</v>
      </c>
      <c r="BK303" s="185">
        <f>ROUND(I303*H303,2)</f>
        <v>0</v>
      </c>
      <c r="BL303" s="18" t="s">
        <v>221</v>
      </c>
      <c r="BM303" s="184" t="s">
        <v>453</v>
      </c>
    </row>
    <row r="304" s="2" customFormat="1" ht="33" customHeight="1">
      <c r="A304" s="37"/>
      <c r="B304" s="171"/>
      <c r="C304" s="172" t="s">
        <v>454</v>
      </c>
      <c r="D304" s="172" t="s">
        <v>146</v>
      </c>
      <c r="E304" s="173" t="s">
        <v>455</v>
      </c>
      <c r="F304" s="174" t="s">
        <v>456</v>
      </c>
      <c r="G304" s="175" t="s">
        <v>300</v>
      </c>
      <c r="H304" s="176">
        <v>20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43</v>
      </c>
      <c r="O304" s="76"/>
      <c r="P304" s="182">
        <f>O304*H304</f>
        <v>0</v>
      </c>
      <c r="Q304" s="182">
        <v>0.00040000000000000002</v>
      </c>
      <c r="R304" s="182">
        <f>Q304*H304</f>
        <v>0.0080000000000000002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221</v>
      </c>
      <c r="AT304" s="184" t="s">
        <v>146</v>
      </c>
      <c r="AU304" s="184" t="s">
        <v>88</v>
      </c>
      <c r="AY304" s="18" t="s">
        <v>143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86</v>
      </c>
      <c r="BK304" s="185">
        <f>ROUND(I304*H304,2)</f>
        <v>0</v>
      </c>
      <c r="BL304" s="18" t="s">
        <v>221</v>
      </c>
      <c r="BM304" s="184" t="s">
        <v>457</v>
      </c>
    </row>
    <row r="305" s="2" customFormat="1" ht="21.75" customHeight="1">
      <c r="A305" s="37"/>
      <c r="B305" s="171"/>
      <c r="C305" s="172" t="s">
        <v>458</v>
      </c>
      <c r="D305" s="172" t="s">
        <v>146</v>
      </c>
      <c r="E305" s="173" t="s">
        <v>459</v>
      </c>
      <c r="F305" s="174" t="s">
        <v>460</v>
      </c>
      <c r="G305" s="175" t="s">
        <v>300</v>
      </c>
      <c r="H305" s="176">
        <v>20</v>
      </c>
      <c r="I305" s="177"/>
      <c r="J305" s="178">
        <f>ROUND(I305*H305,2)</f>
        <v>0</v>
      </c>
      <c r="K305" s="179"/>
      <c r="L305" s="38"/>
      <c r="M305" s="180" t="s">
        <v>1</v>
      </c>
      <c r="N305" s="181" t="s">
        <v>43</v>
      </c>
      <c r="O305" s="76"/>
      <c r="P305" s="182">
        <f>O305*H305</f>
        <v>0</v>
      </c>
      <c r="Q305" s="182">
        <v>1.0000000000000001E-05</v>
      </c>
      <c r="R305" s="182">
        <f>Q305*H305</f>
        <v>0.00020000000000000001</v>
      </c>
      <c r="S305" s="182">
        <v>0</v>
      </c>
      <c r="T305" s="18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4" t="s">
        <v>221</v>
      </c>
      <c r="AT305" s="184" t="s">
        <v>146</v>
      </c>
      <c r="AU305" s="184" t="s">
        <v>88</v>
      </c>
      <c r="AY305" s="18" t="s">
        <v>143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8" t="s">
        <v>86</v>
      </c>
      <c r="BK305" s="185">
        <f>ROUND(I305*H305,2)</f>
        <v>0</v>
      </c>
      <c r="BL305" s="18" t="s">
        <v>221</v>
      </c>
      <c r="BM305" s="184" t="s">
        <v>461</v>
      </c>
    </row>
    <row r="306" s="2" customFormat="1" ht="24.15" customHeight="1">
      <c r="A306" s="37"/>
      <c r="B306" s="171"/>
      <c r="C306" s="172" t="s">
        <v>462</v>
      </c>
      <c r="D306" s="172" t="s">
        <v>146</v>
      </c>
      <c r="E306" s="173" t="s">
        <v>463</v>
      </c>
      <c r="F306" s="174" t="s">
        <v>464</v>
      </c>
      <c r="G306" s="175" t="s">
        <v>149</v>
      </c>
      <c r="H306" s="176">
        <v>0.017000000000000001</v>
      </c>
      <c r="I306" s="177"/>
      <c r="J306" s="178">
        <f>ROUND(I306*H306,2)</f>
        <v>0</v>
      </c>
      <c r="K306" s="179"/>
      <c r="L306" s="38"/>
      <c r="M306" s="180" t="s">
        <v>1</v>
      </c>
      <c r="N306" s="181" t="s">
        <v>43</v>
      </c>
      <c r="O306" s="76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4" t="s">
        <v>221</v>
      </c>
      <c r="AT306" s="184" t="s">
        <v>146</v>
      </c>
      <c r="AU306" s="184" t="s">
        <v>88</v>
      </c>
      <c r="AY306" s="18" t="s">
        <v>143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8" t="s">
        <v>86</v>
      </c>
      <c r="BK306" s="185">
        <f>ROUND(I306*H306,2)</f>
        <v>0</v>
      </c>
      <c r="BL306" s="18" t="s">
        <v>221</v>
      </c>
      <c r="BM306" s="184" t="s">
        <v>465</v>
      </c>
    </row>
    <row r="307" s="12" customFormat="1" ht="22.8" customHeight="1">
      <c r="A307" s="12"/>
      <c r="B307" s="158"/>
      <c r="C307" s="12"/>
      <c r="D307" s="159" t="s">
        <v>77</v>
      </c>
      <c r="E307" s="169" t="s">
        <v>466</v>
      </c>
      <c r="F307" s="169" t="s">
        <v>467</v>
      </c>
      <c r="G307" s="12"/>
      <c r="H307" s="12"/>
      <c r="I307" s="161"/>
      <c r="J307" s="170">
        <f>BK307</f>
        <v>0</v>
      </c>
      <c r="K307" s="12"/>
      <c r="L307" s="158"/>
      <c r="M307" s="163"/>
      <c r="N307" s="164"/>
      <c r="O307" s="164"/>
      <c r="P307" s="165">
        <f>SUM(P308:P322)</f>
        <v>0</v>
      </c>
      <c r="Q307" s="164"/>
      <c r="R307" s="165">
        <f>SUM(R308:R322)</f>
        <v>0.17106999999999997</v>
      </c>
      <c r="S307" s="164"/>
      <c r="T307" s="166">
        <f>SUM(T308:T322)</f>
        <v>0.10017999999999999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59" t="s">
        <v>88</v>
      </c>
      <c r="AT307" s="167" t="s">
        <v>77</v>
      </c>
      <c r="AU307" s="167" t="s">
        <v>86</v>
      </c>
      <c r="AY307" s="159" t="s">
        <v>143</v>
      </c>
      <c r="BK307" s="168">
        <f>SUM(BK308:BK322)</f>
        <v>0</v>
      </c>
    </row>
    <row r="308" s="2" customFormat="1" ht="16.5" customHeight="1">
      <c r="A308" s="37"/>
      <c r="B308" s="171"/>
      <c r="C308" s="172" t="s">
        <v>468</v>
      </c>
      <c r="D308" s="172" t="s">
        <v>146</v>
      </c>
      <c r="E308" s="173" t="s">
        <v>469</v>
      </c>
      <c r="F308" s="174" t="s">
        <v>470</v>
      </c>
      <c r="G308" s="175" t="s">
        <v>255</v>
      </c>
      <c r="H308" s="176">
        <v>1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43</v>
      </c>
      <c r="O308" s="76"/>
      <c r="P308" s="182">
        <f>O308*H308</f>
        <v>0</v>
      </c>
      <c r="Q308" s="182">
        <v>0</v>
      </c>
      <c r="R308" s="182">
        <f>Q308*H308</f>
        <v>0</v>
      </c>
      <c r="S308" s="182">
        <v>0.01933</v>
      </c>
      <c r="T308" s="183">
        <f>S308*H308</f>
        <v>0.01933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221</v>
      </c>
      <c r="AT308" s="184" t="s">
        <v>146</v>
      </c>
      <c r="AU308" s="184" t="s">
        <v>88</v>
      </c>
      <c r="AY308" s="18" t="s">
        <v>143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86</v>
      </c>
      <c r="BK308" s="185">
        <f>ROUND(I308*H308,2)</f>
        <v>0</v>
      </c>
      <c r="BL308" s="18" t="s">
        <v>221</v>
      </c>
      <c r="BM308" s="184" t="s">
        <v>471</v>
      </c>
    </row>
    <row r="309" s="2" customFormat="1" ht="24.15" customHeight="1">
      <c r="A309" s="37"/>
      <c r="B309" s="171"/>
      <c r="C309" s="172" t="s">
        <v>472</v>
      </c>
      <c r="D309" s="172" t="s">
        <v>146</v>
      </c>
      <c r="E309" s="173" t="s">
        <v>473</v>
      </c>
      <c r="F309" s="174" t="s">
        <v>474</v>
      </c>
      <c r="G309" s="175" t="s">
        <v>255</v>
      </c>
      <c r="H309" s="176">
        <v>1</v>
      </c>
      <c r="I309" s="177"/>
      <c r="J309" s="178">
        <f>ROUND(I309*H309,2)</f>
        <v>0</v>
      </c>
      <c r="K309" s="179"/>
      <c r="L309" s="38"/>
      <c r="M309" s="180" t="s">
        <v>1</v>
      </c>
      <c r="N309" s="181" t="s">
        <v>43</v>
      </c>
      <c r="O309" s="76"/>
      <c r="P309" s="182">
        <f>O309*H309</f>
        <v>0</v>
      </c>
      <c r="Q309" s="182">
        <v>0.014760000000000001</v>
      </c>
      <c r="R309" s="182">
        <f>Q309*H309</f>
        <v>0.014760000000000001</v>
      </c>
      <c r="S309" s="182">
        <v>0</v>
      </c>
      <c r="T309" s="18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4" t="s">
        <v>221</v>
      </c>
      <c r="AT309" s="184" t="s">
        <v>146</v>
      </c>
      <c r="AU309" s="184" t="s">
        <v>88</v>
      </c>
      <c r="AY309" s="18" t="s">
        <v>143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8" t="s">
        <v>86</v>
      </c>
      <c r="BK309" s="185">
        <f>ROUND(I309*H309,2)</f>
        <v>0</v>
      </c>
      <c r="BL309" s="18" t="s">
        <v>221</v>
      </c>
      <c r="BM309" s="184" t="s">
        <v>475</v>
      </c>
    </row>
    <row r="310" s="2" customFormat="1" ht="24.15" customHeight="1">
      <c r="A310" s="37"/>
      <c r="B310" s="171"/>
      <c r="C310" s="172" t="s">
        <v>476</v>
      </c>
      <c r="D310" s="172" t="s">
        <v>146</v>
      </c>
      <c r="E310" s="173" t="s">
        <v>477</v>
      </c>
      <c r="F310" s="174" t="s">
        <v>478</v>
      </c>
      <c r="G310" s="175" t="s">
        <v>255</v>
      </c>
      <c r="H310" s="176">
        <v>2</v>
      </c>
      <c r="I310" s="177"/>
      <c r="J310" s="178">
        <f>ROUND(I310*H310,2)</f>
        <v>0</v>
      </c>
      <c r="K310" s="179"/>
      <c r="L310" s="38"/>
      <c r="M310" s="180" t="s">
        <v>1</v>
      </c>
      <c r="N310" s="181" t="s">
        <v>43</v>
      </c>
      <c r="O310" s="76"/>
      <c r="P310" s="182">
        <f>O310*H310</f>
        <v>0</v>
      </c>
      <c r="Q310" s="182">
        <v>0.016969999999999999</v>
      </c>
      <c r="R310" s="182">
        <f>Q310*H310</f>
        <v>0.033939999999999998</v>
      </c>
      <c r="S310" s="182">
        <v>0</v>
      </c>
      <c r="T310" s="18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4" t="s">
        <v>221</v>
      </c>
      <c r="AT310" s="184" t="s">
        <v>146</v>
      </c>
      <c r="AU310" s="184" t="s">
        <v>88</v>
      </c>
      <c r="AY310" s="18" t="s">
        <v>143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8" t="s">
        <v>86</v>
      </c>
      <c r="BK310" s="185">
        <f>ROUND(I310*H310,2)</f>
        <v>0</v>
      </c>
      <c r="BL310" s="18" t="s">
        <v>221</v>
      </c>
      <c r="BM310" s="184" t="s">
        <v>479</v>
      </c>
    </row>
    <row r="311" s="2" customFormat="1" ht="16.5" customHeight="1">
      <c r="A311" s="37"/>
      <c r="B311" s="171"/>
      <c r="C311" s="172" t="s">
        <v>480</v>
      </c>
      <c r="D311" s="172" t="s">
        <v>146</v>
      </c>
      <c r="E311" s="173" t="s">
        <v>481</v>
      </c>
      <c r="F311" s="174" t="s">
        <v>482</v>
      </c>
      <c r="G311" s="175" t="s">
        <v>255</v>
      </c>
      <c r="H311" s="176">
        <v>2</v>
      </c>
      <c r="I311" s="177"/>
      <c r="J311" s="178">
        <f>ROUND(I311*H311,2)</f>
        <v>0</v>
      </c>
      <c r="K311" s="179"/>
      <c r="L311" s="38"/>
      <c r="M311" s="180" t="s">
        <v>1</v>
      </c>
      <c r="N311" s="181" t="s">
        <v>43</v>
      </c>
      <c r="O311" s="76"/>
      <c r="P311" s="182">
        <f>O311*H311</f>
        <v>0</v>
      </c>
      <c r="Q311" s="182">
        <v>0</v>
      </c>
      <c r="R311" s="182">
        <f>Q311*H311</f>
        <v>0</v>
      </c>
      <c r="S311" s="182">
        <v>0.019460000000000002</v>
      </c>
      <c r="T311" s="183">
        <f>S311*H311</f>
        <v>0.038920000000000003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4" t="s">
        <v>221</v>
      </c>
      <c r="AT311" s="184" t="s">
        <v>146</v>
      </c>
      <c r="AU311" s="184" t="s">
        <v>88</v>
      </c>
      <c r="AY311" s="18" t="s">
        <v>143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8" t="s">
        <v>86</v>
      </c>
      <c r="BK311" s="185">
        <f>ROUND(I311*H311,2)</f>
        <v>0</v>
      </c>
      <c r="BL311" s="18" t="s">
        <v>221</v>
      </c>
      <c r="BM311" s="184" t="s">
        <v>483</v>
      </c>
    </row>
    <row r="312" s="2" customFormat="1" ht="24.15" customHeight="1">
      <c r="A312" s="37"/>
      <c r="B312" s="171"/>
      <c r="C312" s="172" t="s">
        <v>484</v>
      </c>
      <c r="D312" s="172" t="s">
        <v>146</v>
      </c>
      <c r="E312" s="173" t="s">
        <v>485</v>
      </c>
      <c r="F312" s="174" t="s">
        <v>486</v>
      </c>
      <c r="G312" s="175" t="s">
        <v>255</v>
      </c>
      <c r="H312" s="176">
        <v>4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43</v>
      </c>
      <c r="O312" s="76"/>
      <c r="P312" s="182">
        <f>O312*H312</f>
        <v>0</v>
      </c>
      <c r="Q312" s="182">
        <v>0.016469999999999999</v>
      </c>
      <c r="R312" s="182">
        <f>Q312*H312</f>
        <v>0.065879999999999994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150</v>
      </c>
      <c r="AT312" s="184" t="s">
        <v>146</v>
      </c>
      <c r="AU312" s="184" t="s">
        <v>88</v>
      </c>
      <c r="AY312" s="18" t="s">
        <v>143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86</v>
      </c>
      <c r="BK312" s="185">
        <f>ROUND(I312*H312,2)</f>
        <v>0</v>
      </c>
      <c r="BL312" s="18" t="s">
        <v>150</v>
      </c>
      <c r="BM312" s="184" t="s">
        <v>487</v>
      </c>
    </row>
    <row r="313" s="2" customFormat="1" ht="33" customHeight="1">
      <c r="A313" s="37"/>
      <c r="B313" s="171"/>
      <c r="C313" s="172" t="s">
        <v>488</v>
      </c>
      <c r="D313" s="172" t="s">
        <v>146</v>
      </c>
      <c r="E313" s="173" t="s">
        <v>489</v>
      </c>
      <c r="F313" s="174" t="s">
        <v>490</v>
      </c>
      <c r="G313" s="175" t="s">
        <v>255</v>
      </c>
      <c r="H313" s="176">
        <v>1</v>
      </c>
      <c r="I313" s="177"/>
      <c r="J313" s="178">
        <f>ROUND(I313*H313,2)</f>
        <v>0</v>
      </c>
      <c r="K313" s="179"/>
      <c r="L313" s="38"/>
      <c r="M313" s="180" t="s">
        <v>1</v>
      </c>
      <c r="N313" s="181" t="s">
        <v>43</v>
      </c>
      <c r="O313" s="76"/>
      <c r="P313" s="182">
        <f>O313*H313</f>
        <v>0</v>
      </c>
      <c r="Q313" s="182">
        <v>0.02622</v>
      </c>
      <c r="R313" s="182">
        <f>Q313*H313</f>
        <v>0.02622</v>
      </c>
      <c r="S313" s="182">
        <v>0</v>
      </c>
      <c r="T313" s="18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4" t="s">
        <v>221</v>
      </c>
      <c r="AT313" s="184" t="s">
        <v>146</v>
      </c>
      <c r="AU313" s="184" t="s">
        <v>88</v>
      </c>
      <c r="AY313" s="18" t="s">
        <v>143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8" t="s">
        <v>86</v>
      </c>
      <c r="BK313" s="185">
        <f>ROUND(I313*H313,2)</f>
        <v>0</v>
      </c>
      <c r="BL313" s="18" t="s">
        <v>221</v>
      </c>
      <c r="BM313" s="184" t="s">
        <v>491</v>
      </c>
    </row>
    <row r="314" s="2" customFormat="1" ht="16.5" customHeight="1">
      <c r="A314" s="37"/>
      <c r="B314" s="171"/>
      <c r="C314" s="172" t="s">
        <v>492</v>
      </c>
      <c r="D314" s="172" t="s">
        <v>146</v>
      </c>
      <c r="E314" s="173" t="s">
        <v>493</v>
      </c>
      <c r="F314" s="174" t="s">
        <v>494</v>
      </c>
      <c r="G314" s="175" t="s">
        <v>255</v>
      </c>
      <c r="H314" s="176">
        <v>1</v>
      </c>
      <c r="I314" s="177"/>
      <c r="J314" s="178">
        <f>ROUND(I314*H314,2)</f>
        <v>0</v>
      </c>
      <c r="K314" s="179"/>
      <c r="L314" s="38"/>
      <c r="M314" s="180" t="s">
        <v>1</v>
      </c>
      <c r="N314" s="181" t="s">
        <v>43</v>
      </c>
      <c r="O314" s="76"/>
      <c r="P314" s="182">
        <f>O314*H314</f>
        <v>0</v>
      </c>
      <c r="Q314" s="182">
        <v>0</v>
      </c>
      <c r="R314" s="182">
        <f>Q314*H314</f>
        <v>0</v>
      </c>
      <c r="S314" s="182">
        <v>0.034700000000000002</v>
      </c>
      <c r="T314" s="183">
        <f>S314*H314</f>
        <v>0.034700000000000002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4" t="s">
        <v>221</v>
      </c>
      <c r="AT314" s="184" t="s">
        <v>146</v>
      </c>
      <c r="AU314" s="184" t="s">
        <v>88</v>
      </c>
      <c r="AY314" s="18" t="s">
        <v>143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8" t="s">
        <v>86</v>
      </c>
      <c r="BK314" s="185">
        <f>ROUND(I314*H314,2)</f>
        <v>0</v>
      </c>
      <c r="BL314" s="18" t="s">
        <v>221</v>
      </c>
      <c r="BM314" s="184" t="s">
        <v>495</v>
      </c>
    </row>
    <row r="315" s="2" customFormat="1" ht="24.15" customHeight="1">
      <c r="A315" s="37"/>
      <c r="B315" s="171"/>
      <c r="C315" s="172" t="s">
        <v>496</v>
      </c>
      <c r="D315" s="172" t="s">
        <v>146</v>
      </c>
      <c r="E315" s="173" t="s">
        <v>497</v>
      </c>
      <c r="F315" s="174" t="s">
        <v>498</v>
      </c>
      <c r="G315" s="175" t="s">
        <v>255</v>
      </c>
      <c r="H315" s="176">
        <v>1</v>
      </c>
      <c r="I315" s="177"/>
      <c r="J315" s="178">
        <f>ROUND(I315*H315,2)</f>
        <v>0</v>
      </c>
      <c r="K315" s="179"/>
      <c r="L315" s="38"/>
      <c r="M315" s="180" t="s">
        <v>1</v>
      </c>
      <c r="N315" s="181" t="s">
        <v>43</v>
      </c>
      <c r="O315" s="76"/>
      <c r="P315" s="182">
        <f>O315*H315</f>
        <v>0</v>
      </c>
      <c r="Q315" s="182">
        <v>0.014749999999999999</v>
      </c>
      <c r="R315" s="182">
        <f>Q315*H315</f>
        <v>0.014749999999999999</v>
      </c>
      <c r="S315" s="182">
        <v>0</v>
      </c>
      <c r="T315" s="183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4" t="s">
        <v>221</v>
      </c>
      <c r="AT315" s="184" t="s">
        <v>146</v>
      </c>
      <c r="AU315" s="184" t="s">
        <v>88</v>
      </c>
      <c r="AY315" s="18" t="s">
        <v>143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8" t="s">
        <v>86</v>
      </c>
      <c r="BK315" s="185">
        <f>ROUND(I315*H315,2)</f>
        <v>0</v>
      </c>
      <c r="BL315" s="18" t="s">
        <v>221</v>
      </c>
      <c r="BM315" s="184" t="s">
        <v>499</v>
      </c>
    </row>
    <row r="316" s="2" customFormat="1" ht="24.15" customHeight="1">
      <c r="A316" s="37"/>
      <c r="B316" s="171"/>
      <c r="C316" s="172" t="s">
        <v>500</v>
      </c>
      <c r="D316" s="172" t="s">
        <v>146</v>
      </c>
      <c r="E316" s="173" t="s">
        <v>501</v>
      </c>
      <c r="F316" s="174" t="s">
        <v>502</v>
      </c>
      <c r="G316" s="175" t="s">
        <v>255</v>
      </c>
      <c r="H316" s="176">
        <v>12</v>
      </c>
      <c r="I316" s="177"/>
      <c r="J316" s="178">
        <f>ROUND(I316*H316,2)</f>
        <v>0</v>
      </c>
      <c r="K316" s="179"/>
      <c r="L316" s="38"/>
      <c r="M316" s="180" t="s">
        <v>1</v>
      </c>
      <c r="N316" s="181" t="s">
        <v>43</v>
      </c>
      <c r="O316" s="76"/>
      <c r="P316" s="182">
        <f>O316*H316</f>
        <v>0</v>
      </c>
      <c r="Q316" s="182">
        <v>0.00024000000000000001</v>
      </c>
      <c r="R316" s="182">
        <f>Q316*H316</f>
        <v>0.0028800000000000002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221</v>
      </c>
      <c r="AT316" s="184" t="s">
        <v>146</v>
      </c>
      <c r="AU316" s="184" t="s">
        <v>88</v>
      </c>
      <c r="AY316" s="18" t="s">
        <v>143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86</v>
      </c>
      <c r="BK316" s="185">
        <f>ROUND(I316*H316,2)</f>
        <v>0</v>
      </c>
      <c r="BL316" s="18" t="s">
        <v>221</v>
      </c>
      <c r="BM316" s="184" t="s">
        <v>503</v>
      </c>
    </row>
    <row r="317" s="2" customFormat="1" ht="16.5" customHeight="1">
      <c r="A317" s="37"/>
      <c r="B317" s="171"/>
      <c r="C317" s="172" t="s">
        <v>504</v>
      </c>
      <c r="D317" s="172" t="s">
        <v>146</v>
      </c>
      <c r="E317" s="173" t="s">
        <v>505</v>
      </c>
      <c r="F317" s="174" t="s">
        <v>506</v>
      </c>
      <c r="G317" s="175" t="s">
        <v>255</v>
      </c>
      <c r="H317" s="176">
        <v>3</v>
      </c>
      <c r="I317" s="177"/>
      <c r="J317" s="178">
        <f>ROUND(I317*H317,2)</f>
        <v>0</v>
      </c>
      <c r="K317" s="179"/>
      <c r="L317" s="38"/>
      <c r="M317" s="180" t="s">
        <v>1</v>
      </c>
      <c r="N317" s="181" t="s">
        <v>43</v>
      </c>
      <c r="O317" s="76"/>
      <c r="P317" s="182">
        <f>O317*H317</f>
        <v>0</v>
      </c>
      <c r="Q317" s="182">
        <v>0</v>
      </c>
      <c r="R317" s="182">
        <f>Q317*H317</f>
        <v>0</v>
      </c>
      <c r="S317" s="182">
        <v>0.00156</v>
      </c>
      <c r="T317" s="183">
        <f>S317*H317</f>
        <v>0.0046800000000000001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4" t="s">
        <v>221</v>
      </c>
      <c r="AT317" s="184" t="s">
        <v>146</v>
      </c>
      <c r="AU317" s="184" t="s">
        <v>88</v>
      </c>
      <c r="AY317" s="18" t="s">
        <v>143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8" t="s">
        <v>86</v>
      </c>
      <c r="BK317" s="185">
        <f>ROUND(I317*H317,2)</f>
        <v>0</v>
      </c>
      <c r="BL317" s="18" t="s">
        <v>221</v>
      </c>
      <c r="BM317" s="184" t="s">
        <v>507</v>
      </c>
    </row>
    <row r="318" s="2" customFormat="1" ht="33" customHeight="1">
      <c r="A318" s="37"/>
      <c r="B318" s="171"/>
      <c r="C318" s="172" t="s">
        <v>508</v>
      </c>
      <c r="D318" s="172" t="s">
        <v>146</v>
      </c>
      <c r="E318" s="173" t="s">
        <v>509</v>
      </c>
      <c r="F318" s="174" t="s">
        <v>510</v>
      </c>
      <c r="G318" s="175" t="s">
        <v>255</v>
      </c>
      <c r="H318" s="176">
        <v>4</v>
      </c>
      <c r="I318" s="177"/>
      <c r="J318" s="178">
        <f>ROUND(I318*H318,2)</f>
        <v>0</v>
      </c>
      <c r="K318" s="179"/>
      <c r="L318" s="38"/>
      <c r="M318" s="180" t="s">
        <v>1</v>
      </c>
      <c r="N318" s="181" t="s">
        <v>43</v>
      </c>
      <c r="O318" s="76"/>
      <c r="P318" s="182">
        <f>O318*H318</f>
        <v>0</v>
      </c>
      <c r="Q318" s="182">
        <v>0.0015399999999999999</v>
      </c>
      <c r="R318" s="182">
        <f>Q318*H318</f>
        <v>0.0061599999999999997</v>
      </c>
      <c r="S318" s="182">
        <v>0</v>
      </c>
      <c r="T318" s="18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4" t="s">
        <v>221</v>
      </c>
      <c r="AT318" s="184" t="s">
        <v>146</v>
      </c>
      <c r="AU318" s="184" t="s">
        <v>88</v>
      </c>
      <c r="AY318" s="18" t="s">
        <v>143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8" t="s">
        <v>86</v>
      </c>
      <c r="BK318" s="185">
        <f>ROUND(I318*H318,2)</f>
        <v>0</v>
      </c>
      <c r="BL318" s="18" t="s">
        <v>221</v>
      </c>
      <c r="BM318" s="184" t="s">
        <v>511</v>
      </c>
    </row>
    <row r="319" s="2" customFormat="1" ht="16.5" customHeight="1">
      <c r="A319" s="37"/>
      <c r="B319" s="171"/>
      <c r="C319" s="172" t="s">
        <v>512</v>
      </c>
      <c r="D319" s="172" t="s">
        <v>146</v>
      </c>
      <c r="E319" s="173" t="s">
        <v>513</v>
      </c>
      <c r="F319" s="174" t="s">
        <v>514</v>
      </c>
      <c r="G319" s="175" t="s">
        <v>255</v>
      </c>
      <c r="H319" s="176">
        <v>3</v>
      </c>
      <c r="I319" s="177"/>
      <c r="J319" s="178">
        <f>ROUND(I319*H319,2)</f>
        <v>0</v>
      </c>
      <c r="K319" s="179"/>
      <c r="L319" s="38"/>
      <c r="M319" s="180" t="s">
        <v>1</v>
      </c>
      <c r="N319" s="181" t="s">
        <v>43</v>
      </c>
      <c r="O319" s="76"/>
      <c r="P319" s="182">
        <f>O319*H319</f>
        <v>0</v>
      </c>
      <c r="Q319" s="182">
        <v>0.0018400000000000001</v>
      </c>
      <c r="R319" s="182">
        <f>Q319*H319</f>
        <v>0.0055200000000000006</v>
      </c>
      <c r="S319" s="182">
        <v>0</v>
      </c>
      <c r="T319" s="18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4" t="s">
        <v>221</v>
      </c>
      <c r="AT319" s="184" t="s">
        <v>146</v>
      </c>
      <c r="AU319" s="184" t="s">
        <v>88</v>
      </c>
      <c r="AY319" s="18" t="s">
        <v>143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8" t="s">
        <v>86</v>
      </c>
      <c r="BK319" s="185">
        <f>ROUND(I319*H319,2)</f>
        <v>0</v>
      </c>
      <c r="BL319" s="18" t="s">
        <v>221</v>
      </c>
      <c r="BM319" s="184" t="s">
        <v>515</v>
      </c>
    </row>
    <row r="320" s="2" customFormat="1" ht="16.5" customHeight="1">
      <c r="A320" s="37"/>
      <c r="B320" s="171"/>
      <c r="C320" s="172" t="s">
        <v>516</v>
      </c>
      <c r="D320" s="172" t="s">
        <v>146</v>
      </c>
      <c r="E320" s="173" t="s">
        <v>517</v>
      </c>
      <c r="F320" s="174" t="s">
        <v>518</v>
      </c>
      <c r="G320" s="175" t="s">
        <v>164</v>
      </c>
      <c r="H320" s="176">
        <v>3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43</v>
      </c>
      <c r="O320" s="76"/>
      <c r="P320" s="182">
        <f>O320*H320</f>
        <v>0</v>
      </c>
      <c r="Q320" s="182">
        <v>0</v>
      </c>
      <c r="R320" s="182">
        <f>Q320*H320</f>
        <v>0</v>
      </c>
      <c r="S320" s="182">
        <v>0.00084999999999999995</v>
      </c>
      <c r="T320" s="183">
        <f>S320*H320</f>
        <v>0.0025499999999999997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221</v>
      </c>
      <c r="AT320" s="184" t="s">
        <v>146</v>
      </c>
      <c r="AU320" s="184" t="s">
        <v>88</v>
      </c>
      <c r="AY320" s="18" t="s">
        <v>143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86</v>
      </c>
      <c r="BK320" s="185">
        <f>ROUND(I320*H320,2)</f>
        <v>0</v>
      </c>
      <c r="BL320" s="18" t="s">
        <v>221</v>
      </c>
      <c r="BM320" s="184" t="s">
        <v>519</v>
      </c>
    </row>
    <row r="321" s="2" customFormat="1" ht="16.5" customHeight="1">
      <c r="A321" s="37"/>
      <c r="B321" s="171"/>
      <c r="C321" s="172" t="s">
        <v>520</v>
      </c>
      <c r="D321" s="172" t="s">
        <v>146</v>
      </c>
      <c r="E321" s="173" t="s">
        <v>521</v>
      </c>
      <c r="F321" s="174" t="s">
        <v>522</v>
      </c>
      <c r="G321" s="175" t="s">
        <v>164</v>
      </c>
      <c r="H321" s="176">
        <v>4</v>
      </c>
      <c r="I321" s="177"/>
      <c r="J321" s="178">
        <f>ROUND(I321*H321,2)</f>
        <v>0</v>
      </c>
      <c r="K321" s="179"/>
      <c r="L321" s="38"/>
      <c r="M321" s="180" t="s">
        <v>1</v>
      </c>
      <c r="N321" s="181" t="s">
        <v>43</v>
      </c>
      <c r="O321" s="76"/>
      <c r="P321" s="182">
        <f>O321*H321</f>
        <v>0</v>
      </c>
      <c r="Q321" s="182">
        <v>0.00024000000000000001</v>
      </c>
      <c r="R321" s="182">
        <f>Q321*H321</f>
        <v>0.00096000000000000002</v>
      </c>
      <c r="S321" s="182">
        <v>0</v>
      </c>
      <c r="T321" s="18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4" t="s">
        <v>221</v>
      </c>
      <c r="AT321" s="184" t="s">
        <v>146</v>
      </c>
      <c r="AU321" s="184" t="s">
        <v>88</v>
      </c>
      <c r="AY321" s="18" t="s">
        <v>143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8" t="s">
        <v>86</v>
      </c>
      <c r="BK321" s="185">
        <f>ROUND(I321*H321,2)</f>
        <v>0</v>
      </c>
      <c r="BL321" s="18" t="s">
        <v>221</v>
      </c>
      <c r="BM321" s="184" t="s">
        <v>523</v>
      </c>
    </row>
    <row r="322" s="2" customFormat="1" ht="24.15" customHeight="1">
      <c r="A322" s="37"/>
      <c r="B322" s="171"/>
      <c r="C322" s="172" t="s">
        <v>524</v>
      </c>
      <c r="D322" s="172" t="s">
        <v>146</v>
      </c>
      <c r="E322" s="173" t="s">
        <v>525</v>
      </c>
      <c r="F322" s="174" t="s">
        <v>526</v>
      </c>
      <c r="G322" s="175" t="s">
        <v>149</v>
      </c>
      <c r="H322" s="176">
        <v>0.105</v>
      </c>
      <c r="I322" s="177"/>
      <c r="J322" s="178">
        <f>ROUND(I322*H322,2)</f>
        <v>0</v>
      </c>
      <c r="K322" s="179"/>
      <c r="L322" s="38"/>
      <c r="M322" s="180" t="s">
        <v>1</v>
      </c>
      <c r="N322" s="181" t="s">
        <v>43</v>
      </c>
      <c r="O322" s="76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4" t="s">
        <v>221</v>
      </c>
      <c r="AT322" s="184" t="s">
        <v>146</v>
      </c>
      <c r="AU322" s="184" t="s">
        <v>88</v>
      </c>
      <c r="AY322" s="18" t="s">
        <v>143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8" t="s">
        <v>86</v>
      </c>
      <c r="BK322" s="185">
        <f>ROUND(I322*H322,2)</f>
        <v>0</v>
      </c>
      <c r="BL322" s="18" t="s">
        <v>221</v>
      </c>
      <c r="BM322" s="184" t="s">
        <v>527</v>
      </c>
    </row>
    <row r="323" s="12" customFormat="1" ht="22.8" customHeight="1">
      <c r="A323" s="12"/>
      <c r="B323" s="158"/>
      <c r="C323" s="12"/>
      <c r="D323" s="159" t="s">
        <v>77</v>
      </c>
      <c r="E323" s="169" t="s">
        <v>528</v>
      </c>
      <c r="F323" s="169" t="s">
        <v>529</v>
      </c>
      <c r="G323" s="12"/>
      <c r="H323" s="12"/>
      <c r="I323" s="161"/>
      <c r="J323" s="170">
        <f>BK323</f>
        <v>0</v>
      </c>
      <c r="K323" s="12"/>
      <c r="L323" s="158"/>
      <c r="M323" s="163"/>
      <c r="N323" s="164"/>
      <c r="O323" s="164"/>
      <c r="P323" s="165">
        <f>SUM(P324:P327)</f>
        <v>0</v>
      </c>
      <c r="Q323" s="164"/>
      <c r="R323" s="165">
        <f>SUM(R324:R327)</f>
        <v>0.034600000000000006</v>
      </c>
      <c r="S323" s="164"/>
      <c r="T323" s="166">
        <f>SUM(T324:T327)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9" t="s">
        <v>88</v>
      </c>
      <c r="AT323" s="167" t="s">
        <v>77</v>
      </c>
      <c r="AU323" s="167" t="s">
        <v>86</v>
      </c>
      <c r="AY323" s="159" t="s">
        <v>143</v>
      </c>
      <c r="BK323" s="168">
        <f>SUM(BK324:BK327)</f>
        <v>0</v>
      </c>
    </row>
    <row r="324" s="2" customFormat="1" ht="33" customHeight="1">
      <c r="A324" s="37"/>
      <c r="B324" s="171"/>
      <c r="C324" s="172" t="s">
        <v>530</v>
      </c>
      <c r="D324" s="172" t="s">
        <v>146</v>
      </c>
      <c r="E324" s="173" t="s">
        <v>531</v>
      </c>
      <c r="F324" s="174" t="s">
        <v>532</v>
      </c>
      <c r="G324" s="175" t="s">
        <v>255</v>
      </c>
      <c r="H324" s="176">
        <v>2</v>
      </c>
      <c r="I324" s="177"/>
      <c r="J324" s="178">
        <f>ROUND(I324*H324,2)</f>
        <v>0</v>
      </c>
      <c r="K324" s="179"/>
      <c r="L324" s="38"/>
      <c r="M324" s="180" t="s">
        <v>1</v>
      </c>
      <c r="N324" s="181" t="s">
        <v>43</v>
      </c>
      <c r="O324" s="76"/>
      <c r="P324" s="182">
        <f>O324*H324</f>
        <v>0</v>
      </c>
      <c r="Q324" s="182">
        <v>0.016650000000000002</v>
      </c>
      <c r="R324" s="182">
        <f>Q324*H324</f>
        <v>0.033300000000000003</v>
      </c>
      <c r="S324" s="182">
        <v>0</v>
      </c>
      <c r="T324" s="18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4" t="s">
        <v>221</v>
      </c>
      <c r="AT324" s="184" t="s">
        <v>146</v>
      </c>
      <c r="AU324" s="184" t="s">
        <v>88</v>
      </c>
      <c r="AY324" s="18" t="s">
        <v>143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8" t="s">
        <v>86</v>
      </c>
      <c r="BK324" s="185">
        <f>ROUND(I324*H324,2)</f>
        <v>0</v>
      </c>
      <c r="BL324" s="18" t="s">
        <v>221</v>
      </c>
      <c r="BM324" s="184" t="s">
        <v>533</v>
      </c>
    </row>
    <row r="325" s="2" customFormat="1" ht="16.5" customHeight="1">
      <c r="A325" s="37"/>
      <c r="B325" s="171"/>
      <c r="C325" s="172" t="s">
        <v>534</v>
      </c>
      <c r="D325" s="172" t="s">
        <v>146</v>
      </c>
      <c r="E325" s="173" t="s">
        <v>535</v>
      </c>
      <c r="F325" s="174" t="s">
        <v>536</v>
      </c>
      <c r="G325" s="175" t="s">
        <v>255</v>
      </c>
      <c r="H325" s="176">
        <v>2</v>
      </c>
      <c r="I325" s="177"/>
      <c r="J325" s="178">
        <f>ROUND(I325*H325,2)</f>
        <v>0</v>
      </c>
      <c r="K325" s="179"/>
      <c r="L325" s="38"/>
      <c r="M325" s="180" t="s">
        <v>1</v>
      </c>
      <c r="N325" s="181" t="s">
        <v>43</v>
      </c>
      <c r="O325" s="76"/>
      <c r="P325" s="182">
        <f>O325*H325</f>
        <v>0</v>
      </c>
      <c r="Q325" s="182">
        <v>0.00014999999999999999</v>
      </c>
      <c r="R325" s="182">
        <f>Q325*H325</f>
        <v>0.00029999999999999997</v>
      </c>
      <c r="S325" s="182">
        <v>0</v>
      </c>
      <c r="T325" s="18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4" t="s">
        <v>221</v>
      </c>
      <c r="AT325" s="184" t="s">
        <v>146</v>
      </c>
      <c r="AU325" s="184" t="s">
        <v>88</v>
      </c>
      <c r="AY325" s="18" t="s">
        <v>143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8" t="s">
        <v>86</v>
      </c>
      <c r="BK325" s="185">
        <f>ROUND(I325*H325,2)</f>
        <v>0</v>
      </c>
      <c r="BL325" s="18" t="s">
        <v>221</v>
      </c>
      <c r="BM325" s="184" t="s">
        <v>537</v>
      </c>
    </row>
    <row r="326" s="2" customFormat="1" ht="16.5" customHeight="1">
      <c r="A326" s="37"/>
      <c r="B326" s="171"/>
      <c r="C326" s="172" t="s">
        <v>538</v>
      </c>
      <c r="D326" s="172" t="s">
        <v>146</v>
      </c>
      <c r="E326" s="173" t="s">
        <v>539</v>
      </c>
      <c r="F326" s="174" t="s">
        <v>540</v>
      </c>
      <c r="G326" s="175" t="s">
        <v>255</v>
      </c>
      <c r="H326" s="176">
        <v>2</v>
      </c>
      <c r="I326" s="177"/>
      <c r="J326" s="178">
        <f>ROUND(I326*H326,2)</f>
        <v>0</v>
      </c>
      <c r="K326" s="179"/>
      <c r="L326" s="38"/>
      <c r="M326" s="180" t="s">
        <v>1</v>
      </c>
      <c r="N326" s="181" t="s">
        <v>43</v>
      </c>
      <c r="O326" s="76"/>
      <c r="P326" s="182">
        <f>O326*H326</f>
        <v>0</v>
      </c>
      <c r="Q326" s="182">
        <v>0.00050000000000000001</v>
      </c>
      <c r="R326" s="182">
        <f>Q326*H326</f>
        <v>0.001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221</v>
      </c>
      <c r="AT326" s="184" t="s">
        <v>146</v>
      </c>
      <c r="AU326" s="184" t="s">
        <v>88</v>
      </c>
      <c r="AY326" s="18" t="s">
        <v>143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86</v>
      </c>
      <c r="BK326" s="185">
        <f>ROUND(I326*H326,2)</f>
        <v>0</v>
      </c>
      <c r="BL326" s="18" t="s">
        <v>221</v>
      </c>
      <c r="BM326" s="184" t="s">
        <v>541</v>
      </c>
    </row>
    <row r="327" s="2" customFormat="1" ht="24.15" customHeight="1">
      <c r="A327" s="37"/>
      <c r="B327" s="171"/>
      <c r="C327" s="172" t="s">
        <v>542</v>
      </c>
      <c r="D327" s="172" t="s">
        <v>146</v>
      </c>
      <c r="E327" s="173" t="s">
        <v>543</v>
      </c>
      <c r="F327" s="174" t="s">
        <v>544</v>
      </c>
      <c r="G327" s="175" t="s">
        <v>149</v>
      </c>
      <c r="H327" s="176">
        <v>0.035000000000000003</v>
      </c>
      <c r="I327" s="177"/>
      <c r="J327" s="178">
        <f>ROUND(I327*H327,2)</f>
        <v>0</v>
      </c>
      <c r="K327" s="179"/>
      <c r="L327" s="38"/>
      <c r="M327" s="180" t="s">
        <v>1</v>
      </c>
      <c r="N327" s="181" t="s">
        <v>43</v>
      </c>
      <c r="O327" s="76"/>
      <c r="P327" s="182">
        <f>O327*H327</f>
        <v>0</v>
      </c>
      <c r="Q327" s="182">
        <v>0</v>
      </c>
      <c r="R327" s="182">
        <f>Q327*H327</f>
        <v>0</v>
      </c>
      <c r="S327" s="182">
        <v>0</v>
      </c>
      <c r="T327" s="183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4" t="s">
        <v>221</v>
      </c>
      <c r="AT327" s="184" t="s">
        <v>146</v>
      </c>
      <c r="AU327" s="184" t="s">
        <v>88</v>
      </c>
      <c r="AY327" s="18" t="s">
        <v>143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8" t="s">
        <v>86</v>
      </c>
      <c r="BK327" s="185">
        <f>ROUND(I327*H327,2)</f>
        <v>0</v>
      </c>
      <c r="BL327" s="18" t="s">
        <v>221</v>
      </c>
      <c r="BM327" s="184" t="s">
        <v>545</v>
      </c>
    </row>
    <row r="328" s="12" customFormat="1" ht="22.8" customHeight="1">
      <c r="A328" s="12"/>
      <c r="B328" s="158"/>
      <c r="C328" s="12"/>
      <c r="D328" s="159" t="s">
        <v>77</v>
      </c>
      <c r="E328" s="169" t="s">
        <v>546</v>
      </c>
      <c r="F328" s="169" t="s">
        <v>547</v>
      </c>
      <c r="G328" s="12"/>
      <c r="H328" s="12"/>
      <c r="I328" s="161"/>
      <c r="J328" s="170">
        <f>BK328</f>
        <v>0</v>
      </c>
      <c r="K328" s="12"/>
      <c r="L328" s="158"/>
      <c r="M328" s="163"/>
      <c r="N328" s="164"/>
      <c r="O328" s="164"/>
      <c r="P328" s="165">
        <f>SUM(P329:P332)</f>
        <v>0</v>
      </c>
      <c r="Q328" s="164"/>
      <c r="R328" s="165">
        <f>SUM(R329:R332)</f>
        <v>0.01248</v>
      </c>
      <c r="S328" s="164"/>
      <c r="T328" s="166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59" t="s">
        <v>88</v>
      </c>
      <c r="AT328" s="167" t="s">
        <v>77</v>
      </c>
      <c r="AU328" s="167" t="s">
        <v>86</v>
      </c>
      <c r="AY328" s="159" t="s">
        <v>143</v>
      </c>
      <c r="BK328" s="168">
        <f>SUM(BK329:BK332)</f>
        <v>0</v>
      </c>
    </row>
    <row r="329" s="2" customFormat="1" ht="24.15" customHeight="1">
      <c r="A329" s="37"/>
      <c r="B329" s="171"/>
      <c r="C329" s="172" t="s">
        <v>548</v>
      </c>
      <c r="D329" s="172" t="s">
        <v>146</v>
      </c>
      <c r="E329" s="173" t="s">
        <v>549</v>
      </c>
      <c r="F329" s="174" t="s">
        <v>550</v>
      </c>
      <c r="G329" s="175" t="s">
        <v>300</v>
      </c>
      <c r="H329" s="176">
        <v>24</v>
      </c>
      <c r="I329" s="177"/>
      <c r="J329" s="178">
        <f>ROUND(I329*H329,2)</f>
        <v>0</v>
      </c>
      <c r="K329" s="179"/>
      <c r="L329" s="38"/>
      <c r="M329" s="180" t="s">
        <v>1</v>
      </c>
      <c r="N329" s="181" t="s">
        <v>43</v>
      </c>
      <c r="O329" s="76"/>
      <c r="P329" s="182">
        <f>O329*H329</f>
        <v>0</v>
      </c>
      <c r="Q329" s="182">
        <v>0.00046999999999999999</v>
      </c>
      <c r="R329" s="182">
        <f>Q329*H329</f>
        <v>0.01128</v>
      </c>
      <c r="S329" s="182">
        <v>0</v>
      </c>
      <c r="T329" s="18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4" t="s">
        <v>221</v>
      </c>
      <c r="AT329" s="184" t="s">
        <v>146</v>
      </c>
      <c r="AU329" s="184" t="s">
        <v>88</v>
      </c>
      <c r="AY329" s="18" t="s">
        <v>143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8" t="s">
        <v>86</v>
      </c>
      <c r="BK329" s="185">
        <f>ROUND(I329*H329,2)</f>
        <v>0</v>
      </c>
      <c r="BL329" s="18" t="s">
        <v>221</v>
      </c>
      <c r="BM329" s="184" t="s">
        <v>551</v>
      </c>
    </row>
    <row r="330" s="2" customFormat="1" ht="16.5" customHeight="1">
      <c r="A330" s="37"/>
      <c r="B330" s="171"/>
      <c r="C330" s="172" t="s">
        <v>552</v>
      </c>
      <c r="D330" s="172" t="s">
        <v>146</v>
      </c>
      <c r="E330" s="173" t="s">
        <v>553</v>
      </c>
      <c r="F330" s="174" t="s">
        <v>554</v>
      </c>
      <c r="G330" s="175" t="s">
        <v>300</v>
      </c>
      <c r="H330" s="176">
        <v>24</v>
      </c>
      <c r="I330" s="177"/>
      <c r="J330" s="178">
        <f>ROUND(I330*H330,2)</f>
        <v>0</v>
      </c>
      <c r="K330" s="179"/>
      <c r="L330" s="38"/>
      <c r="M330" s="180" t="s">
        <v>1</v>
      </c>
      <c r="N330" s="181" t="s">
        <v>43</v>
      </c>
      <c r="O330" s="76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4" t="s">
        <v>221</v>
      </c>
      <c r="AT330" s="184" t="s">
        <v>146</v>
      </c>
      <c r="AU330" s="184" t="s">
        <v>88</v>
      </c>
      <c r="AY330" s="18" t="s">
        <v>143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8" t="s">
        <v>86</v>
      </c>
      <c r="BK330" s="185">
        <f>ROUND(I330*H330,2)</f>
        <v>0</v>
      </c>
      <c r="BL330" s="18" t="s">
        <v>221</v>
      </c>
      <c r="BM330" s="184" t="s">
        <v>555</v>
      </c>
    </row>
    <row r="331" s="2" customFormat="1" ht="33" customHeight="1">
      <c r="A331" s="37"/>
      <c r="B331" s="171"/>
      <c r="C331" s="172" t="s">
        <v>556</v>
      </c>
      <c r="D331" s="172" t="s">
        <v>146</v>
      </c>
      <c r="E331" s="173" t="s">
        <v>557</v>
      </c>
      <c r="F331" s="174" t="s">
        <v>558</v>
      </c>
      <c r="G331" s="175" t="s">
        <v>300</v>
      </c>
      <c r="H331" s="176">
        <v>24</v>
      </c>
      <c r="I331" s="177"/>
      <c r="J331" s="178">
        <f>ROUND(I331*H331,2)</f>
        <v>0</v>
      </c>
      <c r="K331" s="179"/>
      <c r="L331" s="38"/>
      <c r="M331" s="180" t="s">
        <v>1</v>
      </c>
      <c r="N331" s="181" t="s">
        <v>43</v>
      </c>
      <c r="O331" s="76"/>
      <c r="P331" s="182">
        <f>O331*H331</f>
        <v>0</v>
      </c>
      <c r="Q331" s="182">
        <v>5.0000000000000002E-05</v>
      </c>
      <c r="R331" s="182">
        <f>Q331*H331</f>
        <v>0.0012000000000000001</v>
      </c>
      <c r="S331" s="182">
        <v>0</v>
      </c>
      <c r="T331" s="18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4" t="s">
        <v>221</v>
      </c>
      <c r="AT331" s="184" t="s">
        <v>146</v>
      </c>
      <c r="AU331" s="184" t="s">
        <v>88</v>
      </c>
      <c r="AY331" s="18" t="s">
        <v>143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8" t="s">
        <v>86</v>
      </c>
      <c r="BK331" s="185">
        <f>ROUND(I331*H331,2)</f>
        <v>0</v>
      </c>
      <c r="BL331" s="18" t="s">
        <v>221</v>
      </c>
      <c r="BM331" s="184" t="s">
        <v>559</v>
      </c>
    </row>
    <row r="332" s="2" customFormat="1" ht="24.15" customHeight="1">
      <c r="A332" s="37"/>
      <c r="B332" s="171"/>
      <c r="C332" s="172" t="s">
        <v>560</v>
      </c>
      <c r="D332" s="172" t="s">
        <v>146</v>
      </c>
      <c r="E332" s="173" t="s">
        <v>561</v>
      </c>
      <c r="F332" s="174" t="s">
        <v>562</v>
      </c>
      <c r="G332" s="175" t="s">
        <v>149</v>
      </c>
      <c r="H332" s="176">
        <v>0.012</v>
      </c>
      <c r="I332" s="177"/>
      <c r="J332" s="178">
        <f>ROUND(I332*H332,2)</f>
        <v>0</v>
      </c>
      <c r="K332" s="179"/>
      <c r="L332" s="38"/>
      <c r="M332" s="180" t="s">
        <v>1</v>
      </c>
      <c r="N332" s="181" t="s">
        <v>43</v>
      </c>
      <c r="O332" s="76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4" t="s">
        <v>221</v>
      </c>
      <c r="AT332" s="184" t="s">
        <v>146</v>
      </c>
      <c r="AU332" s="184" t="s">
        <v>88</v>
      </c>
      <c r="AY332" s="18" t="s">
        <v>143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8" t="s">
        <v>86</v>
      </c>
      <c r="BK332" s="185">
        <f>ROUND(I332*H332,2)</f>
        <v>0</v>
      </c>
      <c r="BL332" s="18" t="s">
        <v>221</v>
      </c>
      <c r="BM332" s="184" t="s">
        <v>563</v>
      </c>
    </row>
    <row r="333" s="12" customFormat="1" ht="22.8" customHeight="1">
      <c r="A333" s="12"/>
      <c r="B333" s="158"/>
      <c r="C333" s="12"/>
      <c r="D333" s="159" t="s">
        <v>77</v>
      </c>
      <c r="E333" s="169" t="s">
        <v>564</v>
      </c>
      <c r="F333" s="169" t="s">
        <v>565</v>
      </c>
      <c r="G333" s="12"/>
      <c r="H333" s="12"/>
      <c r="I333" s="161"/>
      <c r="J333" s="170">
        <f>BK333</f>
        <v>0</v>
      </c>
      <c r="K333" s="12"/>
      <c r="L333" s="158"/>
      <c r="M333" s="163"/>
      <c r="N333" s="164"/>
      <c r="O333" s="164"/>
      <c r="P333" s="165">
        <f>SUM(P334:P336)</f>
        <v>0</v>
      </c>
      <c r="Q333" s="164"/>
      <c r="R333" s="165">
        <f>SUM(R334:R336)</f>
        <v>0.0024299999999999999</v>
      </c>
      <c r="S333" s="164"/>
      <c r="T333" s="166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59" t="s">
        <v>88</v>
      </c>
      <c r="AT333" s="167" t="s">
        <v>77</v>
      </c>
      <c r="AU333" s="167" t="s">
        <v>86</v>
      </c>
      <c r="AY333" s="159" t="s">
        <v>143</v>
      </c>
      <c r="BK333" s="168">
        <f>SUM(BK334:BK336)</f>
        <v>0</v>
      </c>
    </row>
    <row r="334" s="2" customFormat="1" ht="24.15" customHeight="1">
      <c r="A334" s="37"/>
      <c r="B334" s="171"/>
      <c r="C334" s="172" t="s">
        <v>566</v>
      </c>
      <c r="D334" s="172" t="s">
        <v>146</v>
      </c>
      <c r="E334" s="173" t="s">
        <v>567</v>
      </c>
      <c r="F334" s="174" t="s">
        <v>568</v>
      </c>
      <c r="G334" s="175" t="s">
        <v>164</v>
      </c>
      <c r="H334" s="176">
        <v>3</v>
      </c>
      <c r="I334" s="177"/>
      <c r="J334" s="178">
        <f>ROUND(I334*H334,2)</f>
        <v>0</v>
      </c>
      <c r="K334" s="179"/>
      <c r="L334" s="38"/>
      <c r="M334" s="180" t="s">
        <v>1</v>
      </c>
      <c r="N334" s="181" t="s">
        <v>43</v>
      </c>
      <c r="O334" s="76"/>
      <c r="P334" s="182">
        <f>O334*H334</f>
        <v>0</v>
      </c>
      <c r="Q334" s="182">
        <v>0.00011</v>
      </c>
      <c r="R334" s="182">
        <f>Q334*H334</f>
        <v>0.00033</v>
      </c>
      <c r="S334" s="182">
        <v>0</v>
      </c>
      <c r="T334" s="18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4" t="s">
        <v>221</v>
      </c>
      <c r="AT334" s="184" t="s">
        <v>146</v>
      </c>
      <c r="AU334" s="184" t="s">
        <v>88</v>
      </c>
      <c r="AY334" s="18" t="s">
        <v>143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8" t="s">
        <v>86</v>
      </c>
      <c r="BK334" s="185">
        <f>ROUND(I334*H334,2)</f>
        <v>0</v>
      </c>
      <c r="BL334" s="18" t="s">
        <v>221</v>
      </c>
      <c r="BM334" s="184" t="s">
        <v>569</v>
      </c>
    </row>
    <row r="335" s="2" customFormat="1" ht="24.15" customHeight="1">
      <c r="A335" s="37"/>
      <c r="B335" s="171"/>
      <c r="C335" s="172" t="s">
        <v>570</v>
      </c>
      <c r="D335" s="172" t="s">
        <v>146</v>
      </c>
      <c r="E335" s="173" t="s">
        <v>571</v>
      </c>
      <c r="F335" s="174" t="s">
        <v>572</v>
      </c>
      <c r="G335" s="175" t="s">
        <v>164</v>
      </c>
      <c r="H335" s="176">
        <v>3</v>
      </c>
      <c r="I335" s="177"/>
      <c r="J335" s="178">
        <f>ROUND(I335*H335,2)</f>
        <v>0</v>
      </c>
      <c r="K335" s="179"/>
      <c r="L335" s="38"/>
      <c r="M335" s="180" t="s">
        <v>1</v>
      </c>
      <c r="N335" s="181" t="s">
        <v>43</v>
      </c>
      <c r="O335" s="76"/>
      <c r="P335" s="182">
        <f>O335*H335</f>
        <v>0</v>
      </c>
      <c r="Q335" s="182">
        <v>0.00069999999999999999</v>
      </c>
      <c r="R335" s="182">
        <f>Q335*H335</f>
        <v>0.0020999999999999999</v>
      </c>
      <c r="S335" s="182">
        <v>0</v>
      </c>
      <c r="T335" s="18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4" t="s">
        <v>221</v>
      </c>
      <c r="AT335" s="184" t="s">
        <v>146</v>
      </c>
      <c r="AU335" s="184" t="s">
        <v>88</v>
      </c>
      <c r="AY335" s="18" t="s">
        <v>143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8" t="s">
        <v>86</v>
      </c>
      <c r="BK335" s="185">
        <f>ROUND(I335*H335,2)</f>
        <v>0</v>
      </c>
      <c r="BL335" s="18" t="s">
        <v>221</v>
      </c>
      <c r="BM335" s="184" t="s">
        <v>573</v>
      </c>
    </row>
    <row r="336" s="2" customFormat="1" ht="21.75" customHeight="1">
      <c r="A336" s="37"/>
      <c r="B336" s="171"/>
      <c r="C336" s="172" t="s">
        <v>574</v>
      </c>
      <c r="D336" s="172" t="s">
        <v>146</v>
      </c>
      <c r="E336" s="173" t="s">
        <v>575</v>
      </c>
      <c r="F336" s="174" t="s">
        <v>576</v>
      </c>
      <c r="G336" s="175" t="s">
        <v>149</v>
      </c>
      <c r="H336" s="176">
        <v>0.002</v>
      </c>
      <c r="I336" s="177"/>
      <c r="J336" s="178">
        <f>ROUND(I336*H336,2)</f>
        <v>0</v>
      </c>
      <c r="K336" s="179"/>
      <c r="L336" s="38"/>
      <c r="M336" s="180" t="s">
        <v>1</v>
      </c>
      <c r="N336" s="181" t="s">
        <v>43</v>
      </c>
      <c r="O336" s="76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4" t="s">
        <v>221</v>
      </c>
      <c r="AT336" s="184" t="s">
        <v>146</v>
      </c>
      <c r="AU336" s="184" t="s">
        <v>88</v>
      </c>
      <c r="AY336" s="18" t="s">
        <v>143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8" t="s">
        <v>86</v>
      </c>
      <c r="BK336" s="185">
        <f>ROUND(I336*H336,2)</f>
        <v>0</v>
      </c>
      <c r="BL336" s="18" t="s">
        <v>221</v>
      </c>
      <c r="BM336" s="184" t="s">
        <v>577</v>
      </c>
    </row>
    <row r="337" s="12" customFormat="1" ht="22.8" customHeight="1">
      <c r="A337" s="12"/>
      <c r="B337" s="158"/>
      <c r="C337" s="12"/>
      <c r="D337" s="159" t="s">
        <v>77</v>
      </c>
      <c r="E337" s="169" t="s">
        <v>578</v>
      </c>
      <c r="F337" s="169" t="s">
        <v>579</v>
      </c>
      <c r="G337" s="12"/>
      <c r="H337" s="12"/>
      <c r="I337" s="161"/>
      <c r="J337" s="170">
        <f>BK337</f>
        <v>0</v>
      </c>
      <c r="K337" s="12"/>
      <c r="L337" s="158"/>
      <c r="M337" s="163"/>
      <c r="N337" s="164"/>
      <c r="O337" s="164"/>
      <c r="P337" s="165">
        <f>SUM(P338:P341)</f>
        <v>0</v>
      </c>
      <c r="Q337" s="164"/>
      <c r="R337" s="165">
        <f>SUM(R338:R341)</f>
        <v>0.16128999999999999</v>
      </c>
      <c r="S337" s="164"/>
      <c r="T337" s="166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59" t="s">
        <v>88</v>
      </c>
      <c r="AT337" s="167" t="s">
        <v>77</v>
      </c>
      <c r="AU337" s="167" t="s">
        <v>86</v>
      </c>
      <c r="AY337" s="159" t="s">
        <v>143</v>
      </c>
      <c r="BK337" s="168">
        <f>SUM(BK338:BK341)</f>
        <v>0</v>
      </c>
    </row>
    <row r="338" s="2" customFormat="1" ht="37.8" customHeight="1">
      <c r="A338" s="37"/>
      <c r="B338" s="171"/>
      <c r="C338" s="172" t="s">
        <v>580</v>
      </c>
      <c r="D338" s="172" t="s">
        <v>146</v>
      </c>
      <c r="E338" s="173" t="s">
        <v>581</v>
      </c>
      <c r="F338" s="174" t="s">
        <v>582</v>
      </c>
      <c r="G338" s="175" t="s">
        <v>164</v>
      </c>
      <c r="H338" s="176">
        <v>1</v>
      </c>
      <c r="I338" s="177"/>
      <c r="J338" s="178">
        <f>ROUND(I338*H338,2)</f>
        <v>0</v>
      </c>
      <c r="K338" s="179"/>
      <c r="L338" s="38"/>
      <c r="M338" s="180" t="s">
        <v>1</v>
      </c>
      <c r="N338" s="181" t="s">
        <v>43</v>
      </c>
      <c r="O338" s="76"/>
      <c r="P338" s="182">
        <f>O338*H338</f>
        <v>0</v>
      </c>
      <c r="Q338" s="182">
        <v>0.034279999999999998</v>
      </c>
      <c r="R338" s="182">
        <f>Q338*H338</f>
        <v>0.034279999999999998</v>
      </c>
      <c r="S338" s="182">
        <v>0</v>
      </c>
      <c r="T338" s="18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4" t="s">
        <v>221</v>
      </c>
      <c r="AT338" s="184" t="s">
        <v>146</v>
      </c>
      <c r="AU338" s="184" t="s">
        <v>88</v>
      </c>
      <c r="AY338" s="18" t="s">
        <v>143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8" t="s">
        <v>86</v>
      </c>
      <c r="BK338" s="185">
        <f>ROUND(I338*H338,2)</f>
        <v>0</v>
      </c>
      <c r="BL338" s="18" t="s">
        <v>221</v>
      </c>
      <c r="BM338" s="184" t="s">
        <v>583</v>
      </c>
    </row>
    <row r="339" s="2" customFormat="1" ht="37.8" customHeight="1">
      <c r="A339" s="37"/>
      <c r="B339" s="171"/>
      <c r="C339" s="172" t="s">
        <v>584</v>
      </c>
      <c r="D339" s="172" t="s">
        <v>146</v>
      </c>
      <c r="E339" s="173" t="s">
        <v>585</v>
      </c>
      <c r="F339" s="174" t="s">
        <v>586</v>
      </c>
      <c r="G339" s="175" t="s">
        <v>164</v>
      </c>
      <c r="H339" s="176">
        <v>1</v>
      </c>
      <c r="I339" s="177"/>
      <c r="J339" s="178">
        <f>ROUND(I339*H339,2)</f>
        <v>0</v>
      </c>
      <c r="K339" s="179"/>
      <c r="L339" s="38"/>
      <c r="M339" s="180" t="s">
        <v>1</v>
      </c>
      <c r="N339" s="181" t="s">
        <v>43</v>
      </c>
      <c r="O339" s="76"/>
      <c r="P339" s="182">
        <f>O339*H339</f>
        <v>0</v>
      </c>
      <c r="Q339" s="182">
        <v>0.069159999999999999</v>
      </c>
      <c r="R339" s="182">
        <f>Q339*H339</f>
        <v>0.069159999999999999</v>
      </c>
      <c r="S339" s="182">
        <v>0</v>
      </c>
      <c r="T339" s="18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4" t="s">
        <v>221</v>
      </c>
      <c r="AT339" s="184" t="s">
        <v>146</v>
      </c>
      <c r="AU339" s="184" t="s">
        <v>88</v>
      </c>
      <c r="AY339" s="18" t="s">
        <v>143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8" t="s">
        <v>86</v>
      </c>
      <c r="BK339" s="185">
        <f>ROUND(I339*H339,2)</f>
        <v>0</v>
      </c>
      <c r="BL339" s="18" t="s">
        <v>221</v>
      </c>
      <c r="BM339" s="184" t="s">
        <v>587</v>
      </c>
    </row>
    <row r="340" s="2" customFormat="1" ht="37.8" customHeight="1">
      <c r="A340" s="37"/>
      <c r="B340" s="171"/>
      <c r="C340" s="172" t="s">
        <v>588</v>
      </c>
      <c r="D340" s="172" t="s">
        <v>146</v>
      </c>
      <c r="E340" s="173" t="s">
        <v>589</v>
      </c>
      <c r="F340" s="174" t="s">
        <v>590</v>
      </c>
      <c r="G340" s="175" t="s">
        <v>164</v>
      </c>
      <c r="H340" s="176">
        <v>1</v>
      </c>
      <c r="I340" s="177"/>
      <c r="J340" s="178">
        <f>ROUND(I340*H340,2)</f>
        <v>0</v>
      </c>
      <c r="K340" s="179"/>
      <c r="L340" s="38"/>
      <c r="M340" s="180" t="s">
        <v>1</v>
      </c>
      <c r="N340" s="181" t="s">
        <v>43</v>
      </c>
      <c r="O340" s="76"/>
      <c r="P340" s="182">
        <f>O340*H340</f>
        <v>0</v>
      </c>
      <c r="Q340" s="182">
        <v>0.057849999999999999</v>
      </c>
      <c r="R340" s="182">
        <f>Q340*H340</f>
        <v>0.057849999999999999</v>
      </c>
      <c r="S340" s="182">
        <v>0</v>
      </c>
      <c r="T340" s="18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4" t="s">
        <v>221</v>
      </c>
      <c r="AT340" s="184" t="s">
        <v>146</v>
      </c>
      <c r="AU340" s="184" t="s">
        <v>88</v>
      </c>
      <c r="AY340" s="18" t="s">
        <v>143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8" t="s">
        <v>86</v>
      </c>
      <c r="BK340" s="185">
        <f>ROUND(I340*H340,2)</f>
        <v>0</v>
      </c>
      <c r="BL340" s="18" t="s">
        <v>221</v>
      </c>
      <c r="BM340" s="184" t="s">
        <v>591</v>
      </c>
    </row>
    <row r="341" s="2" customFormat="1" ht="24.15" customHeight="1">
      <c r="A341" s="37"/>
      <c r="B341" s="171"/>
      <c r="C341" s="172" t="s">
        <v>592</v>
      </c>
      <c r="D341" s="172" t="s">
        <v>146</v>
      </c>
      <c r="E341" s="173" t="s">
        <v>593</v>
      </c>
      <c r="F341" s="174" t="s">
        <v>594</v>
      </c>
      <c r="G341" s="175" t="s">
        <v>149</v>
      </c>
      <c r="H341" s="176">
        <v>0.161</v>
      </c>
      <c r="I341" s="177"/>
      <c r="J341" s="178">
        <f>ROUND(I341*H341,2)</f>
        <v>0</v>
      </c>
      <c r="K341" s="179"/>
      <c r="L341" s="38"/>
      <c r="M341" s="180" t="s">
        <v>1</v>
      </c>
      <c r="N341" s="181" t="s">
        <v>43</v>
      </c>
      <c r="O341" s="76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4" t="s">
        <v>221</v>
      </c>
      <c r="AT341" s="184" t="s">
        <v>146</v>
      </c>
      <c r="AU341" s="184" t="s">
        <v>88</v>
      </c>
      <c r="AY341" s="18" t="s">
        <v>143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8" t="s">
        <v>86</v>
      </c>
      <c r="BK341" s="185">
        <f>ROUND(I341*H341,2)</f>
        <v>0</v>
      </c>
      <c r="BL341" s="18" t="s">
        <v>221</v>
      </c>
      <c r="BM341" s="184" t="s">
        <v>595</v>
      </c>
    </row>
    <row r="342" s="12" customFormat="1" ht="22.8" customHeight="1">
      <c r="A342" s="12"/>
      <c r="B342" s="158"/>
      <c r="C342" s="12"/>
      <c r="D342" s="159" t="s">
        <v>77</v>
      </c>
      <c r="E342" s="169" t="s">
        <v>596</v>
      </c>
      <c r="F342" s="169" t="s">
        <v>597</v>
      </c>
      <c r="G342" s="12"/>
      <c r="H342" s="12"/>
      <c r="I342" s="161"/>
      <c r="J342" s="170">
        <f>BK342</f>
        <v>0</v>
      </c>
      <c r="K342" s="12"/>
      <c r="L342" s="158"/>
      <c r="M342" s="163"/>
      <c r="N342" s="164"/>
      <c r="O342" s="164"/>
      <c r="P342" s="165">
        <f>SUM(P343:P368)</f>
        <v>0</v>
      </c>
      <c r="Q342" s="164"/>
      <c r="R342" s="165">
        <f>SUM(R343:R368)</f>
        <v>0.056351999999999999</v>
      </c>
      <c r="S342" s="164"/>
      <c r="T342" s="166">
        <f>SUM(T343:T368)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59" t="s">
        <v>88</v>
      </c>
      <c r="AT342" s="167" t="s">
        <v>77</v>
      </c>
      <c r="AU342" s="167" t="s">
        <v>86</v>
      </c>
      <c r="AY342" s="159" t="s">
        <v>143</v>
      </c>
      <c r="BK342" s="168">
        <f>SUM(BK343:BK368)</f>
        <v>0</v>
      </c>
    </row>
    <row r="343" s="2" customFormat="1" ht="16.5" customHeight="1">
      <c r="A343" s="37"/>
      <c r="B343" s="171"/>
      <c r="C343" s="172" t="s">
        <v>598</v>
      </c>
      <c r="D343" s="172" t="s">
        <v>146</v>
      </c>
      <c r="E343" s="173" t="s">
        <v>599</v>
      </c>
      <c r="F343" s="174" t="s">
        <v>600</v>
      </c>
      <c r="G343" s="175" t="s">
        <v>164</v>
      </c>
      <c r="H343" s="176">
        <v>20</v>
      </c>
      <c r="I343" s="177"/>
      <c r="J343" s="178">
        <f>ROUND(I343*H343,2)</f>
        <v>0</v>
      </c>
      <c r="K343" s="179"/>
      <c r="L343" s="38"/>
      <c r="M343" s="180" t="s">
        <v>1</v>
      </c>
      <c r="N343" s="181" t="s">
        <v>43</v>
      </c>
      <c r="O343" s="76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4" t="s">
        <v>221</v>
      </c>
      <c r="AT343" s="184" t="s">
        <v>146</v>
      </c>
      <c r="AU343" s="184" t="s">
        <v>88</v>
      </c>
      <c r="AY343" s="18" t="s">
        <v>143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8" t="s">
        <v>86</v>
      </c>
      <c r="BK343" s="185">
        <f>ROUND(I343*H343,2)</f>
        <v>0</v>
      </c>
      <c r="BL343" s="18" t="s">
        <v>221</v>
      </c>
      <c r="BM343" s="184" t="s">
        <v>601</v>
      </c>
    </row>
    <row r="344" s="2" customFormat="1" ht="16.5" customHeight="1">
      <c r="A344" s="37"/>
      <c r="B344" s="171"/>
      <c r="C344" s="210" t="s">
        <v>602</v>
      </c>
      <c r="D344" s="210" t="s">
        <v>247</v>
      </c>
      <c r="E344" s="211" t="s">
        <v>603</v>
      </c>
      <c r="F344" s="212" t="s">
        <v>604</v>
      </c>
      <c r="G344" s="213" t="s">
        <v>164</v>
      </c>
      <c r="H344" s="214">
        <v>20</v>
      </c>
      <c r="I344" s="215"/>
      <c r="J344" s="216">
        <f>ROUND(I344*H344,2)</f>
        <v>0</v>
      </c>
      <c r="K344" s="217"/>
      <c r="L344" s="218"/>
      <c r="M344" s="219" t="s">
        <v>1</v>
      </c>
      <c r="N344" s="220" t="s">
        <v>43</v>
      </c>
      <c r="O344" s="76"/>
      <c r="P344" s="182">
        <f>O344*H344</f>
        <v>0</v>
      </c>
      <c r="Q344" s="182">
        <v>3.0000000000000001E-05</v>
      </c>
      <c r="R344" s="182">
        <f>Q344*H344</f>
        <v>0.00060000000000000006</v>
      </c>
      <c r="S344" s="182">
        <v>0</v>
      </c>
      <c r="T344" s="18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4" t="s">
        <v>292</v>
      </c>
      <c r="AT344" s="184" t="s">
        <v>247</v>
      </c>
      <c r="AU344" s="184" t="s">
        <v>88</v>
      </c>
      <c r="AY344" s="18" t="s">
        <v>143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8" t="s">
        <v>86</v>
      </c>
      <c r="BK344" s="185">
        <f>ROUND(I344*H344,2)</f>
        <v>0</v>
      </c>
      <c r="BL344" s="18" t="s">
        <v>221</v>
      </c>
      <c r="BM344" s="184" t="s">
        <v>605</v>
      </c>
    </row>
    <row r="345" s="2" customFormat="1" ht="16.5" customHeight="1">
      <c r="A345" s="37"/>
      <c r="B345" s="171"/>
      <c r="C345" s="210" t="s">
        <v>606</v>
      </c>
      <c r="D345" s="210" t="s">
        <v>247</v>
      </c>
      <c r="E345" s="211" t="s">
        <v>607</v>
      </c>
      <c r="F345" s="212" t="s">
        <v>608</v>
      </c>
      <c r="G345" s="213" t="s">
        <v>164</v>
      </c>
      <c r="H345" s="214">
        <v>20</v>
      </c>
      <c r="I345" s="215"/>
      <c r="J345" s="216">
        <f>ROUND(I345*H345,2)</f>
        <v>0</v>
      </c>
      <c r="K345" s="217"/>
      <c r="L345" s="218"/>
      <c r="M345" s="219" t="s">
        <v>1</v>
      </c>
      <c r="N345" s="220" t="s">
        <v>43</v>
      </c>
      <c r="O345" s="76"/>
      <c r="P345" s="182">
        <f>O345*H345</f>
        <v>0</v>
      </c>
      <c r="Q345" s="182">
        <v>3.0000000000000001E-05</v>
      </c>
      <c r="R345" s="182">
        <f>Q345*H345</f>
        <v>0.00060000000000000006</v>
      </c>
      <c r="S345" s="182">
        <v>0</v>
      </c>
      <c r="T345" s="18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4" t="s">
        <v>292</v>
      </c>
      <c r="AT345" s="184" t="s">
        <v>247</v>
      </c>
      <c r="AU345" s="184" t="s">
        <v>88</v>
      </c>
      <c r="AY345" s="18" t="s">
        <v>143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8" t="s">
        <v>86</v>
      </c>
      <c r="BK345" s="185">
        <f>ROUND(I345*H345,2)</f>
        <v>0</v>
      </c>
      <c r="BL345" s="18" t="s">
        <v>221</v>
      </c>
      <c r="BM345" s="184" t="s">
        <v>609</v>
      </c>
    </row>
    <row r="346" s="2" customFormat="1" ht="24.15" customHeight="1">
      <c r="A346" s="37"/>
      <c r="B346" s="171"/>
      <c r="C346" s="172" t="s">
        <v>610</v>
      </c>
      <c r="D346" s="172" t="s">
        <v>146</v>
      </c>
      <c r="E346" s="173" t="s">
        <v>611</v>
      </c>
      <c r="F346" s="174" t="s">
        <v>612</v>
      </c>
      <c r="G346" s="175" t="s">
        <v>300</v>
      </c>
      <c r="H346" s="176">
        <v>92.5</v>
      </c>
      <c r="I346" s="177"/>
      <c r="J346" s="178">
        <f>ROUND(I346*H346,2)</f>
        <v>0</v>
      </c>
      <c r="K346" s="179"/>
      <c r="L346" s="38"/>
      <c r="M346" s="180" t="s">
        <v>1</v>
      </c>
      <c r="N346" s="181" t="s">
        <v>43</v>
      </c>
      <c r="O346" s="76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221</v>
      </c>
      <c r="AT346" s="184" t="s">
        <v>146</v>
      </c>
      <c r="AU346" s="184" t="s">
        <v>88</v>
      </c>
      <c r="AY346" s="18" t="s">
        <v>143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86</v>
      </c>
      <c r="BK346" s="185">
        <f>ROUND(I346*H346,2)</f>
        <v>0</v>
      </c>
      <c r="BL346" s="18" t="s">
        <v>221</v>
      </c>
      <c r="BM346" s="184" t="s">
        <v>613</v>
      </c>
    </row>
    <row r="347" s="2" customFormat="1" ht="16.5" customHeight="1">
      <c r="A347" s="37"/>
      <c r="B347" s="171"/>
      <c r="C347" s="210" t="s">
        <v>614</v>
      </c>
      <c r="D347" s="210" t="s">
        <v>247</v>
      </c>
      <c r="E347" s="211" t="s">
        <v>615</v>
      </c>
      <c r="F347" s="212" t="s">
        <v>616</v>
      </c>
      <c r="G347" s="213" t="s">
        <v>300</v>
      </c>
      <c r="H347" s="214">
        <v>111</v>
      </c>
      <c r="I347" s="215"/>
      <c r="J347" s="216">
        <f>ROUND(I347*H347,2)</f>
        <v>0</v>
      </c>
      <c r="K347" s="217"/>
      <c r="L347" s="218"/>
      <c r="M347" s="219" t="s">
        <v>1</v>
      </c>
      <c r="N347" s="220" t="s">
        <v>43</v>
      </c>
      <c r="O347" s="76"/>
      <c r="P347" s="182">
        <f>O347*H347</f>
        <v>0</v>
      </c>
      <c r="Q347" s="182">
        <v>0.00012</v>
      </c>
      <c r="R347" s="182">
        <f>Q347*H347</f>
        <v>0.01332</v>
      </c>
      <c r="S347" s="182">
        <v>0</v>
      </c>
      <c r="T347" s="183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4" t="s">
        <v>292</v>
      </c>
      <c r="AT347" s="184" t="s">
        <v>247</v>
      </c>
      <c r="AU347" s="184" t="s">
        <v>88</v>
      </c>
      <c r="AY347" s="18" t="s">
        <v>143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8" t="s">
        <v>86</v>
      </c>
      <c r="BK347" s="185">
        <f>ROUND(I347*H347,2)</f>
        <v>0</v>
      </c>
      <c r="BL347" s="18" t="s">
        <v>221</v>
      </c>
      <c r="BM347" s="184" t="s">
        <v>617</v>
      </c>
    </row>
    <row r="348" s="13" customFormat="1">
      <c r="A348" s="13"/>
      <c r="B348" s="186"/>
      <c r="C348" s="13"/>
      <c r="D348" s="187" t="s">
        <v>152</v>
      </c>
      <c r="E348" s="188" t="s">
        <v>1</v>
      </c>
      <c r="F348" s="189" t="s">
        <v>618</v>
      </c>
      <c r="G348" s="13"/>
      <c r="H348" s="190">
        <v>111</v>
      </c>
      <c r="I348" s="191"/>
      <c r="J348" s="13"/>
      <c r="K348" s="13"/>
      <c r="L348" s="186"/>
      <c r="M348" s="192"/>
      <c r="N348" s="193"/>
      <c r="O348" s="193"/>
      <c r="P348" s="193"/>
      <c r="Q348" s="193"/>
      <c r="R348" s="193"/>
      <c r="S348" s="193"/>
      <c r="T348" s="19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8" t="s">
        <v>152</v>
      </c>
      <c r="AU348" s="188" t="s">
        <v>88</v>
      </c>
      <c r="AV348" s="13" t="s">
        <v>88</v>
      </c>
      <c r="AW348" s="13" t="s">
        <v>32</v>
      </c>
      <c r="AX348" s="13" t="s">
        <v>86</v>
      </c>
      <c r="AY348" s="188" t="s">
        <v>143</v>
      </c>
    </row>
    <row r="349" s="2" customFormat="1" ht="24.15" customHeight="1">
      <c r="A349" s="37"/>
      <c r="B349" s="171"/>
      <c r="C349" s="172" t="s">
        <v>619</v>
      </c>
      <c r="D349" s="172" t="s">
        <v>146</v>
      </c>
      <c r="E349" s="173" t="s">
        <v>620</v>
      </c>
      <c r="F349" s="174" t="s">
        <v>621</v>
      </c>
      <c r="G349" s="175" t="s">
        <v>300</v>
      </c>
      <c r="H349" s="176">
        <v>45.5</v>
      </c>
      <c r="I349" s="177"/>
      <c r="J349" s="178">
        <f>ROUND(I349*H349,2)</f>
        <v>0</v>
      </c>
      <c r="K349" s="179"/>
      <c r="L349" s="38"/>
      <c r="M349" s="180" t="s">
        <v>1</v>
      </c>
      <c r="N349" s="181" t="s">
        <v>43</v>
      </c>
      <c r="O349" s="76"/>
      <c r="P349" s="182">
        <f>O349*H349</f>
        <v>0</v>
      </c>
      <c r="Q349" s="182">
        <v>0</v>
      </c>
      <c r="R349" s="182">
        <f>Q349*H349</f>
        <v>0</v>
      </c>
      <c r="S349" s="182">
        <v>0</v>
      </c>
      <c r="T349" s="183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4" t="s">
        <v>221</v>
      </c>
      <c r="AT349" s="184" t="s">
        <v>146</v>
      </c>
      <c r="AU349" s="184" t="s">
        <v>88</v>
      </c>
      <c r="AY349" s="18" t="s">
        <v>143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8" t="s">
        <v>86</v>
      </c>
      <c r="BK349" s="185">
        <f>ROUND(I349*H349,2)</f>
        <v>0</v>
      </c>
      <c r="BL349" s="18" t="s">
        <v>221</v>
      </c>
      <c r="BM349" s="184" t="s">
        <v>622</v>
      </c>
    </row>
    <row r="350" s="2" customFormat="1" ht="16.5" customHeight="1">
      <c r="A350" s="37"/>
      <c r="B350" s="171"/>
      <c r="C350" s="210" t="s">
        <v>623</v>
      </c>
      <c r="D350" s="210" t="s">
        <v>247</v>
      </c>
      <c r="E350" s="211" t="s">
        <v>624</v>
      </c>
      <c r="F350" s="212" t="s">
        <v>625</v>
      </c>
      <c r="G350" s="213" t="s">
        <v>300</v>
      </c>
      <c r="H350" s="214">
        <v>54.600000000000001</v>
      </c>
      <c r="I350" s="215"/>
      <c r="J350" s="216">
        <f>ROUND(I350*H350,2)</f>
        <v>0</v>
      </c>
      <c r="K350" s="217"/>
      <c r="L350" s="218"/>
      <c r="M350" s="219" t="s">
        <v>1</v>
      </c>
      <c r="N350" s="220" t="s">
        <v>43</v>
      </c>
      <c r="O350" s="76"/>
      <c r="P350" s="182">
        <f>O350*H350</f>
        <v>0</v>
      </c>
      <c r="Q350" s="182">
        <v>0.00017000000000000001</v>
      </c>
      <c r="R350" s="182">
        <f>Q350*H350</f>
        <v>0.0092820000000000003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292</v>
      </c>
      <c r="AT350" s="184" t="s">
        <v>247</v>
      </c>
      <c r="AU350" s="184" t="s">
        <v>88</v>
      </c>
      <c r="AY350" s="18" t="s">
        <v>143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86</v>
      </c>
      <c r="BK350" s="185">
        <f>ROUND(I350*H350,2)</f>
        <v>0</v>
      </c>
      <c r="BL350" s="18" t="s">
        <v>221</v>
      </c>
      <c r="BM350" s="184" t="s">
        <v>626</v>
      </c>
    </row>
    <row r="351" s="13" customFormat="1">
      <c r="A351" s="13"/>
      <c r="B351" s="186"/>
      <c r="C351" s="13"/>
      <c r="D351" s="187" t="s">
        <v>152</v>
      </c>
      <c r="E351" s="188" t="s">
        <v>1</v>
      </c>
      <c r="F351" s="189" t="s">
        <v>627</v>
      </c>
      <c r="G351" s="13"/>
      <c r="H351" s="190">
        <v>54.600000000000001</v>
      </c>
      <c r="I351" s="191"/>
      <c r="J351" s="13"/>
      <c r="K351" s="13"/>
      <c r="L351" s="186"/>
      <c r="M351" s="192"/>
      <c r="N351" s="193"/>
      <c r="O351" s="193"/>
      <c r="P351" s="193"/>
      <c r="Q351" s="193"/>
      <c r="R351" s="193"/>
      <c r="S351" s="193"/>
      <c r="T351" s="19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8" t="s">
        <v>152</v>
      </c>
      <c r="AU351" s="188" t="s">
        <v>88</v>
      </c>
      <c r="AV351" s="13" t="s">
        <v>88</v>
      </c>
      <c r="AW351" s="13" t="s">
        <v>32</v>
      </c>
      <c r="AX351" s="13" t="s">
        <v>86</v>
      </c>
      <c r="AY351" s="188" t="s">
        <v>143</v>
      </c>
    </row>
    <row r="352" s="2" customFormat="1" ht="24.15" customHeight="1">
      <c r="A352" s="37"/>
      <c r="B352" s="171"/>
      <c r="C352" s="172" t="s">
        <v>628</v>
      </c>
      <c r="D352" s="172" t="s">
        <v>146</v>
      </c>
      <c r="E352" s="173" t="s">
        <v>629</v>
      </c>
      <c r="F352" s="174" t="s">
        <v>630</v>
      </c>
      <c r="G352" s="175" t="s">
        <v>164</v>
      </c>
      <c r="H352" s="176">
        <v>5</v>
      </c>
      <c r="I352" s="177"/>
      <c r="J352" s="178">
        <f>ROUND(I352*H352,2)</f>
        <v>0</v>
      </c>
      <c r="K352" s="179"/>
      <c r="L352" s="38"/>
      <c r="M352" s="180" t="s">
        <v>1</v>
      </c>
      <c r="N352" s="181" t="s">
        <v>43</v>
      </c>
      <c r="O352" s="76"/>
      <c r="P352" s="182">
        <f>O352*H352</f>
        <v>0</v>
      </c>
      <c r="Q352" s="182">
        <v>0</v>
      </c>
      <c r="R352" s="182">
        <f>Q352*H352</f>
        <v>0</v>
      </c>
      <c r="S352" s="182">
        <v>0</v>
      </c>
      <c r="T352" s="18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4" t="s">
        <v>221</v>
      </c>
      <c r="AT352" s="184" t="s">
        <v>146</v>
      </c>
      <c r="AU352" s="184" t="s">
        <v>88</v>
      </c>
      <c r="AY352" s="18" t="s">
        <v>143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8" t="s">
        <v>86</v>
      </c>
      <c r="BK352" s="185">
        <f>ROUND(I352*H352,2)</f>
        <v>0</v>
      </c>
      <c r="BL352" s="18" t="s">
        <v>221</v>
      </c>
      <c r="BM352" s="184" t="s">
        <v>631</v>
      </c>
    </row>
    <row r="353" s="2" customFormat="1" ht="24.15" customHeight="1">
      <c r="A353" s="37"/>
      <c r="B353" s="171"/>
      <c r="C353" s="172" t="s">
        <v>632</v>
      </c>
      <c r="D353" s="172" t="s">
        <v>146</v>
      </c>
      <c r="E353" s="173" t="s">
        <v>633</v>
      </c>
      <c r="F353" s="174" t="s">
        <v>634</v>
      </c>
      <c r="G353" s="175" t="s">
        <v>164</v>
      </c>
      <c r="H353" s="176">
        <v>10</v>
      </c>
      <c r="I353" s="177"/>
      <c r="J353" s="178">
        <f>ROUND(I353*H353,2)</f>
        <v>0</v>
      </c>
      <c r="K353" s="179"/>
      <c r="L353" s="38"/>
      <c r="M353" s="180" t="s">
        <v>1</v>
      </c>
      <c r="N353" s="181" t="s">
        <v>43</v>
      </c>
      <c r="O353" s="76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4" t="s">
        <v>221</v>
      </c>
      <c r="AT353" s="184" t="s">
        <v>146</v>
      </c>
      <c r="AU353" s="184" t="s">
        <v>88</v>
      </c>
      <c r="AY353" s="18" t="s">
        <v>143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8" t="s">
        <v>86</v>
      </c>
      <c r="BK353" s="185">
        <f>ROUND(I353*H353,2)</f>
        <v>0</v>
      </c>
      <c r="BL353" s="18" t="s">
        <v>221</v>
      </c>
      <c r="BM353" s="184" t="s">
        <v>635</v>
      </c>
    </row>
    <row r="354" s="2" customFormat="1" ht="16.5" customHeight="1">
      <c r="A354" s="37"/>
      <c r="B354" s="171"/>
      <c r="C354" s="210" t="s">
        <v>636</v>
      </c>
      <c r="D354" s="210" t="s">
        <v>247</v>
      </c>
      <c r="E354" s="211" t="s">
        <v>637</v>
      </c>
      <c r="F354" s="212" t="s">
        <v>638</v>
      </c>
      <c r="G354" s="213" t="s">
        <v>164</v>
      </c>
      <c r="H354" s="214">
        <v>10</v>
      </c>
      <c r="I354" s="215"/>
      <c r="J354" s="216">
        <f>ROUND(I354*H354,2)</f>
        <v>0</v>
      </c>
      <c r="K354" s="217"/>
      <c r="L354" s="218"/>
      <c r="M354" s="219" t="s">
        <v>1</v>
      </c>
      <c r="N354" s="220" t="s">
        <v>43</v>
      </c>
      <c r="O354" s="76"/>
      <c r="P354" s="182">
        <f>O354*H354</f>
        <v>0</v>
      </c>
      <c r="Q354" s="182">
        <v>5.0000000000000002E-05</v>
      </c>
      <c r="R354" s="182">
        <f>Q354*H354</f>
        <v>0.00050000000000000001</v>
      </c>
      <c r="S354" s="182">
        <v>0</v>
      </c>
      <c r="T354" s="18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4" t="s">
        <v>292</v>
      </c>
      <c r="AT354" s="184" t="s">
        <v>247</v>
      </c>
      <c r="AU354" s="184" t="s">
        <v>88</v>
      </c>
      <c r="AY354" s="18" t="s">
        <v>143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8" t="s">
        <v>86</v>
      </c>
      <c r="BK354" s="185">
        <f>ROUND(I354*H354,2)</f>
        <v>0</v>
      </c>
      <c r="BL354" s="18" t="s">
        <v>221</v>
      </c>
      <c r="BM354" s="184" t="s">
        <v>639</v>
      </c>
    </row>
    <row r="355" s="2" customFormat="1" ht="24.15" customHeight="1">
      <c r="A355" s="37"/>
      <c r="B355" s="171"/>
      <c r="C355" s="172" t="s">
        <v>640</v>
      </c>
      <c r="D355" s="172" t="s">
        <v>146</v>
      </c>
      <c r="E355" s="173" t="s">
        <v>641</v>
      </c>
      <c r="F355" s="174" t="s">
        <v>642</v>
      </c>
      <c r="G355" s="175" t="s">
        <v>164</v>
      </c>
      <c r="H355" s="176">
        <v>2</v>
      </c>
      <c r="I355" s="177"/>
      <c r="J355" s="178">
        <f>ROUND(I355*H355,2)</f>
        <v>0</v>
      </c>
      <c r="K355" s="179"/>
      <c r="L355" s="38"/>
      <c r="M355" s="180" t="s">
        <v>1</v>
      </c>
      <c r="N355" s="181" t="s">
        <v>43</v>
      </c>
      <c r="O355" s="76"/>
      <c r="P355" s="182">
        <f>O355*H355</f>
        <v>0</v>
      </c>
      <c r="Q355" s="182">
        <v>0</v>
      </c>
      <c r="R355" s="182">
        <f>Q355*H355</f>
        <v>0</v>
      </c>
      <c r="S355" s="182">
        <v>0</v>
      </c>
      <c r="T355" s="18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4" t="s">
        <v>221</v>
      </c>
      <c r="AT355" s="184" t="s">
        <v>146</v>
      </c>
      <c r="AU355" s="184" t="s">
        <v>88</v>
      </c>
      <c r="AY355" s="18" t="s">
        <v>143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8" t="s">
        <v>86</v>
      </c>
      <c r="BK355" s="185">
        <f>ROUND(I355*H355,2)</f>
        <v>0</v>
      </c>
      <c r="BL355" s="18" t="s">
        <v>221</v>
      </c>
      <c r="BM355" s="184" t="s">
        <v>643</v>
      </c>
    </row>
    <row r="356" s="2" customFormat="1" ht="16.5" customHeight="1">
      <c r="A356" s="37"/>
      <c r="B356" s="171"/>
      <c r="C356" s="210" t="s">
        <v>644</v>
      </c>
      <c r="D356" s="210" t="s">
        <v>247</v>
      </c>
      <c r="E356" s="211" t="s">
        <v>645</v>
      </c>
      <c r="F356" s="212" t="s">
        <v>646</v>
      </c>
      <c r="G356" s="213" t="s">
        <v>164</v>
      </c>
      <c r="H356" s="214">
        <v>2</v>
      </c>
      <c r="I356" s="215"/>
      <c r="J356" s="216">
        <f>ROUND(I356*H356,2)</f>
        <v>0</v>
      </c>
      <c r="K356" s="217"/>
      <c r="L356" s="218"/>
      <c r="M356" s="219" t="s">
        <v>1</v>
      </c>
      <c r="N356" s="220" t="s">
        <v>43</v>
      </c>
      <c r="O356" s="76"/>
      <c r="P356" s="182">
        <f>O356*H356</f>
        <v>0</v>
      </c>
      <c r="Q356" s="182">
        <v>0.00025000000000000001</v>
      </c>
      <c r="R356" s="182">
        <f>Q356*H356</f>
        <v>0.00050000000000000001</v>
      </c>
      <c r="S356" s="182">
        <v>0</v>
      </c>
      <c r="T356" s="18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4" t="s">
        <v>292</v>
      </c>
      <c r="AT356" s="184" t="s">
        <v>247</v>
      </c>
      <c r="AU356" s="184" t="s">
        <v>88</v>
      </c>
      <c r="AY356" s="18" t="s">
        <v>143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8" t="s">
        <v>86</v>
      </c>
      <c r="BK356" s="185">
        <f>ROUND(I356*H356,2)</f>
        <v>0</v>
      </c>
      <c r="BL356" s="18" t="s">
        <v>221</v>
      </c>
      <c r="BM356" s="184" t="s">
        <v>647</v>
      </c>
    </row>
    <row r="357" s="2" customFormat="1" ht="24.15" customHeight="1">
      <c r="A357" s="37"/>
      <c r="B357" s="171"/>
      <c r="C357" s="172" t="s">
        <v>648</v>
      </c>
      <c r="D357" s="172" t="s">
        <v>146</v>
      </c>
      <c r="E357" s="173" t="s">
        <v>649</v>
      </c>
      <c r="F357" s="174" t="s">
        <v>650</v>
      </c>
      <c r="G357" s="175" t="s">
        <v>164</v>
      </c>
      <c r="H357" s="176">
        <v>6</v>
      </c>
      <c r="I357" s="177"/>
      <c r="J357" s="178">
        <f>ROUND(I357*H357,2)</f>
        <v>0</v>
      </c>
      <c r="K357" s="179"/>
      <c r="L357" s="38"/>
      <c r="M357" s="180" t="s">
        <v>1</v>
      </c>
      <c r="N357" s="181" t="s">
        <v>43</v>
      </c>
      <c r="O357" s="76"/>
      <c r="P357" s="182">
        <f>O357*H357</f>
        <v>0</v>
      </c>
      <c r="Q357" s="182">
        <v>0</v>
      </c>
      <c r="R357" s="182">
        <f>Q357*H357</f>
        <v>0</v>
      </c>
      <c r="S357" s="182">
        <v>0</v>
      </c>
      <c r="T357" s="18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4" t="s">
        <v>221</v>
      </c>
      <c r="AT357" s="184" t="s">
        <v>146</v>
      </c>
      <c r="AU357" s="184" t="s">
        <v>88</v>
      </c>
      <c r="AY357" s="18" t="s">
        <v>143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8" t="s">
        <v>86</v>
      </c>
      <c r="BK357" s="185">
        <f>ROUND(I357*H357,2)</f>
        <v>0</v>
      </c>
      <c r="BL357" s="18" t="s">
        <v>221</v>
      </c>
      <c r="BM357" s="184" t="s">
        <v>651</v>
      </c>
    </row>
    <row r="358" s="2" customFormat="1" ht="16.5" customHeight="1">
      <c r="A358" s="37"/>
      <c r="B358" s="171"/>
      <c r="C358" s="210" t="s">
        <v>652</v>
      </c>
      <c r="D358" s="210" t="s">
        <v>247</v>
      </c>
      <c r="E358" s="211" t="s">
        <v>653</v>
      </c>
      <c r="F358" s="212" t="s">
        <v>654</v>
      </c>
      <c r="G358" s="213" t="s">
        <v>164</v>
      </c>
      <c r="H358" s="214">
        <v>6</v>
      </c>
      <c r="I358" s="215"/>
      <c r="J358" s="216">
        <f>ROUND(I358*H358,2)</f>
        <v>0</v>
      </c>
      <c r="K358" s="217"/>
      <c r="L358" s="218"/>
      <c r="M358" s="219" t="s">
        <v>1</v>
      </c>
      <c r="N358" s="220" t="s">
        <v>43</v>
      </c>
      <c r="O358" s="76"/>
      <c r="P358" s="182">
        <f>O358*H358</f>
        <v>0</v>
      </c>
      <c r="Q358" s="182">
        <v>6.0000000000000002E-05</v>
      </c>
      <c r="R358" s="182">
        <f>Q358*H358</f>
        <v>0.00036000000000000002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292</v>
      </c>
      <c r="AT358" s="184" t="s">
        <v>247</v>
      </c>
      <c r="AU358" s="184" t="s">
        <v>88</v>
      </c>
      <c r="AY358" s="18" t="s">
        <v>143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86</v>
      </c>
      <c r="BK358" s="185">
        <f>ROUND(I358*H358,2)</f>
        <v>0</v>
      </c>
      <c r="BL358" s="18" t="s">
        <v>221</v>
      </c>
      <c r="BM358" s="184" t="s">
        <v>655</v>
      </c>
    </row>
    <row r="359" s="2" customFormat="1" ht="24.15" customHeight="1">
      <c r="A359" s="37"/>
      <c r="B359" s="171"/>
      <c r="C359" s="172" t="s">
        <v>656</v>
      </c>
      <c r="D359" s="172" t="s">
        <v>146</v>
      </c>
      <c r="E359" s="173" t="s">
        <v>657</v>
      </c>
      <c r="F359" s="174" t="s">
        <v>658</v>
      </c>
      <c r="G359" s="175" t="s">
        <v>164</v>
      </c>
      <c r="H359" s="176">
        <v>2</v>
      </c>
      <c r="I359" s="177"/>
      <c r="J359" s="178">
        <f>ROUND(I359*H359,2)</f>
        <v>0</v>
      </c>
      <c r="K359" s="179"/>
      <c r="L359" s="38"/>
      <c r="M359" s="180" t="s">
        <v>1</v>
      </c>
      <c r="N359" s="181" t="s">
        <v>43</v>
      </c>
      <c r="O359" s="76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4" t="s">
        <v>221</v>
      </c>
      <c r="AT359" s="184" t="s">
        <v>146</v>
      </c>
      <c r="AU359" s="184" t="s">
        <v>88</v>
      </c>
      <c r="AY359" s="18" t="s">
        <v>143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8" t="s">
        <v>86</v>
      </c>
      <c r="BK359" s="185">
        <f>ROUND(I359*H359,2)</f>
        <v>0</v>
      </c>
      <c r="BL359" s="18" t="s">
        <v>221</v>
      </c>
      <c r="BM359" s="184" t="s">
        <v>659</v>
      </c>
    </row>
    <row r="360" s="2" customFormat="1" ht="16.5" customHeight="1">
      <c r="A360" s="37"/>
      <c r="B360" s="171"/>
      <c r="C360" s="210" t="s">
        <v>660</v>
      </c>
      <c r="D360" s="210" t="s">
        <v>247</v>
      </c>
      <c r="E360" s="211" t="s">
        <v>661</v>
      </c>
      <c r="F360" s="212" t="s">
        <v>662</v>
      </c>
      <c r="G360" s="213" t="s">
        <v>164</v>
      </c>
      <c r="H360" s="214">
        <v>2</v>
      </c>
      <c r="I360" s="215"/>
      <c r="J360" s="216">
        <f>ROUND(I360*H360,2)</f>
        <v>0</v>
      </c>
      <c r="K360" s="217"/>
      <c r="L360" s="218"/>
      <c r="M360" s="219" t="s">
        <v>1</v>
      </c>
      <c r="N360" s="220" t="s">
        <v>43</v>
      </c>
      <c r="O360" s="76"/>
      <c r="P360" s="182">
        <f>O360*H360</f>
        <v>0</v>
      </c>
      <c r="Q360" s="182">
        <v>6.9999999999999994E-05</v>
      </c>
      <c r="R360" s="182">
        <f>Q360*H360</f>
        <v>0.00013999999999999999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292</v>
      </c>
      <c r="AT360" s="184" t="s">
        <v>247</v>
      </c>
      <c r="AU360" s="184" t="s">
        <v>88</v>
      </c>
      <c r="AY360" s="18" t="s">
        <v>143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86</v>
      </c>
      <c r="BK360" s="185">
        <f>ROUND(I360*H360,2)</f>
        <v>0</v>
      </c>
      <c r="BL360" s="18" t="s">
        <v>221</v>
      </c>
      <c r="BM360" s="184" t="s">
        <v>663</v>
      </c>
    </row>
    <row r="361" s="2" customFormat="1" ht="24.15" customHeight="1">
      <c r="A361" s="37"/>
      <c r="B361" s="171"/>
      <c r="C361" s="172" t="s">
        <v>664</v>
      </c>
      <c r="D361" s="172" t="s">
        <v>146</v>
      </c>
      <c r="E361" s="173" t="s">
        <v>665</v>
      </c>
      <c r="F361" s="174" t="s">
        <v>666</v>
      </c>
      <c r="G361" s="175" t="s">
        <v>164</v>
      </c>
      <c r="H361" s="176">
        <v>9</v>
      </c>
      <c r="I361" s="177"/>
      <c r="J361" s="178">
        <f>ROUND(I361*H361,2)</f>
        <v>0</v>
      </c>
      <c r="K361" s="179"/>
      <c r="L361" s="38"/>
      <c r="M361" s="180" t="s">
        <v>1</v>
      </c>
      <c r="N361" s="181" t="s">
        <v>43</v>
      </c>
      <c r="O361" s="76"/>
      <c r="P361" s="182">
        <f>O361*H361</f>
        <v>0</v>
      </c>
      <c r="Q361" s="182">
        <v>0</v>
      </c>
      <c r="R361" s="182">
        <f>Q361*H361</f>
        <v>0</v>
      </c>
      <c r="S361" s="182">
        <v>0</v>
      </c>
      <c r="T361" s="18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4" t="s">
        <v>221</v>
      </c>
      <c r="AT361" s="184" t="s">
        <v>146</v>
      </c>
      <c r="AU361" s="184" t="s">
        <v>88</v>
      </c>
      <c r="AY361" s="18" t="s">
        <v>143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8" t="s">
        <v>86</v>
      </c>
      <c r="BK361" s="185">
        <f>ROUND(I361*H361,2)</f>
        <v>0</v>
      </c>
      <c r="BL361" s="18" t="s">
        <v>221</v>
      </c>
      <c r="BM361" s="184" t="s">
        <v>667</v>
      </c>
    </row>
    <row r="362" s="2" customFormat="1" ht="16.5" customHeight="1">
      <c r="A362" s="37"/>
      <c r="B362" s="171"/>
      <c r="C362" s="210" t="s">
        <v>668</v>
      </c>
      <c r="D362" s="210" t="s">
        <v>247</v>
      </c>
      <c r="E362" s="211" t="s">
        <v>669</v>
      </c>
      <c r="F362" s="212" t="s">
        <v>670</v>
      </c>
      <c r="G362" s="213" t="s">
        <v>164</v>
      </c>
      <c r="H362" s="214">
        <v>9</v>
      </c>
      <c r="I362" s="215"/>
      <c r="J362" s="216">
        <f>ROUND(I362*H362,2)</f>
        <v>0</v>
      </c>
      <c r="K362" s="217"/>
      <c r="L362" s="218"/>
      <c r="M362" s="219" t="s">
        <v>1</v>
      </c>
      <c r="N362" s="220" t="s">
        <v>43</v>
      </c>
      <c r="O362" s="76"/>
      <c r="P362" s="182">
        <f>O362*H362</f>
        <v>0</v>
      </c>
      <c r="Q362" s="182">
        <v>0.00080000000000000004</v>
      </c>
      <c r="R362" s="182">
        <f>Q362*H362</f>
        <v>0.0072000000000000007</v>
      </c>
      <c r="S362" s="182">
        <v>0</v>
      </c>
      <c r="T362" s="18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4" t="s">
        <v>292</v>
      </c>
      <c r="AT362" s="184" t="s">
        <v>247</v>
      </c>
      <c r="AU362" s="184" t="s">
        <v>88</v>
      </c>
      <c r="AY362" s="18" t="s">
        <v>143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8" t="s">
        <v>86</v>
      </c>
      <c r="BK362" s="185">
        <f>ROUND(I362*H362,2)</f>
        <v>0</v>
      </c>
      <c r="BL362" s="18" t="s">
        <v>221</v>
      </c>
      <c r="BM362" s="184" t="s">
        <v>671</v>
      </c>
    </row>
    <row r="363" s="2" customFormat="1" ht="16.5" customHeight="1">
      <c r="A363" s="37"/>
      <c r="B363" s="171"/>
      <c r="C363" s="210" t="s">
        <v>672</v>
      </c>
      <c r="D363" s="210" t="s">
        <v>247</v>
      </c>
      <c r="E363" s="211" t="s">
        <v>673</v>
      </c>
      <c r="F363" s="212" t="s">
        <v>674</v>
      </c>
      <c r="G363" s="213" t="s">
        <v>164</v>
      </c>
      <c r="H363" s="214">
        <v>9</v>
      </c>
      <c r="I363" s="215"/>
      <c r="J363" s="216">
        <f>ROUND(I363*H363,2)</f>
        <v>0</v>
      </c>
      <c r="K363" s="217"/>
      <c r="L363" s="218"/>
      <c r="M363" s="219" t="s">
        <v>1</v>
      </c>
      <c r="N363" s="220" t="s">
        <v>43</v>
      </c>
      <c r="O363" s="76"/>
      <c r="P363" s="182">
        <f>O363*H363</f>
        <v>0</v>
      </c>
      <c r="Q363" s="182">
        <v>5.0000000000000002E-05</v>
      </c>
      <c r="R363" s="182">
        <f>Q363*H363</f>
        <v>0.00045000000000000004</v>
      </c>
      <c r="S363" s="182">
        <v>0</v>
      </c>
      <c r="T363" s="183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4" t="s">
        <v>292</v>
      </c>
      <c r="AT363" s="184" t="s">
        <v>247</v>
      </c>
      <c r="AU363" s="184" t="s">
        <v>88</v>
      </c>
      <c r="AY363" s="18" t="s">
        <v>143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8" t="s">
        <v>86</v>
      </c>
      <c r="BK363" s="185">
        <f>ROUND(I363*H363,2)</f>
        <v>0</v>
      </c>
      <c r="BL363" s="18" t="s">
        <v>221</v>
      </c>
      <c r="BM363" s="184" t="s">
        <v>675</v>
      </c>
    </row>
    <row r="364" s="2" customFormat="1" ht="24.15" customHeight="1">
      <c r="A364" s="37"/>
      <c r="B364" s="171"/>
      <c r="C364" s="172" t="s">
        <v>676</v>
      </c>
      <c r="D364" s="172" t="s">
        <v>146</v>
      </c>
      <c r="E364" s="173" t="s">
        <v>677</v>
      </c>
      <c r="F364" s="174" t="s">
        <v>678</v>
      </c>
      <c r="G364" s="175" t="s">
        <v>164</v>
      </c>
      <c r="H364" s="176">
        <v>6</v>
      </c>
      <c r="I364" s="177"/>
      <c r="J364" s="178">
        <f>ROUND(I364*H364,2)</f>
        <v>0</v>
      </c>
      <c r="K364" s="179"/>
      <c r="L364" s="38"/>
      <c r="M364" s="180" t="s">
        <v>1</v>
      </c>
      <c r="N364" s="181" t="s">
        <v>43</v>
      </c>
      <c r="O364" s="76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4" t="s">
        <v>221</v>
      </c>
      <c r="AT364" s="184" t="s">
        <v>146</v>
      </c>
      <c r="AU364" s="184" t="s">
        <v>88</v>
      </c>
      <c r="AY364" s="18" t="s">
        <v>143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8" t="s">
        <v>86</v>
      </c>
      <c r="BK364" s="185">
        <f>ROUND(I364*H364,2)</f>
        <v>0</v>
      </c>
      <c r="BL364" s="18" t="s">
        <v>221</v>
      </c>
      <c r="BM364" s="184" t="s">
        <v>679</v>
      </c>
    </row>
    <row r="365" s="2" customFormat="1" ht="24.15" customHeight="1">
      <c r="A365" s="37"/>
      <c r="B365" s="171"/>
      <c r="C365" s="210" t="s">
        <v>680</v>
      </c>
      <c r="D365" s="210" t="s">
        <v>247</v>
      </c>
      <c r="E365" s="211" t="s">
        <v>681</v>
      </c>
      <c r="F365" s="212" t="s">
        <v>682</v>
      </c>
      <c r="G365" s="213" t="s">
        <v>164</v>
      </c>
      <c r="H365" s="214">
        <v>6</v>
      </c>
      <c r="I365" s="215"/>
      <c r="J365" s="216">
        <f>ROUND(I365*H365,2)</f>
        <v>0</v>
      </c>
      <c r="K365" s="217"/>
      <c r="L365" s="218"/>
      <c r="M365" s="219" t="s">
        <v>1</v>
      </c>
      <c r="N365" s="220" t="s">
        <v>43</v>
      </c>
      <c r="O365" s="76"/>
      <c r="P365" s="182">
        <f>O365*H365</f>
        <v>0</v>
      </c>
      <c r="Q365" s="182">
        <v>0.0038999999999999998</v>
      </c>
      <c r="R365" s="182">
        <f>Q365*H365</f>
        <v>0.023399999999999997</v>
      </c>
      <c r="S365" s="182">
        <v>0</v>
      </c>
      <c r="T365" s="18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4" t="s">
        <v>292</v>
      </c>
      <c r="AT365" s="184" t="s">
        <v>247</v>
      </c>
      <c r="AU365" s="184" t="s">
        <v>88</v>
      </c>
      <c r="AY365" s="18" t="s">
        <v>143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8" t="s">
        <v>86</v>
      </c>
      <c r="BK365" s="185">
        <f>ROUND(I365*H365,2)</f>
        <v>0</v>
      </c>
      <c r="BL365" s="18" t="s">
        <v>221</v>
      </c>
      <c r="BM365" s="184" t="s">
        <v>683</v>
      </c>
    </row>
    <row r="366" s="2" customFormat="1" ht="24.15" customHeight="1">
      <c r="A366" s="37"/>
      <c r="B366" s="171"/>
      <c r="C366" s="172" t="s">
        <v>684</v>
      </c>
      <c r="D366" s="172" t="s">
        <v>146</v>
      </c>
      <c r="E366" s="173" t="s">
        <v>685</v>
      </c>
      <c r="F366" s="174" t="s">
        <v>686</v>
      </c>
      <c r="G366" s="175" t="s">
        <v>164</v>
      </c>
      <c r="H366" s="176">
        <v>1</v>
      </c>
      <c r="I366" s="177"/>
      <c r="J366" s="178">
        <f>ROUND(I366*H366,2)</f>
        <v>0</v>
      </c>
      <c r="K366" s="179"/>
      <c r="L366" s="38"/>
      <c r="M366" s="180" t="s">
        <v>1</v>
      </c>
      <c r="N366" s="181" t="s">
        <v>43</v>
      </c>
      <c r="O366" s="7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221</v>
      </c>
      <c r="AT366" s="184" t="s">
        <v>146</v>
      </c>
      <c r="AU366" s="184" t="s">
        <v>88</v>
      </c>
      <c r="AY366" s="18" t="s">
        <v>143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86</v>
      </c>
      <c r="BK366" s="185">
        <f>ROUND(I366*H366,2)</f>
        <v>0</v>
      </c>
      <c r="BL366" s="18" t="s">
        <v>221</v>
      </c>
      <c r="BM366" s="184" t="s">
        <v>687</v>
      </c>
    </row>
    <row r="367" s="2" customFormat="1" ht="16.5" customHeight="1">
      <c r="A367" s="37"/>
      <c r="B367" s="171"/>
      <c r="C367" s="172" t="s">
        <v>688</v>
      </c>
      <c r="D367" s="172" t="s">
        <v>146</v>
      </c>
      <c r="E367" s="173" t="s">
        <v>689</v>
      </c>
      <c r="F367" s="174" t="s">
        <v>690</v>
      </c>
      <c r="G367" s="175" t="s">
        <v>255</v>
      </c>
      <c r="H367" s="176">
        <v>1</v>
      </c>
      <c r="I367" s="177"/>
      <c r="J367" s="178">
        <f>ROUND(I367*H367,2)</f>
        <v>0</v>
      </c>
      <c r="K367" s="179"/>
      <c r="L367" s="38"/>
      <c r="M367" s="180" t="s">
        <v>1</v>
      </c>
      <c r="N367" s="181" t="s">
        <v>43</v>
      </c>
      <c r="O367" s="76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4" t="s">
        <v>221</v>
      </c>
      <c r="AT367" s="184" t="s">
        <v>146</v>
      </c>
      <c r="AU367" s="184" t="s">
        <v>88</v>
      </c>
      <c r="AY367" s="18" t="s">
        <v>143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8" t="s">
        <v>86</v>
      </c>
      <c r="BK367" s="185">
        <f>ROUND(I367*H367,2)</f>
        <v>0</v>
      </c>
      <c r="BL367" s="18" t="s">
        <v>221</v>
      </c>
      <c r="BM367" s="184" t="s">
        <v>691</v>
      </c>
    </row>
    <row r="368" s="2" customFormat="1" ht="24.15" customHeight="1">
      <c r="A368" s="37"/>
      <c r="B368" s="171"/>
      <c r="C368" s="172" t="s">
        <v>692</v>
      </c>
      <c r="D368" s="172" t="s">
        <v>146</v>
      </c>
      <c r="E368" s="173" t="s">
        <v>693</v>
      </c>
      <c r="F368" s="174" t="s">
        <v>694</v>
      </c>
      <c r="G368" s="175" t="s">
        <v>149</v>
      </c>
      <c r="H368" s="176">
        <v>0.056000000000000001</v>
      </c>
      <c r="I368" s="177"/>
      <c r="J368" s="178">
        <f>ROUND(I368*H368,2)</f>
        <v>0</v>
      </c>
      <c r="K368" s="179"/>
      <c r="L368" s="38"/>
      <c r="M368" s="180" t="s">
        <v>1</v>
      </c>
      <c r="N368" s="181" t="s">
        <v>43</v>
      </c>
      <c r="O368" s="76"/>
      <c r="P368" s="182">
        <f>O368*H368</f>
        <v>0</v>
      </c>
      <c r="Q368" s="182">
        <v>0</v>
      </c>
      <c r="R368" s="182">
        <f>Q368*H368</f>
        <v>0</v>
      </c>
      <c r="S368" s="182">
        <v>0</v>
      </c>
      <c r="T368" s="18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4" t="s">
        <v>221</v>
      </c>
      <c r="AT368" s="184" t="s">
        <v>146</v>
      </c>
      <c r="AU368" s="184" t="s">
        <v>88</v>
      </c>
      <c r="AY368" s="18" t="s">
        <v>143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18" t="s">
        <v>86</v>
      </c>
      <c r="BK368" s="185">
        <f>ROUND(I368*H368,2)</f>
        <v>0</v>
      </c>
      <c r="BL368" s="18" t="s">
        <v>221</v>
      </c>
      <c r="BM368" s="184" t="s">
        <v>695</v>
      </c>
    </row>
    <row r="369" s="12" customFormat="1" ht="22.8" customHeight="1">
      <c r="A369" s="12"/>
      <c r="B369" s="158"/>
      <c r="C369" s="12"/>
      <c r="D369" s="159" t="s">
        <v>77</v>
      </c>
      <c r="E369" s="169" t="s">
        <v>696</v>
      </c>
      <c r="F369" s="169" t="s">
        <v>697</v>
      </c>
      <c r="G369" s="12"/>
      <c r="H369" s="12"/>
      <c r="I369" s="161"/>
      <c r="J369" s="170">
        <f>BK369</f>
        <v>0</v>
      </c>
      <c r="K369" s="12"/>
      <c r="L369" s="158"/>
      <c r="M369" s="163"/>
      <c r="N369" s="164"/>
      <c r="O369" s="164"/>
      <c r="P369" s="165">
        <f>SUM(P370:P377)</f>
        <v>0</v>
      </c>
      <c r="Q369" s="164"/>
      <c r="R369" s="165">
        <f>SUM(R370:R377)</f>
        <v>0.0069299999999999995</v>
      </c>
      <c r="S369" s="164"/>
      <c r="T369" s="166">
        <f>SUM(T370:T377)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59" t="s">
        <v>88</v>
      </c>
      <c r="AT369" s="167" t="s">
        <v>77</v>
      </c>
      <c r="AU369" s="167" t="s">
        <v>86</v>
      </c>
      <c r="AY369" s="159" t="s">
        <v>143</v>
      </c>
      <c r="BK369" s="168">
        <f>SUM(BK370:BK377)</f>
        <v>0</v>
      </c>
    </row>
    <row r="370" s="2" customFormat="1" ht="21.75" customHeight="1">
      <c r="A370" s="37"/>
      <c r="B370" s="171"/>
      <c r="C370" s="172" t="s">
        <v>698</v>
      </c>
      <c r="D370" s="172" t="s">
        <v>146</v>
      </c>
      <c r="E370" s="173" t="s">
        <v>699</v>
      </c>
      <c r="F370" s="174" t="s">
        <v>700</v>
      </c>
      <c r="G370" s="175" t="s">
        <v>164</v>
      </c>
      <c r="H370" s="176">
        <v>1</v>
      </c>
      <c r="I370" s="177"/>
      <c r="J370" s="178">
        <f>ROUND(I370*H370,2)</f>
        <v>0</v>
      </c>
      <c r="K370" s="179"/>
      <c r="L370" s="38"/>
      <c r="M370" s="180" t="s">
        <v>1</v>
      </c>
      <c r="N370" s="181" t="s">
        <v>43</v>
      </c>
      <c r="O370" s="76"/>
      <c r="P370" s="182">
        <f>O370*H370</f>
        <v>0</v>
      </c>
      <c r="Q370" s="182">
        <v>0</v>
      </c>
      <c r="R370" s="182">
        <f>Q370*H370</f>
        <v>0</v>
      </c>
      <c r="S370" s="182">
        <v>0</v>
      </c>
      <c r="T370" s="18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4" t="s">
        <v>221</v>
      </c>
      <c r="AT370" s="184" t="s">
        <v>146</v>
      </c>
      <c r="AU370" s="184" t="s">
        <v>88</v>
      </c>
      <c r="AY370" s="18" t="s">
        <v>143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8" t="s">
        <v>86</v>
      </c>
      <c r="BK370" s="185">
        <f>ROUND(I370*H370,2)</f>
        <v>0</v>
      </c>
      <c r="BL370" s="18" t="s">
        <v>221</v>
      </c>
      <c r="BM370" s="184" t="s">
        <v>701</v>
      </c>
    </row>
    <row r="371" s="2" customFormat="1" ht="16.5" customHeight="1">
      <c r="A371" s="37"/>
      <c r="B371" s="171"/>
      <c r="C371" s="210" t="s">
        <v>702</v>
      </c>
      <c r="D371" s="210" t="s">
        <v>247</v>
      </c>
      <c r="E371" s="211" t="s">
        <v>703</v>
      </c>
      <c r="F371" s="212" t="s">
        <v>704</v>
      </c>
      <c r="G371" s="213" t="s">
        <v>164</v>
      </c>
      <c r="H371" s="214">
        <v>1</v>
      </c>
      <c r="I371" s="215"/>
      <c r="J371" s="216">
        <f>ROUND(I371*H371,2)</f>
        <v>0</v>
      </c>
      <c r="K371" s="217"/>
      <c r="L371" s="218"/>
      <c r="M371" s="219" t="s">
        <v>1</v>
      </c>
      <c r="N371" s="220" t="s">
        <v>43</v>
      </c>
      <c r="O371" s="76"/>
      <c r="P371" s="182">
        <f>O371*H371</f>
        <v>0</v>
      </c>
      <c r="Q371" s="182">
        <v>0.00040000000000000002</v>
      </c>
      <c r="R371" s="182">
        <f>Q371*H371</f>
        <v>0.00040000000000000002</v>
      </c>
      <c r="S371" s="182">
        <v>0</v>
      </c>
      <c r="T371" s="18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4" t="s">
        <v>292</v>
      </c>
      <c r="AT371" s="184" t="s">
        <v>247</v>
      </c>
      <c r="AU371" s="184" t="s">
        <v>88</v>
      </c>
      <c r="AY371" s="18" t="s">
        <v>143</v>
      </c>
      <c r="BE371" s="185">
        <f>IF(N371="základní",J371,0)</f>
        <v>0</v>
      </c>
      <c r="BF371" s="185">
        <f>IF(N371="snížená",J371,0)</f>
        <v>0</v>
      </c>
      <c r="BG371" s="185">
        <f>IF(N371="zákl. přenesená",J371,0)</f>
        <v>0</v>
      </c>
      <c r="BH371" s="185">
        <f>IF(N371="sníž. přenesená",J371,0)</f>
        <v>0</v>
      </c>
      <c r="BI371" s="185">
        <f>IF(N371="nulová",J371,0)</f>
        <v>0</v>
      </c>
      <c r="BJ371" s="18" t="s">
        <v>86</v>
      </c>
      <c r="BK371" s="185">
        <f>ROUND(I371*H371,2)</f>
        <v>0</v>
      </c>
      <c r="BL371" s="18" t="s">
        <v>221</v>
      </c>
      <c r="BM371" s="184" t="s">
        <v>705</v>
      </c>
    </row>
    <row r="372" s="2" customFormat="1" ht="21.75" customHeight="1">
      <c r="A372" s="37"/>
      <c r="B372" s="171"/>
      <c r="C372" s="172" t="s">
        <v>706</v>
      </c>
      <c r="D372" s="172" t="s">
        <v>146</v>
      </c>
      <c r="E372" s="173" t="s">
        <v>707</v>
      </c>
      <c r="F372" s="174" t="s">
        <v>708</v>
      </c>
      <c r="G372" s="175" t="s">
        <v>164</v>
      </c>
      <c r="H372" s="176">
        <v>1</v>
      </c>
      <c r="I372" s="177"/>
      <c r="J372" s="178">
        <f>ROUND(I372*H372,2)</f>
        <v>0</v>
      </c>
      <c r="K372" s="179"/>
      <c r="L372" s="38"/>
      <c r="M372" s="180" t="s">
        <v>1</v>
      </c>
      <c r="N372" s="181" t="s">
        <v>43</v>
      </c>
      <c r="O372" s="76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4" t="s">
        <v>221</v>
      </c>
      <c r="AT372" s="184" t="s">
        <v>146</v>
      </c>
      <c r="AU372" s="184" t="s">
        <v>88</v>
      </c>
      <c r="AY372" s="18" t="s">
        <v>143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8" t="s">
        <v>86</v>
      </c>
      <c r="BK372" s="185">
        <f>ROUND(I372*H372,2)</f>
        <v>0</v>
      </c>
      <c r="BL372" s="18" t="s">
        <v>221</v>
      </c>
      <c r="BM372" s="184" t="s">
        <v>709</v>
      </c>
    </row>
    <row r="373" s="2" customFormat="1" ht="21.75" customHeight="1">
      <c r="A373" s="37"/>
      <c r="B373" s="171"/>
      <c r="C373" s="210" t="s">
        <v>710</v>
      </c>
      <c r="D373" s="210" t="s">
        <v>247</v>
      </c>
      <c r="E373" s="211" t="s">
        <v>711</v>
      </c>
      <c r="F373" s="212" t="s">
        <v>712</v>
      </c>
      <c r="G373" s="213" t="s">
        <v>164</v>
      </c>
      <c r="H373" s="214">
        <v>1</v>
      </c>
      <c r="I373" s="215"/>
      <c r="J373" s="216">
        <f>ROUND(I373*H373,2)</f>
        <v>0</v>
      </c>
      <c r="K373" s="217"/>
      <c r="L373" s="218"/>
      <c r="M373" s="219" t="s">
        <v>1</v>
      </c>
      <c r="N373" s="220" t="s">
        <v>43</v>
      </c>
      <c r="O373" s="76"/>
      <c r="P373" s="182">
        <f>O373*H373</f>
        <v>0</v>
      </c>
      <c r="Q373" s="182">
        <v>3.0000000000000001E-05</v>
      </c>
      <c r="R373" s="182">
        <f>Q373*H373</f>
        <v>3.0000000000000001E-05</v>
      </c>
      <c r="S373" s="182">
        <v>0</v>
      </c>
      <c r="T373" s="18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4" t="s">
        <v>292</v>
      </c>
      <c r="AT373" s="184" t="s">
        <v>247</v>
      </c>
      <c r="AU373" s="184" t="s">
        <v>88</v>
      </c>
      <c r="AY373" s="18" t="s">
        <v>143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8" t="s">
        <v>86</v>
      </c>
      <c r="BK373" s="185">
        <f>ROUND(I373*H373,2)</f>
        <v>0</v>
      </c>
      <c r="BL373" s="18" t="s">
        <v>221</v>
      </c>
      <c r="BM373" s="184" t="s">
        <v>713</v>
      </c>
    </row>
    <row r="374" s="2" customFormat="1" ht="24.15" customHeight="1">
      <c r="A374" s="37"/>
      <c r="B374" s="171"/>
      <c r="C374" s="172" t="s">
        <v>714</v>
      </c>
      <c r="D374" s="172" t="s">
        <v>146</v>
      </c>
      <c r="E374" s="173" t="s">
        <v>715</v>
      </c>
      <c r="F374" s="174" t="s">
        <v>716</v>
      </c>
      <c r="G374" s="175" t="s">
        <v>300</v>
      </c>
      <c r="H374" s="176">
        <v>5</v>
      </c>
      <c r="I374" s="177"/>
      <c r="J374" s="178">
        <f>ROUND(I374*H374,2)</f>
        <v>0</v>
      </c>
      <c r="K374" s="179"/>
      <c r="L374" s="38"/>
      <c r="M374" s="180" t="s">
        <v>1</v>
      </c>
      <c r="N374" s="181" t="s">
        <v>43</v>
      </c>
      <c r="O374" s="76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4" t="s">
        <v>221</v>
      </c>
      <c r="AT374" s="184" t="s">
        <v>146</v>
      </c>
      <c r="AU374" s="184" t="s">
        <v>88</v>
      </c>
      <c r="AY374" s="18" t="s">
        <v>143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8" t="s">
        <v>86</v>
      </c>
      <c r="BK374" s="185">
        <f>ROUND(I374*H374,2)</f>
        <v>0</v>
      </c>
      <c r="BL374" s="18" t="s">
        <v>221</v>
      </c>
      <c r="BM374" s="184" t="s">
        <v>717</v>
      </c>
    </row>
    <row r="375" s="2" customFormat="1" ht="24.15" customHeight="1">
      <c r="A375" s="37"/>
      <c r="B375" s="171"/>
      <c r="C375" s="210" t="s">
        <v>718</v>
      </c>
      <c r="D375" s="210" t="s">
        <v>247</v>
      </c>
      <c r="E375" s="211" t="s">
        <v>719</v>
      </c>
      <c r="F375" s="212" t="s">
        <v>720</v>
      </c>
      <c r="G375" s="213" t="s">
        <v>300</v>
      </c>
      <c r="H375" s="214">
        <v>5</v>
      </c>
      <c r="I375" s="215"/>
      <c r="J375" s="216">
        <f>ROUND(I375*H375,2)</f>
        <v>0</v>
      </c>
      <c r="K375" s="217"/>
      <c r="L375" s="218"/>
      <c r="M375" s="219" t="s">
        <v>1</v>
      </c>
      <c r="N375" s="220" t="s">
        <v>43</v>
      </c>
      <c r="O375" s="76"/>
      <c r="P375" s="182">
        <f>O375*H375</f>
        <v>0</v>
      </c>
      <c r="Q375" s="182">
        <v>0.0012999999999999999</v>
      </c>
      <c r="R375" s="182">
        <f>Q375*H375</f>
        <v>0.0064999999999999997</v>
      </c>
      <c r="S375" s="182">
        <v>0</v>
      </c>
      <c r="T375" s="18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4" t="s">
        <v>292</v>
      </c>
      <c r="AT375" s="184" t="s">
        <v>247</v>
      </c>
      <c r="AU375" s="184" t="s">
        <v>88</v>
      </c>
      <c r="AY375" s="18" t="s">
        <v>143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8" t="s">
        <v>86</v>
      </c>
      <c r="BK375" s="185">
        <f>ROUND(I375*H375,2)</f>
        <v>0</v>
      </c>
      <c r="BL375" s="18" t="s">
        <v>221</v>
      </c>
      <c r="BM375" s="184" t="s">
        <v>721</v>
      </c>
    </row>
    <row r="376" s="2" customFormat="1" ht="16.5" customHeight="1">
      <c r="A376" s="37"/>
      <c r="B376" s="171"/>
      <c r="C376" s="172" t="s">
        <v>722</v>
      </c>
      <c r="D376" s="172" t="s">
        <v>146</v>
      </c>
      <c r="E376" s="173" t="s">
        <v>723</v>
      </c>
      <c r="F376" s="174" t="s">
        <v>724</v>
      </c>
      <c r="G376" s="175" t="s">
        <v>255</v>
      </c>
      <c r="H376" s="176">
        <v>1</v>
      </c>
      <c r="I376" s="177"/>
      <c r="J376" s="178">
        <f>ROUND(I376*H376,2)</f>
        <v>0</v>
      </c>
      <c r="K376" s="179"/>
      <c r="L376" s="38"/>
      <c r="M376" s="180" t="s">
        <v>1</v>
      </c>
      <c r="N376" s="181" t="s">
        <v>43</v>
      </c>
      <c r="O376" s="76"/>
      <c r="P376" s="182">
        <f>O376*H376</f>
        <v>0</v>
      </c>
      <c r="Q376" s="182">
        <v>0</v>
      </c>
      <c r="R376" s="182">
        <f>Q376*H376</f>
        <v>0</v>
      </c>
      <c r="S376" s="182">
        <v>0</v>
      </c>
      <c r="T376" s="18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4" t="s">
        <v>221</v>
      </c>
      <c r="AT376" s="184" t="s">
        <v>146</v>
      </c>
      <c r="AU376" s="184" t="s">
        <v>88</v>
      </c>
      <c r="AY376" s="18" t="s">
        <v>143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8" t="s">
        <v>86</v>
      </c>
      <c r="BK376" s="185">
        <f>ROUND(I376*H376,2)</f>
        <v>0</v>
      </c>
      <c r="BL376" s="18" t="s">
        <v>221</v>
      </c>
      <c r="BM376" s="184" t="s">
        <v>725</v>
      </c>
    </row>
    <row r="377" s="2" customFormat="1" ht="24.15" customHeight="1">
      <c r="A377" s="37"/>
      <c r="B377" s="171"/>
      <c r="C377" s="172" t="s">
        <v>726</v>
      </c>
      <c r="D377" s="172" t="s">
        <v>146</v>
      </c>
      <c r="E377" s="173" t="s">
        <v>727</v>
      </c>
      <c r="F377" s="174" t="s">
        <v>728</v>
      </c>
      <c r="G377" s="175" t="s">
        <v>149</v>
      </c>
      <c r="H377" s="176">
        <v>0.0070000000000000001</v>
      </c>
      <c r="I377" s="177"/>
      <c r="J377" s="178">
        <f>ROUND(I377*H377,2)</f>
        <v>0</v>
      </c>
      <c r="K377" s="179"/>
      <c r="L377" s="38"/>
      <c r="M377" s="180" t="s">
        <v>1</v>
      </c>
      <c r="N377" s="181" t="s">
        <v>43</v>
      </c>
      <c r="O377" s="76"/>
      <c r="P377" s="182">
        <f>O377*H377</f>
        <v>0</v>
      </c>
      <c r="Q377" s="182">
        <v>0</v>
      </c>
      <c r="R377" s="182">
        <f>Q377*H377</f>
        <v>0</v>
      </c>
      <c r="S377" s="182">
        <v>0</v>
      </c>
      <c r="T377" s="183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84" t="s">
        <v>221</v>
      </c>
      <c r="AT377" s="184" t="s">
        <v>146</v>
      </c>
      <c r="AU377" s="184" t="s">
        <v>88</v>
      </c>
      <c r="AY377" s="18" t="s">
        <v>143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8" t="s">
        <v>86</v>
      </c>
      <c r="BK377" s="185">
        <f>ROUND(I377*H377,2)</f>
        <v>0</v>
      </c>
      <c r="BL377" s="18" t="s">
        <v>221</v>
      </c>
      <c r="BM377" s="184" t="s">
        <v>729</v>
      </c>
    </row>
    <row r="378" s="12" customFormat="1" ht="22.8" customHeight="1">
      <c r="A378" s="12"/>
      <c r="B378" s="158"/>
      <c r="C378" s="12"/>
      <c r="D378" s="159" t="s">
        <v>77</v>
      </c>
      <c r="E378" s="169" t="s">
        <v>730</v>
      </c>
      <c r="F378" s="169" t="s">
        <v>731</v>
      </c>
      <c r="G378" s="12"/>
      <c r="H378" s="12"/>
      <c r="I378" s="161"/>
      <c r="J378" s="170">
        <f>BK378</f>
        <v>0</v>
      </c>
      <c r="K378" s="12"/>
      <c r="L378" s="158"/>
      <c r="M378" s="163"/>
      <c r="N378" s="164"/>
      <c r="O378" s="164"/>
      <c r="P378" s="165">
        <f>SUM(P379:P406)</f>
        <v>0</v>
      </c>
      <c r="Q378" s="164"/>
      <c r="R378" s="165">
        <f>SUM(R379:R406)</f>
        <v>0.88346806</v>
      </c>
      <c r="S378" s="164"/>
      <c r="T378" s="166">
        <f>SUM(T379:T406)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59" t="s">
        <v>88</v>
      </c>
      <c r="AT378" s="167" t="s">
        <v>77</v>
      </c>
      <c r="AU378" s="167" t="s">
        <v>86</v>
      </c>
      <c r="AY378" s="159" t="s">
        <v>143</v>
      </c>
      <c r="BK378" s="168">
        <f>SUM(BK379:BK406)</f>
        <v>0</v>
      </c>
    </row>
    <row r="379" s="2" customFormat="1" ht="24.15" customHeight="1">
      <c r="A379" s="37"/>
      <c r="B379" s="171"/>
      <c r="C379" s="172" t="s">
        <v>732</v>
      </c>
      <c r="D379" s="172" t="s">
        <v>146</v>
      </c>
      <c r="E379" s="173" t="s">
        <v>733</v>
      </c>
      <c r="F379" s="174" t="s">
        <v>734</v>
      </c>
      <c r="G379" s="175" t="s">
        <v>157</v>
      </c>
      <c r="H379" s="176">
        <v>20.669</v>
      </c>
      <c r="I379" s="177"/>
      <c r="J379" s="178">
        <f>ROUND(I379*H379,2)</f>
        <v>0</v>
      </c>
      <c r="K379" s="179"/>
      <c r="L379" s="38"/>
      <c r="M379" s="180" t="s">
        <v>1</v>
      </c>
      <c r="N379" s="181" t="s">
        <v>43</v>
      </c>
      <c r="O379" s="76"/>
      <c r="P379" s="182">
        <f>O379*H379</f>
        <v>0</v>
      </c>
      <c r="Q379" s="182">
        <v>0.022450000000000001</v>
      </c>
      <c r="R379" s="182">
        <f>Q379*H379</f>
        <v>0.46401905000000004</v>
      </c>
      <c r="S379" s="182">
        <v>0</v>
      </c>
      <c r="T379" s="18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4" t="s">
        <v>221</v>
      </c>
      <c r="AT379" s="184" t="s">
        <v>146</v>
      </c>
      <c r="AU379" s="184" t="s">
        <v>88</v>
      </c>
      <c r="AY379" s="18" t="s">
        <v>143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8" t="s">
        <v>86</v>
      </c>
      <c r="BK379" s="185">
        <f>ROUND(I379*H379,2)</f>
        <v>0</v>
      </c>
      <c r="BL379" s="18" t="s">
        <v>221</v>
      </c>
      <c r="BM379" s="184" t="s">
        <v>735</v>
      </c>
    </row>
    <row r="380" s="15" customFormat="1">
      <c r="A380" s="15"/>
      <c r="B380" s="203"/>
      <c r="C380" s="15"/>
      <c r="D380" s="187" t="s">
        <v>152</v>
      </c>
      <c r="E380" s="204" t="s">
        <v>1</v>
      </c>
      <c r="F380" s="205" t="s">
        <v>234</v>
      </c>
      <c r="G380" s="15"/>
      <c r="H380" s="204" t="s">
        <v>1</v>
      </c>
      <c r="I380" s="206"/>
      <c r="J380" s="15"/>
      <c r="K380" s="15"/>
      <c r="L380" s="203"/>
      <c r="M380" s="207"/>
      <c r="N380" s="208"/>
      <c r="O380" s="208"/>
      <c r="P380" s="208"/>
      <c r="Q380" s="208"/>
      <c r="R380" s="208"/>
      <c r="S380" s="208"/>
      <c r="T380" s="20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04" t="s">
        <v>152</v>
      </c>
      <c r="AU380" s="204" t="s">
        <v>88</v>
      </c>
      <c r="AV380" s="15" t="s">
        <v>86</v>
      </c>
      <c r="AW380" s="15" t="s">
        <v>32</v>
      </c>
      <c r="AX380" s="15" t="s">
        <v>78</v>
      </c>
      <c r="AY380" s="204" t="s">
        <v>143</v>
      </c>
    </row>
    <row r="381" s="13" customFormat="1">
      <c r="A381" s="13"/>
      <c r="B381" s="186"/>
      <c r="C381" s="13"/>
      <c r="D381" s="187" t="s">
        <v>152</v>
      </c>
      <c r="E381" s="188" t="s">
        <v>1</v>
      </c>
      <c r="F381" s="189" t="s">
        <v>736</v>
      </c>
      <c r="G381" s="13"/>
      <c r="H381" s="190">
        <v>22.047999999999998</v>
      </c>
      <c r="I381" s="191"/>
      <c r="J381" s="13"/>
      <c r="K381" s="13"/>
      <c r="L381" s="186"/>
      <c r="M381" s="192"/>
      <c r="N381" s="193"/>
      <c r="O381" s="193"/>
      <c r="P381" s="193"/>
      <c r="Q381" s="193"/>
      <c r="R381" s="193"/>
      <c r="S381" s="193"/>
      <c r="T381" s="19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8" t="s">
        <v>152</v>
      </c>
      <c r="AU381" s="188" t="s">
        <v>88</v>
      </c>
      <c r="AV381" s="13" t="s">
        <v>88</v>
      </c>
      <c r="AW381" s="13" t="s">
        <v>32</v>
      </c>
      <c r="AX381" s="13" t="s">
        <v>78</v>
      </c>
      <c r="AY381" s="188" t="s">
        <v>143</v>
      </c>
    </row>
    <row r="382" s="13" customFormat="1">
      <c r="A382" s="13"/>
      <c r="B382" s="186"/>
      <c r="C382" s="13"/>
      <c r="D382" s="187" t="s">
        <v>152</v>
      </c>
      <c r="E382" s="188" t="s">
        <v>1</v>
      </c>
      <c r="F382" s="189" t="s">
        <v>737</v>
      </c>
      <c r="G382" s="13"/>
      <c r="H382" s="190">
        <v>-1.379</v>
      </c>
      <c r="I382" s="191"/>
      <c r="J382" s="13"/>
      <c r="K382" s="13"/>
      <c r="L382" s="186"/>
      <c r="M382" s="192"/>
      <c r="N382" s="193"/>
      <c r="O382" s="193"/>
      <c r="P382" s="193"/>
      <c r="Q382" s="193"/>
      <c r="R382" s="193"/>
      <c r="S382" s="193"/>
      <c r="T382" s="19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8" t="s">
        <v>152</v>
      </c>
      <c r="AU382" s="188" t="s">
        <v>88</v>
      </c>
      <c r="AV382" s="13" t="s">
        <v>88</v>
      </c>
      <c r="AW382" s="13" t="s">
        <v>32</v>
      </c>
      <c r="AX382" s="13" t="s">
        <v>78</v>
      </c>
      <c r="AY382" s="188" t="s">
        <v>143</v>
      </c>
    </row>
    <row r="383" s="14" customFormat="1">
      <c r="A383" s="14"/>
      <c r="B383" s="195"/>
      <c r="C383" s="14"/>
      <c r="D383" s="187" t="s">
        <v>152</v>
      </c>
      <c r="E383" s="196" t="s">
        <v>1</v>
      </c>
      <c r="F383" s="197" t="s">
        <v>154</v>
      </c>
      <c r="G383" s="14"/>
      <c r="H383" s="198">
        <v>20.668999999999997</v>
      </c>
      <c r="I383" s="199"/>
      <c r="J383" s="14"/>
      <c r="K383" s="14"/>
      <c r="L383" s="195"/>
      <c r="M383" s="200"/>
      <c r="N383" s="201"/>
      <c r="O383" s="201"/>
      <c r="P383" s="201"/>
      <c r="Q383" s="201"/>
      <c r="R383" s="201"/>
      <c r="S383" s="201"/>
      <c r="T383" s="20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6" t="s">
        <v>152</v>
      </c>
      <c r="AU383" s="196" t="s">
        <v>88</v>
      </c>
      <c r="AV383" s="14" t="s">
        <v>150</v>
      </c>
      <c r="AW383" s="14" t="s">
        <v>32</v>
      </c>
      <c r="AX383" s="14" t="s">
        <v>86</v>
      </c>
      <c r="AY383" s="196" t="s">
        <v>143</v>
      </c>
    </row>
    <row r="384" s="2" customFormat="1" ht="24.15" customHeight="1">
      <c r="A384" s="37"/>
      <c r="B384" s="171"/>
      <c r="C384" s="172" t="s">
        <v>738</v>
      </c>
      <c r="D384" s="172" t="s">
        <v>146</v>
      </c>
      <c r="E384" s="173" t="s">
        <v>739</v>
      </c>
      <c r="F384" s="174" t="s">
        <v>740</v>
      </c>
      <c r="G384" s="175" t="s">
        <v>157</v>
      </c>
      <c r="H384" s="176">
        <v>6.6180000000000003</v>
      </c>
      <c r="I384" s="177"/>
      <c r="J384" s="178">
        <f>ROUND(I384*H384,2)</f>
        <v>0</v>
      </c>
      <c r="K384" s="179"/>
      <c r="L384" s="38"/>
      <c r="M384" s="180" t="s">
        <v>1</v>
      </c>
      <c r="N384" s="181" t="s">
        <v>43</v>
      </c>
      <c r="O384" s="76"/>
      <c r="P384" s="182">
        <f>O384*H384</f>
        <v>0</v>
      </c>
      <c r="Q384" s="182">
        <v>0.02614</v>
      </c>
      <c r="R384" s="182">
        <f>Q384*H384</f>
        <v>0.17299452000000001</v>
      </c>
      <c r="S384" s="182">
        <v>0</v>
      </c>
      <c r="T384" s="18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4" t="s">
        <v>221</v>
      </c>
      <c r="AT384" s="184" t="s">
        <v>146</v>
      </c>
      <c r="AU384" s="184" t="s">
        <v>88</v>
      </c>
      <c r="AY384" s="18" t="s">
        <v>143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8" t="s">
        <v>86</v>
      </c>
      <c r="BK384" s="185">
        <f>ROUND(I384*H384,2)</f>
        <v>0</v>
      </c>
      <c r="BL384" s="18" t="s">
        <v>221</v>
      </c>
      <c r="BM384" s="184" t="s">
        <v>741</v>
      </c>
    </row>
    <row r="385" s="15" customFormat="1">
      <c r="A385" s="15"/>
      <c r="B385" s="203"/>
      <c r="C385" s="15"/>
      <c r="D385" s="187" t="s">
        <v>152</v>
      </c>
      <c r="E385" s="204" t="s">
        <v>1</v>
      </c>
      <c r="F385" s="205" t="s">
        <v>234</v>
      </c>
      <c r="G385" s="15"/>
      <c r="H385" s="204" t="s">
        <v>1</v>
      </c>
      <c r="I385" s="206"/>
      <c r="J385" s="15"/>
      <c r="K385" s="15"/>
      <c r="L385" s="203"/>
      <c r="M385" s="207"/>
      <c r="N385" s="208"/>
      <c r="O385" s="208"/>
      <c r="P385" s="208"/>
      <c r="Q385" s="208"/>
      <c r="R385" s="208"/>
      <c r="S385" s="208"/>
      <c r="T385" s="209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04" t="s">
        <v>152</v>
      </c>
      <c r="AU385" s="204" t="s">
        <v>88</v>
      </c>
      <c r="AV385" s="15" t="s">
        <v>86</v>
      </c>
      <c r="AW385" s="15" t="s">
        <v>32</v>
      </c>
      <c r="AX385" s="15" t="s">
        <v>78</v>
      </c>
      <c r="AY385" s="204" t="s">
        <v>143</v>
      </c>
    </row>
    <row r="386" s="13" customFormat="1">
      <c r="A386" s="13"/>
      <c r="B386" s="186"/>
      <c r="C386" s="13"/>
      <c r="D386" s="187" t="s">
        <v>152</v>
      </c>
      <c r="E386" s="188" t="s">
        <v>1</v>
      </c>
      <c r="F386" s="189" t="s">
        <v>742</v>
      </c>
      <c r="G386" s="13"/>
      <c r="H386" s="190">
        <v>9.3759999999999994</v>
      </c>
      <c r="I386" s="191"/>
      <c r="J386" s="13"/>
      <c r="K386" s="13"/>
      <c r="L386" s="186"/>
      <c r="M386" s="192"/>
      <c r="N386" s="193"/>
      <c r="O386" s="193"/>
      <c r="P386" s="193"/>
      <c r="Q386" s="193"/>
      <c r="R386" s="193"/>
      <c r="S386" s="193"/>
      <c r="T386" s="19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8" t="s">
        <v>152</v>
      </c>
      <c r="AU386" s="188" t="s">
        <v>88</v>
      </c>
      <c r="AV386" s="13" t="s">
        <v>88</v>
      </c>
      <c r="AW386" s="13" t="s">
        <v>32</v>
      </c>
      <c r="AX386" s="13" t="s">
        <v>78</v>
      </c>
      <c r="AY386" s="188" t="s">
        <v>143</v>
      </c>
    </row>
    <row r="387" s="13" customFormat="1">
      <c r="A387" s="13"/>
      <c r="B387" s="186"/>
      <c r="C387" s="13"/>
      <c r="D387" s="187" t="s">
        <v>152</v>
      </c>
      <c r="E387" s="188" t="s">
        <v>1</v>
      </c>
      <c r="F387" s="189" t="s">
        <v>743</v>
      </c>
      <c r="G387" s="13"/>
      <c r="H387" s="190">
        <v>-2.758</v>
      </c>
      <c r="I387" s="191"/>
      <c r="J387" s="13"/>
      <c r="K387" s="13"/>
      <c r="L387" s="186"/>
      <c r="M387" s="192"/>
      <c r="N387" s="193"/>
      <c r="O387" s="193"/>
      <c r="P387" s="193"/>
      <c r="Q387" s="193"/>
      <c r="R387" s="193"/>
      <c r="S387" s="193"/>
      <c r="T387" s="19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8" t="s">
        <v>152</v>
      </c>
      <c r="AU387" s="188" t="s">
        <v>88</v>
      </c>
      <c r="AV387" s="13" t="s">
        <v>88</v>
      </c>
      <c r="AW387" s="13" t="s">
        <v>32</v>
      </c>
      <c r="AX387" s="13" t="s">
        <v>78</v>
      </c>
      <c r="AY387" s="188" t="s">
        <v>143</v>
      </c>
    </row>
    <row r="388" s="14" customFormat="1">
      <c r="A388" s="14"/>
      <c r="B388" s="195"/>
      <c r="C388" s="14"/>
      <c r="D388" s="187" t="s">
        <v>152</v>
      </c>
      <c r="E388" s="196" t="s">
        <v>1</v>
      </c>
      <c r="F388" s="197" t="s">
        <v>154</v>
      </c>
      <c r="G388" s="14"/>
      <c r="H388" s="198">
        <v>6.6179999999999994</v>
      </c>
      <c r="I388" s="199"/>
      <c r="J388" s="14"/>
      <c r="K388" s="14"/>
      <c r="L388" s="195"/>
      <c r="M388" s="200"/>
      <c r="N388" s="201"/>
      <c r="O388" s="201"/>
      <c r="P388" s="201"/>
      <c r="Q388" s="201"/>
      <c r="R388" s="201"/>
      <c r="S388" s="201"/>
      <c r="T388" s="20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6" t="s">
        <v>152</v>
      </c>
      <c r="AU388" s="196" t="s">
        <v>88</v>
      </c>
      <c r="AV388" s="14" t="s">
        <v>150</v>
      </c>
      <c r="AW388" s="14" t="s">
        <v>32</v>
      </c>
      <c r="AX388" s="14" t="s">
        <v>86</v>
      </c>
      <c r="AY388" s="196" t="s">
        <v>143</v>
      </c>
    </row>
    <row r="389" s="2" customFormat="1" ht="21.75" customHeight="1">
      <c r="A389" s="37"/>
      <c r="B389" s="171"/>
      <c r="C389" s="172" t="s">
        <v>744</v>
      </c>
      <c r="D389" s="172" t="s">
        <v>146</v>
      </c>
      <c r="E389" s="173" t="s">
        <v>745</v>
      </c>
      <c r="F389" s="174" t="s">
        <v>746</v>
      </c>
      <c r="G389" s="175" t="s">
        <v>157</v>
      </c>
      <c r="H389" s="176">
        <v>59.847999999999999</v>
      </c>
      <c r="I389" s="177"/>
      <c r="J389" s="178">
        <f>ROUND(I389*H389,2)</f>
        <v>0</v>
      </c>
      <c r="K389" s="179"/>
      <c r="L389" s="38"/>
      <c r="M389" s="180" t="s">
        <v>1</v>
      </c>
      <c r="N389" s="181" t="s">
        <v>43</v>
      </c>
      <c r="O389" s="76"/>
      <c r="P389" s="182">
        <f>O389*H389</f>
        <v>0</v>
      </c>
      <c r="Q389" s="182">
        <v>0.00020000000000000001</v>
      </c>
      <c r="R389" s="182">
        <f>Q389*H389</f>
        <v>0.0119696</v>
      </c>
      <c r="S389" s="182">
        <v>0</v>
      </c>
      <c r="T389" s="18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4" t="s">
        <v>221</v>
      </c>
      <c r="AT389" s="184" t="s">
        <v>146</v>
      </c>
      <c r="AU389" s="184" t="s">
        <v>88</v>
      </c>
      <c r="AY389" s="18" t="s">
        <v>143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8" t="s">
        <v>86</v>
      </c>
      <c r="BK389" s="185">
        <f>ROUND(I389*H389,2)</f>
        <v>0</v>
      </c>
      <c r="BL389" s="18" t="s">
        <v>221</v>
      </c>
      <c r="BM389" s="184" t="s">
        <v>747</v>
      </c>
    </row>
    <row r="390" s="13" customFormat="1">
      <c r="A390" s="13"/>
      <c r="B390" s="186"/>
      <c r="C390" s="13"/>
      <c r="D390" s="187" t="s">
        <v>152</v>
      </c>
      <c r="E390" s="188" t="s">
        <v>1</v>
      </c>
      <c r="F390" s="189" t="s">
        <v>748</v>
      </c>
      <c r="G390" s="13"/>
      <c r="H390" s="190">
        <v>41.338000000000001</v>
      </c>
      <c r="I390" s="191"/>
      <c r="J390" s="13"/>
      <c r="K390" s="13"/>
      <c r="L390" s="186"/>
      <c r="M390" s="192"/>
      <c r="N390" s="193"/>
      <c r="O390" s="193"/>
      <c r="P390" s="193"/>
      <c r="Q390" s="193"/>
      <c r="R390" s="193"/>
      <c r="S390" s="193"/>
      <c r="T390" s="19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8" t="s">
        <v>152</v>
      </c>
      <c r="AU390" s="188" t="s">
        <v>88</v>
      </c>
      <c r="AV390" s="13" t="s">
        <v>88</v>
      </c>
      <c r="AW390" s="13" t="s">
        <v>32</v>
      </c>
      <c r="AX390" s="13" t="s">
        <v>78</v>
      </c>
      <c r="AY390" s="188" t="s">
        <v>143</v>
      </c>
    </row>
    <row r="391" s="13" customFormat="1">
      <c r="A391" s="13"/>
      <c r="B391" s="186"/>
      <c r="C391" s="13"/>
      <c r="D391" s="187" t="s">
        <v>152</v>
      </c>
      <c r="E391" s="188" t="s">
        <v>1</v>
      </c>
      <c r="F391" s="189" t="s">
        <v>749</v>
      </c>
      <c r="G391" s="13"/>
      <c r="H391" s="190">
        <v>13.236000000000001</v>
      </c>
      <c r="I391" s="191"/>
      <c r="J391" s="13"/>
      <c r="K391" s="13"/>
      <c r="L391" s="186"/>
      <c r="M391" s="192"/>
      <c r="N391" s="193"/>
      <c r="O391" s="193"/>
      <c r="P391" s="193"/>
      <c r="Q391" s="193"/>
      <c r="R391" s="193"/>
      <c r="S391" s="193"/>
      <c r="T391" s="19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8" t="s">
        <v>152</v>
      </c>
      <c r="AU391" s="188" t="s">
        <v>88</v>
      </c>
      <c r="AV391" s="13" t="s">
        <v>88</v>
      </c>
      <c r="AW391" s="13" t="s">
        <v>32</v>
      </c>
      <c r="AX391" s="13" t="s">
        <v>78</v>
      </c>
      <c r="AY391" s="188" t="s">
        <v>143</v>
      </c>
    </row>
    <row r="392" s="13" customFormat="1">
      <c r="A392" s="13"/>
      <c r="B392" s="186"/>
      <c r="C392" s="13"/>
      <c r="D392" s="187" t="s">
        <v>152</v>
      </c>
      <c r="E392" s="188" t="s">
        <v>1</v>
      </c>
      <c r="F392" s="189" t="s">
        <v>750</v>
      </c>
      <c r="G392" s="13"/>
      <c r="H392" s="190">
        <v>5.274</v>
      </c>
      <c r="I392" s="191"/>
      <c r="J392" s="13"/>
      <c r="K392" s="13"/>
      <c r="L392" s="186"/>
      <c r="M392" s="192"/>
      <c r="N392" s="193"/>
      <c r="O392" s="193"/>
      <c r="P392" s="193"/>
      <c r="Q392" s="193"/>
      <c r="R392" s="193"/>
      <c r="S392" s="193"/>
      <c r="T392" s="19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8" t="s">
        <v>152</v>
      </c>
      <c r="AU392" s="188" t="s">
        <v>88</v>
      </c>
      <c r="AV392" s="13" t="s">
        <v>88</v>
      </c>
      <c r="AW392" s="13" t="s">
        <v>32</v>
      </c>
      <c r="AX392" s="13" t="s">
        <v>78</v>
      </c>
      <c r="AY392" s="188" t="s">
        <v>143</v>
      </c>
    </row>
    <row r="393" s="14" customFormat="1">
      <c r="A393" s="14"/>
      <c r="B393" s="195"/>
      <c r="C393" s="14"/>
      <c r="D393" s="187" t="s">
        <v>152</v>
      </c>
      <c r="E393" s="196" t="s">
        <v>1</v>
      </c>
      <c r="F393" s="197" t="s">
        <v>154</v>
      </c>
      <c r="G393" s="14"/>
      <c r="H393" s="198">
        <v>59.847999999999999</v>
      </c>
      <c r="I393" s="199"/>
      <c r="J393" s="14"/>
      <c r="K393" s="14"/>
      <c r="L393" s="195"/>
      <c r="M393" s="200"/>
      <c r="N393" s="201"/>
      <c r="O393" s="201"/>
      <c r="P393" s="201"/>
      <c r="Q393" s="201"/>
      <c r="R393" s="201"/>
      <c r="S393" s="201"/>
      <c r="T393" s="20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6" t="s">
        <v>152</v>
      </c>
      <c r="AU393" s="196" t="s">
        <v>88</v>
      </c>
      <c r="AV393" s="14" t="s">
        <v>150</v>
      </c>
      <c r="AW393" s="14" t="s">
        <v>32</v>
      </c>
      <c r="AX393" s="14" t="s">
        <v>86</v>
      </c>
      <c r="AY393" s="196" t="s">
        <v>143</v>
      </c>
    </row>
    <row r="394" s="2" customFormat="1" ht="37.8" customHeight="1">
      <c r="A394" s="37"/>
      <c r="B394" s="171"/>
      <c r="C394" s="172" t="s">
        <v>751</v>
      </c>
      <c r="D394" s="172" t="s">
        <v>146</v>
      </c>
      <c r="E394" s="173" t="s">
        <v>752</v>
      </c>
      <c r="F394" s="174" t="s">
        <v>753</v>
      </c>
      <c r="G394" s="175" t="s">
        <v>157</v>
      </c>
      <c r="H394" s="176">
        <v>2.637</v>
      </c>
      <c r="I394" s="177"/>
      <c r="J394" s="178">
        <f>ROUND(I394*H394,2)</f>
        <v>0</v>
      </c>
      <c r="K394" s="179"/>
      <c r="L394" s="38"/>
      <c r="M394" s="180" t="s">
        <v>1</v>
      </c>
      <c r="N394" s="181" t="s">
        <v>43</v>
      </c>
      <c r="O394" s="76"/>
      <c r="P394" s="182">
        <f>O394*H394</f>
        <v>0</v>
      </c>
      <c r="Q394" s="182">
        <v>0.048320000000000002</v>
      </c>
      <c r="R394" s="182">
        <f>Q394*H394</f>
        <v>0.12741984000000001</v>
      </c>
      <c r="S394" s="182">
        <v>0</v>
      </c>
      <c r="T394" s="18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4" t="s">
        <v>221</v>
      </c>
      <c r="AT394" s="184" t="s">
        <v>146</v>
      </c>
      <c r="AU394" s="184" t="s">
        <v>88</v>
      </c>
      <c r="AY394" s="18" t="s">
        <v>143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8" t="s">
        <v>86</v>
      </c>
      <c r="BK394" s="185">
        <f>ROUND(I394*H394,2)</f>
        <v>0</v>
      </c>
      <c r="BL394" s="18" t="s">
        <v>221</v>
      </c>
      <c r="BM394" s="184" t="s">
        <v>754</v>
      </c>
    </row>
    <row r="395" s="15" customFormat="1">
      <c r="A395" s="15"/>
      <c r="B395" s="203"/>
      <c r="C395" s="15"/>
      <c r="D395" s="187" t="s">
        <v>152</v>
      </c>
      <c r="E395" s="204" t="s">
        <v>1</v>
      </c>
      <c r="F395" s="205" t="s">
        <v>234</v>
      </c>
      <c r="G395" s="15"/>
      <c r="H395" s="204" t="s">
        <v>1</v>
      </c>
      <c r="I395" s="206"/>
      <c r="J395" s="15"/>
      <c r="K395" s="15"/>
      <c r="L395" s="203"/>
      <c r="M395" s="207"/>
      <c r="N395" s="208"/>
      <c r="O395" s="208"/>
      <c r="P395" s="208"/>
      <c r="Q395" s="208"/>
      <c r="R395" s="208"/>
      <c r="S395" s="208"/>
      <c r="T395" s="20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04" t="s">
        <v>152</v>
      </c>
      <c r="AU395" s="204" t="s">
        <v>88</v>
      </c>
      <c r="AV395" s="15" t="s">
        <v>86</v>
      </c>
      <c r="AW395" s="15" t="s">
        <v>32</v>
      </c>
      <c r="AX395" s="15" t="s">
        <v>78</v>
      </c>
      <c r="AY395" s="204" t="s">
        <v>143</v>
      </c>
    </row>
    <row r="396" s="13" customFormat="1">
      <c r="A396" s="13"/>
      <c r="B396" s="186"/>
      <c r="C396" s="13"/>
      <c r="D396" s="187" t="s">
        <v>152</v>
      </c>
      <c r="E396" s="188" t="s">
        <v>1</v>
      </c>
      <c r="F396" s="189" t="s">
        <v>755</v>
      </c>
      <c r="G396" s="13"/>
      <c r="H396" s="190">
        <v>2.637</v>
      </c>
      <c r="I396" s="191"/>
      <c r="J396" s="13"/>
      <c r="K396" s="13"/>
      <c r="L396" s="186"/>
      <c r="M396" s="192"/>
      <c r="N396" s="193"/>
      <c r="O396" s="193"/>
      <c r="P396" s="193"/>
      <c r="Q396" s="193"/>
      <c r="R396" s="193"/>
      <c r="S396" s="193"/>
      <c r="T396" s="19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8" t="s">
        <v>152</v>
      </c>
      <c r="AU396" s="188" t="s">
        <v>88</v>
      </c>
      <c r="AV396" s="13" t="s">
        <v>88</v>
      </c>
      <c r="AW396" s="13" t="s">
        <v>32</v>
      </c>
      <c r="AX396" s="13" t="s">
        <v>78</v>
      </c>
      <c r="AY396" s="188" t="s">
        <v>143</v>
      </c>
    </row>
    <row r="397" s="14" customFormat="1">
      <c r="A397" s="14"/>
      <c r="B397" s="195"/>
      <c r="C397" s="14"/>
      <c r="D397" s="187" t="s">
        <v>152</v>
      </c>
      <c r="E397" s="196" t="s">
        <v>1</v>
      </c>
      <c r="F397" s="197" t="s">
        <v>154</v>
      </c>
      <c r="G397" s="14"/>
      <c r="H397" s="198">
        <v>2.637</v>
      </c>
      <c r="I397" s="199"/>
      <c r="J397" s="14"/>
      <c r="K397" s="14"/>
      <c r="L397" s="195"/>
      <c r="M397" s="200"/>
      <c r="N397" s="201"/>
      <c r="O397" s="201"/>
      <c r="P397" s="201"/>
      <c r="Q397" s="201"/>
      <c r="R397" s="201"/>
      <c r="S397" s="201"/>
      <c r="T397" s="20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6" t="s">
        <v>152</v>
      </c>
      <c r="AU397" s="196" t="s">
        <v>88</v>
      </c>
      <c r="AV397" s="14" t="s">
        <v>150</v>
      </c>
      <c r="AW397" s="14" t="s">
        <v>32</v>
      </c>
      <c r="AX397" s="14" t="s">
        <v>86</v>
      </c>
      <c r="AY397" s="196" t="s">
        <v>143</v>
      </c>
    </row>
    <row r="398" s="2" customFormat="1" ht="33" customHeight="1">
      <c r="A398" s="37"/>
      <c r="B398" s="171"/>
      <c r="C398" s="172" t="s">
        <v>756</v>
      </c>
      <c r="D398" s="172" t="s">
        <v>146</v>
      </c>
      <c r="E398" s="173" t="s">
        <v>757</v>
      </c>
      <c r="F398" s="174" t="s">
        <v>758</v>
      </c>
      <c r="G398" s="175" t="s">
        <v>157</v>
      </c>
      <c r="H398" s="176">
        <v>2.637</v>
      </c>
      <c r="I398" s="177"/>
      <c r="J398" s="178">
        <f>ROUND(I398*H398,2)</f>
        <v>0</v>
      </c>
      <c r="K398" s="179"/>
      <c r="L398" s="38"/>
      <c r="M398" s="180" t="s">
        <v>1</v>
      </c>
      <c r="N398" s="181" t="s">
        <v>43</v>
      </c>
      <c r="O398" s="76"/>
      <c r="P398" s="182">
        <f>O398*H398</f>
        <v>0</v>
      </c>
      <c r="Q398" s="182">
        <v>0.01355</v>
      </c>
      <c r="R398" s="182">
        <f>Q398*H398</f>
        <v>0.035731350000000002</v>
      </c>
      <c r="S398" s="182">
        <v>0</v>
      </c>
      <c r="T398" s="18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4" t="s">
        <v>221</v>
      </c>
      <c r="AT398" s="184" t="s">
        <v>146</v>
      </c>
      <c r="AU398" s="184" t="s">
        <v>88</v>
      </c>
      <c r="AY398" s="18" t="s">
        <v>143</v>
      </c>
      <c r="BE398" s="185">
        <f>IF(N398="základní",J398,0)</f>
        <v>0</v>
      </c>
      <c r="BF398" s="185">
        <f>IF(N398="snížená",J398,0)</f>
        <v>0</v>
      </c>
      <c r="BG398" s="185">
        <f>IF(N398="zákl. přenesená",J398,0)</f>
        <v>0</v>
      </c>
      <c r="BH398" s="185">
        <f>IF(N398="sníž. přenesená",J398,0)</f>
        <v>0</v>
      </c>
      <c r="BI398" s="185">
        <f>IF(N398="nulová",J398,0)</f>
        <v>0</v>
      </c>
      <c r="BJ398" s="18" t="s">
        <v>86</v>
      </c>
      <c r="BK398" s="185">
        <f>ROUND(I398*H398,2)</f>
        <v>0</v>
      </c>
      <c r="BL398" s="18" t="s">
        <v>221</v>
      </c>
      <c r="BM398" s="184" t="s">
        <v>759</v>
      </c>
    </row>
    <row r="399" s="15" customFormat="1">
      <c r="A399" s="15"/>
      <c r="B399" s="203"/>
      <c r="C399" s="15"/>
      <c r="D399" s="187" t="s">
        <v>152</v>
      </c>
      <c r="E399" s="204" t="s">
        <v>1</v>
      </c>
      <c r="F399" s="205" t="s">
        <v>234</v>
      </c>
      <c r="G399" s="15"/>
      <c r="H399" s="204" t="s">
        <v>1</v>
      </c>
      <c r="I399" s="206"/>
      <c r="J399" s="15"/>
      <c r="K399" s="15"/>
      <c r="L399" s="203"/>
      <c r="M399" s="207"/>
      <c r="N399" s="208"/>
      <c r="O399" s="208"/>
      <c r="P399" s="208"/>
      <c r="Q399" s="208"/>
      <c r="R399" s="208"/>
      <c r="S399" s="208"/>
      <c r="T399" s="20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04" t="s">
        <v>152</v>
      </c>
      <c r="AU399" s="204" t="s">
        <v>88</v>
      </c>
      <c r="AV399" s="15" t="s">
        <v>86</v>
      </c>
      <c r="AW399" s="15" t="s">
        <v>32</v>
      </c>
      <c r="AX399" s="15" t="s">
        <v>78</v>
      </c>
      <c r="AY399" s="204" t="s">
        <v>143</v>
      </c>
    </row>
    <row r="400" s="13" customFormat="1">
      <c r="A400" s="13"/>
      <c r="B400" s="186"/>
      <c r="C400" s="13"/>
      <c r="D400" s="187" t="s">
        <v>152</v>
      </c>
      <c r="E400" s="188" t="s">
        <v>1</v>
      </c>
      <c r="F400" s="189" t="s">
        <v>755</v>
      </c>
      <c r="G400" s="13"/>
      <c r="H400" s="190">
        <v>2.637</v>
      </c>
      <c r="I400" s="191"/>
      <c r="J400" s="13"/>
      <c r="K400" s="13"/>
      <c r="L400" s="186"/>
      <c r="M400" s="192"/>
      <c r="N400" s="193"/>
      <c r="O400" s="193"/>
      <c r="P400" s="193"/>
      <c r="Q400" s="193"/>
      <c r="R400" s="193"/>
      <c r="S400" s="193"/>
      <c r="T400" s="19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8" t="s">
        <v>152</v>
      </c>
      <c r="AU400" s="188" t="s">
        <v>88</v>
      </c>
      <c r="AV400" s="13" t="s">
        <v>88</v>
      </c>
      <c r="AW400" s="13" t="s">
        <v>32</v>
      </c>
      <c r="AX400" s="13" t="s">
        <v>78</v>
      </c>
      <c r="AY400" s="188" t="s">
        <v>143</v>
      </c>
    </row>
    <row r="401" s="14" customFormat="1">
      <c r="A401" s="14"/>
      <c r="B401" s="195"/>
      <c r="C401" s="14"/>
      <c r="D401" s="187" t="s">
        <v>152</v>
      </c>
      <c r="E401" s="196" t="s">
        <v>1</v>
      </c>
      <c r="F401" s="197" t="s">
        <v>154</v>
      </c>
      <c r="G401" s="14"/>
      <c r="H401" s="198">
        <v>2.637</v>
      </c>
      <c r="I401" s="199"/>
      <c r="J401" s="14"/>
      <c r="K401" s="14"/>
      <c r="L401" s="195"/>
      <c r="M401" s="200"/>
      <c r="N401" s="201"/>
      <c r="O401" s="201"/>
      <c r="P401" s="201"/>
      <c r="Q401" s="201"/>
      <c r="R401" s="201"/>
      <c r="S401" s="201"/>
      <c r="T401" s="20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6" t="s">
        <v>152</v>
      </c>
      <c r="AU401" s="196" t="s">
        <v>88</v>
      </c>
      <c r="AV401" s="14" t="s">
        <v>150</v>
      </c>
      <c r="AW401" s="14" t="s">
        <v>32</v>
      </c>
      <c r="AX401" s="14" t="s">
        <v>86</v>
      </c>
      <c r="AY401" s="196" t="s">
        <v>143</v>
      </c>
    </row>
    <row r="402" s="2" customFormat="1" ht="16.5" customHeight="1">
      <c r="A402" s="37"/>
      <c r="B402" s="171"/>
      <c r="C402" s="172" t="s">
        <v>760</v>
      </c>
      <c r="D402" s="172" t="s">
        <v>146</v>
      </c>
      <c r="E402" s="173" t="s">
        <v>761</v>
      </c>
      <c r="F402" s="174" t="s">
        <v>762</v>
      </c>
      <c r="G402" s="175" t="s">
        <v>157</v>
      </c>
      <c r="H402" s="176">
        <v>2.637</v>
      </c>
      <c r="I402" s="177"/>
      <c r="J402" s="178">
        <f>ROUND(I402*H402,2)</f>
        <v>0</v>
      </c>
      <c r="K402" s="179"/>
      <c r="L402" s="38"/>
      <c r="M402" s="180" t="s">
        <v>1</v>
      </c>
      <c r="N402" s="181" t="s">
        <v>43</v>
      </c>
      <c r="O402" s="76"/>
      <c r="P402" s="182">
        <f>O402*H402</f>
        <v>0</v>
      </c>
      <c r="Q402" s="182">
        <v>0.00010000000000000001</v>
      </c>
      <c r="R402" s="182">
        <f>Q402*H402</f>
        <v>0.00026370000000000001</v>
      </c>
      <c r="S402" s="182">
        <v>0</v>
      </c>
      <c r="T402" s="18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4" t="s">
        <v>221</v>
      </c>
      <c r="AT402" s="184" t="s">
        <v>146</v>
      </c>
      <c r="AU402" s="184" t="s">
        <v>88</v>
      </c>
      <c r="AY402" s="18" t="s">
        <v>143</v>
      </c>
      <c r="BE402" s="185">
        <f>IF(N402="základní",J402,0)</f>
        <v>0</v>
      </c>
      <c r="BF402" s="185">
        <f>IF(N402="snížená",J402,0)</f>
        <v>0</v>
      </c>
      <c r="BG402" s="185">
        <f>IF(N402="zákl. přenesená",J402,0)</f>
        <v>0</v>
      </c>
      <c r="BH402" s="185">
        <f>IF(N402="sníž. přenesená",J402,0)</f>
        <v>0</v>
      </c>
      <c r="BI402" s="185">
        <f>IF(N402="nulová",J402,0)</f>
        <v>0</v>
      </c>
      <c r="BJ402" s="18" t="s">
        <v>86</v>
      </c>
      <c r="BK402" s="185">
        <f>ROUND(I402*H402,2)</f>
        <v>0</v>
      </c>
      <c r="BL402" s="18" t="s">
        <v>221</v>
      </c>
      <c r="BM402" s="184" t="s">
        <v>763</v>
      </c>
    </row>
    <row r="403" s="2" customFormat="1" ht="24.15" customHeight="1">
      <c r="A403" s="37"/>
      <c r="B403" s="171"/>
      <c r="C403" s="172" t="s">
        <v>764</v>
      </c>
      <c r="D403" s="172" t="s">
        <v>146</v>
      </c>
      <c r="E403" s="173" t="s">
        <v>765</v>
      </c>
      <c r="F403" s="174" t="s">
        <v>766</v>
      </c>
      <c r="G403" s="175" t="s">
        <v>157</v>
      </c>
      <c r="H403" s="176">
        <v>2.637</v>
      </c>
      <c r="I403" s="177"/>
      <c r="J403" s="178">
        <f>ROUND(I403*H403,2)</f>
        <v>0</v>
      </c>
      <c r="K403" s="179"/>
      <c r="L403" s="38"/>
      <c r="M403" s="180" t="s">
        <v>1</v>
      </c>
      <c r="N403" s="181" t="s">
        <v>43</v>
      </c>
      <c r="O403" s="76"/>
      <c r="P403" s="182">
        <f>O403*H403</f>
        <v>0</v>
      </c>
      <c r="Q403" s="182">
        <v>0</v>
      </c>
      <c r="R403" s="182">
        <f>Q403*H403</f>
        <v>0</v>
      </c>
      <c r="S403" s="182">
        <v>0</v>
      </c>
      <c r="T403" s="183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4" t="s">
        <v>221</v>
      </c>
      <c r="AT403" s="184" t="s">
        <v>146</v>
      </c>
      <c r="AU403" s="184" t="s">
        <v>88</v>
      </c>
      <c r="AY403" s="18" t="s">
        <v>143</v>
      </c>
      <c r="BE403" s="185">
        <f>IF(N403="základní",J403,0)</f>
        <v>0</v>
      </c>
      <c r="BF403" s="185">
        <f>IF(N403="snížená",J403,0)</f>
        <v>0</v>
      </c>
      <c r="BG403" s="185">
        <f>IF(N403="zákl. přenesená",J403,0)</f>
        <v>0</v>
      </c>
      <c r="BH403" s="185">
        <f>IF(N403="sníž. přenesená",J403,0)</f>
        <v>0</v>
      </c>
      <c r="BI403" s="185">
        <f>IF(N403="nulová",J403,0)</f>
        <v>0</v>
      </c>
      <c r="BJ403" s="18" t="s">
        <v>86</v>
      </c>
      <c r="BK403" s="185">
        <f>ROUND(I403*H403,2)</f>
        <v>0</v>
      </c>
      <c r="BL403" s="18" t="s">
        <v>221</v>
      </c>
      <c r="BM403" s="184" t="s">
        <v>767</v>
      </c>
    </row>
    <row r="404" s="2" customFormat="1" ht="16.5" customHeight="1">
      <c r="A404" s="37"/>
      <c r="B404" s="171"/>
      <c r="C404" s="172" t="s">
        <v>768</v>
      </c>
      <c r="D404" s="172" t="s">
        <v>146</v>
      </c>
      <c r="E404" s="173" t="s">
        <v>769</v>
      </c>
      <c r="F404" s="174" t="s">
        <v>770</v>
      </c>
      <c r="G404" s="175" t="s">
        <v>164</v>
      </c>
      <c r="H404" s="176">
        <v>3</v>
      </c>
      <c r="I404" s="177"/>
      <c r="J404" s="178">
        <f>ROUND(I404*H404,2)</f>
        <v>0</v>
      </c>
      <c r="K404" s="179"/>
      <c r="L404" s="38"/>
      <c r="M404" s="180" t="s">
        <v>1</v>
      </c>
      <c r="N404" s="181" t="s">
        <v>43</v>
      </c>
      <c r="O404" s="76"/>
      <c r="P404" s="182">
        <f>O404*H404</f>
        <v>0</v>
      </c>
      <c r="Q404" s="182">
        <v>0.00022000000000000001</v>
      </c>
      <c r="R404" s="182">
        <f>Q404*H404</f>
        <v>0.00066</v>
      </c>
      <c r="S404" s="182">
        <v>0</v>
      </c>
      <c r="T404" s="18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4" t="s">
        <v>221</v>
      </c>
      <c r="AT404" s="184" t="s">
        <v>146</v>
      </c>
      <c r="AU404" s="184" t="s">
        <v>88</v>
      </c>
      <c r="AY404" s="18" t="s">
        <v>143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18" t="s">
        <v>86</v>
      </c>
      <c r="BK404" s="185">
        <f>ROUND(I404*H404,2)</f>
        <v>0</v>
      </c>
      <c r="BL404" s="18" t="s">
        <v>221</v>
      </c>
      <c r="BM404" s="184" t="s">
        <v>771</v>
      </c>
    </row>
    <row r="405" s="2" customFormat="1" ht="21.75" customHeight="1">
      <c r="A405" s="37"/>
      <c r="B405" s="171"/>
      <c r="C405" s="210" t="s">
        <v>772</v>
      </c>
      <c r="D405" s="210" t="s">
        <v>247</v>
      </c>
      <c r="E405" s="211" t="s">
        <v>773</v>
      </c>
      <c r="F405" s="212" t="s">
        <v>774</v>
      </c>
      <c r="G405" s="213" t="s">
        <v>164</v>
      </c>
      <c r="H405" s="214">
        <v>3</v>
      </c>
      <c r="I405" s="215"/>
      <c r="J405" s="216">
        <f>ROUND(I405*H405,2)</f>
        <v>0</v>
      </c>
      <c r="K405" s="217"/>
      <c r="L405" s="218"/>
      <c r="M405" s="219" t="s">
        <v>1</v>
      </c>
      <c r="N405" s="220" t="s">
        <v>43</v>
      </c>
      <c r="O405" s="76"/>
      <c r="P405" s="182">
        <f>O405*H405</f>
        <v>0</v>
      </c>
      <c r="Q405" s="182">
        <v>0.023470000000000001</v>
      </c>
      <c r="R405" s="182">
        <f>Q405*H405</f>
        <v>0.07041</v>
      </c>
      <c r="S405" s="182">
        <v>0</v>
      </c>
      <c r="T405" s="183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4" t="s">
        <v>292</v>
      </c>
      <c r="AT405" s="184" t="s">
        <v>247</v>
      </c>
      <c r="AU405" s="184" t="s">
        <v>88</v>
      </c>
      <c r="AY405" s="18" t="s">
        <v>143</v>
      </c>
      <c r="BE405" s="185">
        <f>IF(N405="základní",J405,0)</f>
        <v>0</v>
      </c>
      <c r="BF405" s="185">
        <f>IF(N405="snížená",J405,0)</f>
        <v>0</v>
      </c>
      <c r="BG405" s="185">
        <f>IF(N405="zákl. přenesená",J405,0)</f>
        <v>0</v>
      </c>
      <c r="BH405" s="185">
        <f>IF(N405="sníž. přenesená",J405,0)</f>
        <v>0</v>
      </c>
      <c r="BI405" s="185">
        <f>IF(N405="nulová",J405,0)</f>
        <v>0</v>
      </c>
      <c r="BJ405" s="18" t="s">
        <v>86</v>
      </c>
      <c r="BK405" s="185">
        <f>ROUND(I405*H405,2)</f>
        <v>0</v>
      </c>
      <c r="BL405" s="18" t="s">
        <v>221</v>
      </c>
      <c r="BM405" s="184" t="s">
        <v>775</v>
      </c>
    </row>
    <row r="406" s="2" customFormat="1" ht="24.15" customHeight="1">
      <c r="A406" s="37"/>
      <c r="B406" s="171"/>
      <c r="C406" s="172" t="s">
        <v>776</v>
      </c>
      <c r="D406" s="172" t="s">
        <v>146</v>
      </c>
      <c r="E406" s="173" t="s">
        <v>777</v>
      </c>
      <c r="F406" s="174" t="s">
        <v>778</v>
      </c>
      <c r="G406" s="175" t="s">
        <v>149</v>
      </c>
      <c r="H406" s="176">
        <v>0.88300000000000001</v>
      </c>
      <c r="I406" s="177"/>
      <c r="J406" s="178">
        <f>ROUND(I406*H406,2)</f>
        <v>0</v>
      </c>
      <c r="K406" s="179"/>
      <c r="L406" s="38"/>
      <c r="M406" s="180" t="s">
        <v>1</v>
      </c>
      <c r="N406" s="181" t="s">
        <v>43</v>
      </c>
      <c r="O406" s="76"/>
      <c r="P406" s="182">
        <f>O406*H406</f>
        <v>0</v>
      </c>
      <c r="Q406" s="182">
        <v>0</v>
      </c>
      <c r="R406" s="182">
        <f>Q406*H406</f>
        <v>0</v>
      </c>
      <c r="S406" s="182">
        <v>0</v>
      </c>
      <c r="T406" s="18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4" t="s">
        <v>221</v>
      </c>
      <c r="AT406" s="184" t="s">
        <v>146</v>
      </c>
      <c r="AU406" s="184" t="s">
        <v>88</v>
      </c>
      <c r="AY406" s="18" t="s">
        <v>143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18" t="s">
        <v>86</v>
      </c>
      <c r="BK406" s="185">
        <f>ROUND(I406*H406,2)</f>
        <v>0</v>
      </c>
      <c r="BL406" s="18" t="s">
        <v>221</v>
      </c>
      <c r="BM406" s="184" t="s">
        <v>779</v>
      </c>
    </row>
    <row r="407" s="12" customFormat="1" ht="22.8" customHeight="1">
      <c r="A407" s="12"/>
      <c r="B407" s="158"/>
      <c r="C407" s="12"/>
      <c r="D407" s="159" t="s">
        <v>77</v>
      </c>
      <c r="E407" s="169" t="s">
        <v>780</v>
      </c>
      <c r="F407" s="169" t="s">
        <v>781</v>
      </c>
      <c r="G407" s="12"/>
      <c r="H407" s="12"/>
      <c r="I407" s="161"/>
      <c r="J407" s="170">
        <f>BK407</f>
        <v>0</v>
      </c>
      <c r="K407" s="12"/>
      <c r="L407" s="158"/>
      <c r="M407" s="163"/>
      <c r="N407" s="164"/>
      <c r="O407" s="164"/>
      <c r="P407" s="165">
        <f>SUM(P408:P421)</f>
        <v>0</v>
      </c>
      <c r="Q407" s="164"/>
      <c r="R407" s="165">
        <f>SUM(R408:R421)</f>
        <v>0.093999999999999986</v>
      </c>
      <c r="S407" s="164"/>
      <c r="T407" s="166">
        <f>SUM(T408:T421)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59" t="s">
        <v>88</v>
      </c>
      <c r="AT407" s="167" t="s">
        <v>77</v>
      </c>
      <c r="AU407" s="167" t="s">
        <v>86</v>
      </c>
      <c r="AY407" s="159" t="s">
        <v>143</v>
      </c>
      <c r="BK407" s="168">
        <f>SUM(BK408:BK421)</f>
        <v>0</v>
      </c>
    </row>
    <row r="408" s="2" customFormat="1" ht="24.15" customHeight="1">
      <c r="A408" s="37"/>
      <c r="B408" s="171"/>
      <c r="C408" s="172" t="s">
        <v>782</v>
      </c>
      <c r="D408" s="172" t="s">
        <v>146</v>
      </c>
      <c r="E408" s="173" t="s">
        <v>783</v>
      </c>
      <c r="F408" s="174" t="s">
        <v>784</v>
      </c>
      <c r="G408" s="175" t="s">
        <v>164</v>
      </c>
      <c r="H408" s="176">
        <v>3</v>
      </c>
      <c r="I408" s="177"/>
      <c r="J408" s="178">
        <f>ROUND(I408*H408,2)</f>
        <v>0</v>
      </c>
      <c r="K408" s="179"/>
      <c r="L408" s="38"/>
      <c r="M408" s="180" t="s">
        <v>1</v>
      </c>
      <c r="N408" s="181" t="s">
        <v>43</v>
      </c>
      <c r="O408" s="76"/>
      <c r="P408" s="182">
        <f>O408*H408</f>
        <v>0</v>
      </c>
      <c r="Q408" s="182">
        <v>0</v>
      </c>
      <c r="R408" s="182">
        <f>Q408*H408</f>
        <v>0</v>
      </c>
      <c r="S408" s="182">
        <v>0</v>
      </c>
      <c r="T408" s="18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4" t="s">
        <v>221</v>
      </c>
      <c r="AT408" s="184" t="s">
        <v>146</v>
      </c>
      <c r="AU408" s="184" t="s">
        <v>88</v>
      </c>
      <c r="AY408" s="18" t="s">
        <v>143</v>
      </c>
      <c r="BE408" s="185">
        <f>IF(N408="základní",J408,0)</f>
        <v>0</v>
      </c>
      <c r="BF408" s="185">
        <f>IF(N408="snížená",J408,0)</f>
        <v>0</v>
      </c>
      <c r="BG408" s="185">
        <f>IF(N408="zákl. přenesená",J408,0)</f>
        <v>0</v>
      </c>
      <c r="BH408" s="185">
        <f>IF(N408="sníž. přenesená",J408,0)</f>
        <v>0</v>
      </c>
      <c r="BI408" s="185">
        <f>IF(N408="nulová",J408,0)</f>
        <v>0</v>
      </c>
      <c r="BJ408" s="18" t="s">
        <v>86</v>
      </c>
      <c r="BK408" s="185">
        <f>ROUND(I408*H408,2)</f>
        <v>0</v>
      </c>
      <c r="BL408" s="18" t="s">
        <v>221</v>
      </c>
      <c r="BM408" s="184" t="s">
        <v>785</v>
      </c>
    </row>
    <row r="409" s="2" customFormat="1" ht="24.15" customHeight="1">
      <c r="A409" s="37"/>
      <c r="B409" s="171"/>
      <c r="C409" s="210" t="s">
        <v>786</v>
      </c>
      <c r="D409" s="210" t="s">
        <v>247</v>
      </c>
      <c r="E409" s="211" t="s">
        <v>787</v>
      </c>
      <c r="F409" s="212" t="s">
        <v>788</v>
      </c>
      <c r="G409" s="213" t="s">
        <v>164</v>
      </c>
      <c r="H409" s="214">
        <v>3</v>
      </c>
      <c r="I409" s="215"/>
      <c r="J409" s="216">
        <f>ROUND(I409*H409,2)</f>
        <v>0</v>
      </c>
      <c r="K409" s="217"/>
      <c r="L409" s="218"/>
      <c r="M409" s="219" t="s">
        <v>1</v>
      </c>
      <c r="N409" s="220" t="s">
        <v>43</v>
      </c>
      <c r="O409" s="76"/>
      <c r="P409" s="182">
        <f>O409*H409</f>
        <v>0</v>
      </c>
      <c r="Q409" s="182">
        <v>0.014500000000000001</v>
      </c>
      <c r="R409" s="182">
        <f>Q409*H409</f>
        <v>0.043500000000000004</v>
      </c>
      <c r="S409" s="182">
        <v>0</v>
      </c>
      <c r="T409" s="18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4" t="s">
        <v>292</v>
      </c>
      <c r="AT409" s="184" t="s">
        <v>247</v>
      </c>
      <c r="AU409" s="184" t="s">
        <v>88</v>
      </c>
      <c r="AY409" s="18" t="s">
        <v>143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8" t="s">
        <v>86</v>
      </c>
      <c r="BK409" s="185">
        <f>ROUND(I409*H409,2)</f>
        <v>0</v>
      </c>
      <c r="BL409" s="18" t="s">
        <v>221</v>
      </c>
      <c r="BM409" s="184" t="s">
        <v>789</v>
      </c>
    </row>
    <row r="410" s="2" customFormat="1" ht="24.15" customHeight="1">
      <c r="A410" s="37"/>
      <c r="B410" s="171"/>
      <c r="C410" s="172" t="s">
        <v>790</v>
      </c>
      <c r="D410" s="172" t="s">
        <v>146</v>
      </c>
      <c r="E410" s="173" t="s">
        <v>791</v>
      </c>
      <c r="F410" s="174" t="s">
        <v>792</v>
      </c>
      <c r="G410" s="175" t="s">
        <v>164</v>
      </c>
      <c r="H410" s="176">
        <v>1</v>
      </c>
      <c r="I410" s="177"/>
      <c r="J410" s="178">
        <f>ROUND(I410*H410,2)</f>
        <v>0</v>
      </c>
      <c r="K410" s="179"/>
      <c r="L410" s="38"/>
      <c r="M410" s="180" t="s">
        <v>1</v>
      </c>
      <c r="N410" s="181" t="s">
        <v>43</v>
      </c>
      <c r="O410" s="76"/>
      <c r="P410" s="182">
        <f>O410*H410</f>
        <v>0</v>
      </c>
      <c r="Q410" s="182">
        <v>0</v>
      </c>
      <c r="R410" s="182">
        <f>Q410*H410</f>
        <v>0</v>
      </c>
      <c r="S410" s="182">
        <v>0</v>
      </c>
      <c r="T410" s="18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4" t="s">
        <v>221</v>
      </c>
      <c r="AT410" s="184" t="s">
        <v>146</v>
      </c>
      <c r="AU410" s="184" t="s">
        <v>88</v>
      </c>
      <c r="AY410" s="18" t="s">
        <v>143</v>
      </c>
      <c r="BE410" s="185">
        <f>IF(N410="základní",J410,0)</f>
        <v>0</v>
      </c>
      <c r="BF410" s="185">
        <f>IF(N410="snížená",J410,0)</f>
        <v>0</v>
      </c>
      <c r="BG410" s="185">
        <f>IF(N410="zákl. přenesená",J410,0)</f>
        <v>0</v>
      </c>
      <c r="BH410" s="185">
        <f>IF(N410="sníž. přenesená",J410,0)</f>
        <v>0</v>
      </c>
      <c r="BI410" s="185">
        <f>IF(N410="nulová",J410,0)</f>
        <v>0</v>
      </c>
      <c r="BJ410" s="18" t="s">
        <v>86</v>
      </c>
      <c r="BK410" s="185">
        <f>ROUND(I410*H410,2)</f>
        <v>0</v>
      </c>
      <c r="BL410" s="18" t="s">
        <v>221</v>
      </c>
      <c r="BM410" s="184" t="s">
        <v>793</v>
      </c>
    </row>
    <row r="411" s="2" customFormat="1" ht="33" customHeight="1">
      <c r="A411" s="37"/>
      <c r="B411" s="171"/>
      <c r="C411" s="210" t="s">
        <v>794</v>
      </c>
      <c r="D411" s="210" t="s">
        <v>247</v>
      </c>
      <c r="E411" s="211" t="s">
        <v>795</v>
      </c>
      <c r="F411" s="212" t="s">
        <v>796</v>
      </c>
      <c r="G411" s="213" t="s">
        <v>164</v>
      </c>
      <c r="H411" s="214">
        <v>1</v>
      </c>
      <c r="I411" s="215"/>
      <c r="J411" s="216">
        <f>ROUND(I411*H411,2)</f>
        <v>0</v>
      </c>
      <c r="K411" s="217"/>
      <c r="L411" s="218"/>
      <c r="M411" s="219" t="s">
        <v>1</v>
      </c>
      <c r="N411" s="220" t="s">
        <v>43</v>
      </c>
      <c r="O411" s="76"/>
      <c r="P411" s="182">
        <f>O411*H411</f>
        <v>0</v>
      </c>
      <c r="Q411" s="182">
        <v>0.042999999999999997</v>
      </c>
      <c r="R411" s="182">
        <f>Q411*H411</f>
        <v>0.042999999999999997</v>
      </c>
      <c r="S411" s="182">
        <v>0</v>
      </c>
      <c r="T411" s="183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4" t="s">
        <v>292</v>
      </c>
      <c r="AT411" s="184" t="s">
        <v>247</v>
      </c>
      <c r="AU411" s="184" t="s">
        <v>88</v>
      </c>
      <c r="AY411" s="18" t="s">
        <v>143</v>
      </c>
      <c r="BE411" s="185">
        <f>IF(N411="základní",J411,0)</f>
        <v>0</v>
      </c>
      <c r="BF411" s="185">
        <f>IF(N411="snížená",J411,0)</f>
        <v>0</v>
      </c>
      <c r="BG411" s="185">
        <f>IF(N411="zákl. přenesená",J411,0)</f>
        <v>0</v>
      </c>
      <c r="BH411" s="185">
        <f>IF(N411="sníž. přenesená",J411,0)</f>
        <v>0</v>
      </c>
      <c r="BI411" s="185">
        <f>IF(N411="nulová",J411,0)</f>
        <v>0</v>
      </c>
      <c r="BJ411" s="18" t="s">
        <v>86</v>
      </c>
      <c r="BK411" s="185">
        <f>ROUND(I411*H411,2)</f>
        <v>0</v>
      </c>
      <c r="BL411" s="18" t="s">
        <v>221</v>
      </c>
      <c r="BM411" s="184" t="s">
        <v>797</v>
      </c>
    </row>
    <row r="412" s="2" customFormat="1" ht="24.15" customHeight="1">
      <c r="A412" s="37"/>
      <c r="B412" s="171"/>
      <c r="C412" s="172" t="s">
        <v>798</v>
      </c>
      <c r="D412" s="172" t="s">
        <v>146</v>
      </c>
      <c r="E412" s="173" t="s">
        <v>799</v>
      </c>
      <c r="F412" s="174" t="s">
        <v>800</v>
      </c>
      <c r="G412" s="175" t="s">
        <v>164</v>
      </c>
      <c r="H412" s="176">
        <v>1</v>
      </c>
      <c r="I412" s="177"/>
      <c r="J412" s="178">
        <f>ROUND(I412*H412,2)</f>
        <v>0</v>
      </c>
      <c r="K412" s="179"/>
      <c r="L412" s="38"/>
      <c r="M412" s="180" t="s">
        <v>1</v>
      </c>
      <c r="N412" s="181" t="s">
        <v>43</v>
      </c>
      <c r="O412" s="76"/>
      <c r="P412" s="182">
        <f>O412*H412</f>
        <v>0</v>
      </c>
      <c r="Q412" s="182">
        <v>0</v>
      </c>
      <c r="R412" s="182">
        <f>Q412*H412</f>
        <v>0</v>
      </c>
      <c r="S412" s="182">
        <v>0</v>
      </c>
      <c r="T412" s="18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4" t="s">
        <v>221</v>
      </c>
      <c r="AT412" s="184" t="s">
        <v>146</v>
      </c>
      <c r="AU412" s="184" t="s">
        <v>88</v>
      </c>
      <c r="AY412" s="18" t="s">
        <v>143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8" t="s">
        <v>86</v>
      </c>
      <c r="BK412" s="185">
        <f>ROUND(I412*H412,2)</f>
        <v>0</v>
      </c>
      <c r="BL412" s="18" t="s">
        <v>221</v>
      </c>
      <c r="BM412" s="184" t="s">
        <v>801</v>
      </c>
    </row>
    <row r="413" s="2" customFormat="1" ht="21.75" customHeight="1">
      <c r="A413" s="37"/>
      <c r="B413" s="171"/>
      <c r="C413" s="210" t="s">
        <v>802</v>
      </c>
      <c r="D413" s="210" t="s">
        <v>247</v>
      </c>
      <c r="E413" s="211" t="s">
        <v>803</v>
      </c>
      <c r="F413" s="212" t="s">
        <v>804</v>
      </c>
      <c r="G413" s="213" t="s">
        <v>164</v>
      </c>
      <c r="H413" s="214">
        <v>1</v>
      </c>
      <c r="I413" s="215"/>
      <c r="J413" s="216">
        <f>ROUND(I413*H413,2)</f>
        <v>0</v>
      </c>
      <c r="K413" s="217"/>
      <c r="L413" s="218"/>
      <c r="M413" s="219" t="s">
        <v>1</v>
      </c>
      <c r="N413" s="220" t="s">
        <v>43</v>
      </c>
      <c r="O413" s="76"/>
      <c r="P413" s="182">
        <f>O413*H413</f>
        <v>0</v>
      </c>
      <c r="Q413" s="182">
        <v>0.0023999999999999998</v>
      </c>
      <c r="R413" s="182">
        <f>Q413*H413</f>
        <v>0.0023999999999999998</v>
      </c>
      <c r="S413" s="182">
        <v>0</v>
      </c>
      <c r="T413" s="183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4" t="s">
        <v>292</v>
      </c>
      <c r="AT413" s="184" t="s">
        <v>247</v>
      </c>
      <c r="AU413" s="184" t="s">
        <v>88</v>
      </c>
      <c r="AY413" s="18" t="s">
        <v>143</v>
      </c>
      <c r="BE413" s="185">
        <f>IF(N413="základní",J413,0)</f>
        <v>0</v>
      </c>
      <c r="BF413" s="185">
        <f>IF(N413="snížená",J413,0)</f>
        <v>0</v>
      </c>
      <c r="BG413" s="185">
        <f>IF(N413="zákl. přenesená",J413,0)</f>
        <v>0</v>
      </c>
      <c r="BH413" s="185">
        <f>IF(N413="sníž. přenesená",J413,0)</f>
        <v>0</v>
      </c>
      <c r="BI413" s="185">
        <f>IF(N413="nulová",J413,0)</f>
        <v>0</v>
      </c>
      <c r="BJ413" s="18" t="s">
        <v>86</v>
      </c>
      <c r="BK413" s="185">
        <f>ROUND(I413*H413,2)</f>
        <v>0</v>
      </c>
      <c r="BL413" s="18" t="s">
        <v>221</v>
      </c>
      <c r="BM413" s="184" t="s">
        <v>805</v>
      </c>
    </row>
    <row r="414" s="2" customFormat="1" ht="16.5" customHeight="1">
      <c r="A414" s="37"/>
      <c r="B414" s="171"/>
      <c r="C414" s="172" t="s">
        <v>806</v>
      </c>
      <c r="D414" s="172" t="s">
        <v>146</v>
      </c>
      <c r="E414" s="173" t="s">
        <v>807</v>
      </c>
      <c r="F414" s="174" t="s">
        <v>808</v>
      </c>
      <c r="G414" s="175" t="s">
        <v>164</v>
      </c>
      <c r="H414" s="176">
        <v>1</v>
      </c>
      <c r="I414" s="177"/>
      <c r="J414" s="178">
        <f>ROUND(I414*H414,2)</f>
        <v>0</v>
      </c>
      <c r="K414" s="179"/>
      <c r="L414" s="38"/>
      <c r="M414" s="180" t="s">
        <v>1</v>
      </c>
      <c r="N414" s="181" t="s">
        <v>43</v>
      </c>
      <c r="O414" s="76"/>
      <c r="P414" s="182">
        <f>O414*H414</f>
        <v>0</v>
      </c>
      <c r="Q414" s="182">
        <v>0</v>
      </c>
      <c r="R414" s="182">
        <f>Q414*H414</f>
        <v>0</v>
      </c>
      <c r="S414" s="182">
        <v>0</v>
      </c>
      <c r="T414" s="18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4" t="s">
        <v>221</v>
      </c>
      <c r="AT414" s="184" t="s">
        <v>146</v>
      </c>
      <c r="AU414" s="184" t="s">
        <v>88</v>
      </c>
      <c r="AY414" s="18" t="s">
        <v>143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18" t="s">
        <v>86</v>
      </c>
      <c r="BK414" s="185">
        <f>ROUND(I414*H414,2)</f>
        <v>0</v>
      </c>
      <c r="BL414" s="18" t="s">
        <v>221</v>
      </c>
      <c r="BM414" s="184" t="s">
        <v>809</v>
      </c>
    </row>
    <row r="415" s="2" customFormat="1" ht="16.5" customHeight="1">
      <c r="A415" s="37"/>
      <c r="B415" s="171"/>
      <c r="C415" s="210" t="s">
        <v>810</v>
      </c>
      <c r="D415" s="210" t="s">
        <v>247</v>
      </c>
      <c r="E415" s="211" t="s">
        <v>811</v>
      </c>
      <c r="F415" s="212" t="s">
        <v>812</v>
      </c>
      <c r="G415" s="213" t="s">
        <v>164</v>
      </c>
      <c r="H415" s="214">
        <v>1</v>
      </c>
      <c r="I415" s="215"/>
      <c r="J415" s="216">
        <f>ROUND(I415*H415,2)</f>
        <v>0</v>
      </c>
      <c r="K415" s="217"/>
      <c r="L415" s="218"/>
      <c r="M415" s="219" t="s">
        <v>1</v>
      </c>
      <c r="N415" s="220" t="s">
        <v>43</v>
      </c>
      <c r="O415" s="76"/>
      <c r="P415" s="182">
        <f>O415*H415</f>
        <v>0</v>
      </c>
      <c r="Q415" s="182">
        <v>0.00029999999999999997</v>
      </c>
      <c r="R415" s="182">
        <f>Q415*H415</f>
        <v>0.00029999999999999997</v>
      </c>
      <c r="S415" s="182">
        <v>0</v>
      </c>
      <c r="T415" s="183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4" t="s">
        <v>292</v>
      </c>
      <c r="AT415" s="184" t="s">
        <v>247</v>
      </c>
      <c r="AU415" s="184" t="s">
        <v>88</v>
      </c>
      <c r="AY415" s="18" t="s">
        <v>143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8" t="s">
        <v>86</v>
      </c>
      <c r="BK415" s="185">
        <f>ROUND(I415*H415,2)</f>
        <v>0</v>
      </c>
      <c r="BL415" s="18" t="s">
        <v>221</v>
      </c>
      <c r="BM415" s="184" t="s">
        <v>813</v>
      </c>
    </row>
    <row r="416" s="2" customFormat="1" ht="21.75" customHeight="1">
      <c r="A416" s="37"/>
      <c r="B416" s="171"/>
      <c r="C416" s="172" t="s">
        <v>814</v>
      </c>
      <c r="D416" s="172" t="s">
        <v>146</v>
      </c>
      <c r="E416" s="173" t="s">
        <v>815</v>
      </c>
      <c r="F416" s="174" t="s">
        <v>816</v>
      </c>
      <c r="G416" s="175" t="s">
        <v>164</v>
      </c>
      <c r="H416" s="176">
        <v>4</v>
      </c>
      <c r="I416" s="177"/>
      <c r="J416" s="178">
        <f>ROUND(I416*H416,2)</f>
        <v>0</v>
      </c>
      <c r="K416" s="179"/>
      <c r="L416" s="38"/>
      <c r="M416" s="180" t="s">
        <v>1</v>
      </c>
      <c r="N416" s="181" t="s">
        <v>43</v>
      </c>
      <c r="O416" s="76"/>
      <c r="P416" s="182">
        <f>O416*H416</f>
        <v>0</v>
      </c>
      <c r="Q416" s="182">
        <v>0</v>
      </c>
      <c r="R416" s="182">
        <f>Q416*H416</f>
        <v>0</v>
      </c>
      <c r="S416" s="182">
        <v>0</v>
      </c>
      <c r="T416" s="18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4" t="s">
        <v>221</v>
      </c>
      <c r="AT416" s="184" t="s">
        <v>146</v>
      </c>
      <c r="AU416" s="184" t="s">
        <v>88</v>
      </c>
      <c r="AY416" s="18" t="s">
        <v>143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8" t="s">
        <v>86</v>
      </c>
      <c r="BK416" s="185">
        <f>ROUND(I416*H416,2)</f>
        <v>0</v>
      </c>
      <c r="BL416" s="18" t="s">
        <v>221</v>
      </c>
      <c r="BM416" s="184" t="s">
        <v>817</v>
      </c>
    </row>
    <row r="417" s="2" customFormat="1" ht="24.15" customHeight="1">
      <c r="A417" s="37"/>
      <c r="B417" s="171"/>
      <c r="C417" s="210" t="s">
        <v>818</v>
      </c>
      <c r="D417" s="210" t="s">
        <v>247</v>
      </c>
      <c r="E417" s="211" t="s">
        <v>819</v>
      </c>
      <c r="F417" s="212" t="s">
        <v>820</v>
      </c>
      <c r="G417" s="213" t="s">
        <v>164</v>
      </c>
      <c r="H417" s="214">
        <v>4</v>
      </c>
      <c r="I417" s="215"/>
      <c r="J417" s="216">
        <f>ROUND(I417*H417,2)</f>
        <v>0</v>
      </c>
      <c r="K417" s="217"/>
      <c r="L417" s="218"/>
      <c r="M417" s="219" t="s">
        <v>1</v>
      </c>
      <c r="N417" s="220" t="s">
        <v>43</v>
      </c>
      <c r="O417" s="76"/>
      <c r="P417" s="182">
        <f>O417*H417</f>
        <v>0</v>
      </c>
      <c r="Q417" s="182">
        <v>0.0011999999999999999</v>
      </c>
      <c r="R417" s="182">
        <f>Q417*H417</f>
        <v>0.0047999999999999996</v>
      </c>
      <c r="S417" s="182">
        <v>0</v>
      </c>
      <c r="T417" s="18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4" t="s">
        <v>292</v>
      </c>
      <c r="AT417" s="184" t="s">
        <v>247</v>
      </c>
      <c r="AU417" s="184" t="s">
        <v>88</v>
      </c>
      <c r="AY417" s="18" t="s">
        <v>143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8" t="s">
        <v>86</v>
      </c>
      <c r="BK417" s="185">
        <f>ROUND(I417*H417,2)</f>
        <v>0</v>
      </c>
      <c r="BL417" s="18" t="s">
        <v>221</v>
      </c>
      <c r="BM417" s="184" t="s">
        <v>821</v>
      </c>
    </row>
    <row r="418" s="2" customFormat="1" ht="37.8" customHeight="1">
      <c r="A418" s="37"/>
      <c r="B418" s="171"/>
      <c r="C418" s="172" t="s">
        <v>822</v>
      </c>
      <c r="D418" s="172" t="s">
        <v>146</v>
      </c>
      <c r="E418" s="173" t="s">
        <v>823</v>
      </c>
      <c r="F418" s="174" t="s">
        <v>824</v>
      </c>
      <c r="G418" s="175" t="s">
        <v>255</v>
      </c>
      <c r="H418" s="176">
        <v>1</v>
      </c>
      <c r="I418" s="177"/>
      <c r="J418" s="178">
        <f>ROUND(I418*H418,2)</f>
        <v>0</v>
      </c>
      <c r="K418" s="179"/>
      <c r="L418" s="38"/>
      <c r="M418" s="180" t="s">
        <v>1</v>
      </c>
      <c r="N418" s="181" t="s">
        <v>43</v>
      </c>
      <c r="O418" s="76"/>
      <c r="P418" s="182">
        <f>O418*H418</f>
        <v>0</v>
      </c>
      <c r="Q418" s="182">
        <v>0</v>
      </c>
      <c r="R418" s="182">
        <f>Q418*H418</f>
        <v>0</v>
      </c>
      <c r="S418" s="182">
        <v>0</v>
      </c>
      <c r="T418" s="18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4" t="s">
        <v>221</v>
      </c>
      <c r="AT418" s="184" t="s">
        <v>146</v>
      </c>
      <c r="AU418" s="184" t="s">
        <v>88</v>
      </c>
      <c r="AY418" s="18" t="s">
        <v>143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8" t="s">
        <v>86</v>
      </c>
      <c r="BK418" s="185">
        <f>ROUND(I418*H418,2)</f>
        <v>0</v>
      </c>
      <c r="BL418" s="18" t="s">
        <v>221</v>
      </c>
      <c r="BM418" s="184" t="s">
        <v>825</v>
      </c>
    </row>
    <row r="419" s="2" customFormat="1" ht="37.8" customHeight="1">
      <c r="A419" s="37"/>
      <c r="B419" s="171"/>
      <c r="C419" s="172" t="s">
        <v>826</v>
      </c>
      <c r="D419" s="172" t="s">
        <v>146</v>
      </c>
      <c r="E419" s="173" t="s">
        <v>827</v>
      </c>
      <c r="F419" s="174" t="s">
        <v>828</v>
      </c>
      <c r="G419" s="175" t="s">
        <v>255</v>
      </c>
      <c r="H419" s="176">
        <v>2</v>
      </c>
      <c r="I419" s="177"/>
      <c r="J419" s="178">
        <f>ROUND(I419*H419,2)</f>
        <v>0</v>
      </c>
      <c r="K419" s="179"/>
      <c r="L419" s="38"/>
      <c r="M419" s="180" t="s">
        <v>1</v>
      </c>
      <c r="N419" s="181" t="s">
        <v>43</v>
      </c>
      <c r="O419" s="76"/>
      <c r="P419" s="182">
        <f>O419*H419</f>
        <v>0</v>
      </c>
      <c r="Q419" s="182">
        <v>0</v>
      </c>
      <c r="R419" s="182">
        <f>Q419*H419</f>
        <v>0</v>
      </c>
      <c r="S419" s="182">
        <v>0</v>
      </c>
      <c r="T419" s="183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4" t="s">
        <v>221</v>
      </c>
      <c r="AT419" s="184" t="s">
        <v>146</v>
      </c>
      <c r="AU419" s="184" t="s">
        <v>88</v>
      </c>
      <c r="AY419" s="18" t="s">
        <v>143</v>
      </c>
      <c r="BE419" s="185">
        <f>IF(N419="základní",J419,0)</f>
        <v>0</v>
      </c>
      <c r="BF419" s="185">
        <f>IF(N419="snížená",J419,0)</f>
        <v>0</v>
      </c>
      <c r="BG419" s="185">
        <f>IF(N419="zákl. přenesená",J419,0)</f>
        <v>0</v>
      </c>
      <c r="BH419" s="185">
        <f>IF(N419="sníž. přenesená",J419,0)</f>
        <v>0</v>
      </c>
      <c r="BI419" s="185">
        <f>IF(N419="nulová",J419,0)</f>
        <v>0</v>
      </c>
      <c r="BJ419" s="18" t="s">
        <v>86</v>
      </c>
      <c r="BK419" s="185">
        <f>ROUND(I419*H419,2)</f>
        <v>0</v>
      </c>
      <c r="BL419" s="18" t="s">
        <v>221</v>
      </c>
      <c r="BM419" s="184" t="s">
        <v>829</v>
      </c>
    </row>
    <row r="420" s="2" customFormat="1" ht="37.8" customHeight="1">
      <c r="A420" s="37"/>
      <c r="B420" s="171"/>
      <c r="C420" s="172" t="s">
        <v>830</v>
      </c>
      <c r="D420" s="172" t="s">
        <v>146</v>
      </c>
      <c r="E420" s="173" t="s">
        <v>831</v>
      </c>
      <c r="F420" s="174" t="s">
        <v>832</v>
      </c>
      <c r="G420" s="175" t="s">
        <v>255</v>
      </c>
      <c r="H420" s="176">
        <v>1</v>
      </c>
      <c r="I420" s="177"/>
      <c r="J420" s="178">
        <f>ROUND(I420*H420,2)</f>
        <v>0</v>
      </c>
      <c r="K420" s="179"/>
      <c r="L420" s="38"/>
      <c r="M420" s="180" t="s">
        <v>1</v>
      </c>
      <c r="N420" s="181" t="s">
        <v>43</v>
      </c>
      <c r="O420" s="76"/>
      <c r="P420" s="182">
        <f>O420*H420</f>
        <v>0</v>
      </c>
      <c r="Q420" s="182">
        <v>0</v>
      </c>
      <c r="R420" s="182">
        <f>Q420*H420</f>
        <v>0</v>
      </c>
      <c r="S420" s="182">
        <v>0</v>
      </c>
      <c r="T420" s="18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4" t="s">
        <v>221</v>
      </c>
      <c r="AT420" s="184" t="s">
        <v>146</v>
      </c>
      <c r="AU420" s="184" t="s">
        <v>88</v>
      </c>
      <c r="AY420" s="18" t="s">
        <v>143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8" t="s">
        <v>86</v>
      </c>
      <c r="BK420" s="185">
        <f>ROUND(I420*H420,2)</f>
        <v>0</v>
      </c>
      <c r="BL420" s="18" t="s">
        <v>221</v>
      </c>
      <c r="BM420" s="184" t="s">
        <v>833</v>
      </c>
    </row>
    <row r="421" s="2" customFormat="1" ht="24.15" customHeight="1">
      <c r="A421" s="37"/>
      <c r="B421" s="171"/>
      <c r="C421" s="172" t="s">
        <v>834</v>
      </c>
      <c r="D421" s="172" t="s">
        <v>146</v>
      </c>
      <c r="E421" s="173" t="s">
        <v>835</v>
      </c>
      <c r="F421" s="174" t="s">
        <v>836</v>
      </c>
      <c r="G421" s="175" t="s">
        <v>149</v>
      </c>
      <c r="H421" s="176">
        <v>0.094</v>
      </c>
      <c r="I421" s="177"/>
      <c r="J421" s="178">
        <f>ROUND(I421*H421,2)</f>
        <v>0</v>
      </c>
      <c r="K421" s="179"/>
      <c r="L421" s="38"/>
      <c r="M421" s="180" t="s">
        <v>1</v>
      </c>
      <c r="N421" s="181" t="s">
        <v>43</v>
      </c>
      <c r="O421" s="76"/>
      <c r="P421" s="182">
        <f>O421*H421</f>
        <v>0</v>
      </c>
      <c r="Q421" s="182">
        <v>0</v>
      </c>
      <c r="R421" s="182">
        <f>Q421*H421</f>
        <v>0</v>
      </c>
      <c r="S421" s="182">
        <v>0</v>
      </c>
      <c r="T421" s="183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4" t="s">
        <v>221</v>
      </c>
      <c r="AT421" s="184" t="s">
        <v>146</v>
      </c>
      <c r="AU421" s="184" t="s">
        <v>88</v>
      </c>
      <c r="AY421" s="18" t="s">
        <v>143</v>
      </c>
      <c r="BE421" s="185">
        <f>IF(N421="základní",J421,0)</f>
        <v>0</v>
      </c>
      <c r="BF421" s="185">
        <f>IF(N421="snížená",J421,0)</f>
        <v>0</v>
      </c>
      <c r="BG421" s="185">
        <f>IF(N421="zákl. přenesená",J421,0)</f>
        <v>0</v>
      </c>
      <c r="BH421" s="185">
        <f>IF(N421="sníž. přenesená",J421,0)</f>
        <v>0</v>
      </c>
      <c r="BI421" s="185">
        <f>IF(N421="nulová",J421,0)</f>
        <v>0</v>
      </c>
      <c r="BJ421" s="18" t="s">
        <v>86</v>
      </c>
      <c r="BK421" s="185">
        <f>ROUND(I421*H421,2)</f>
        <v>0</v>
      </c>
      <c r="BL421" s="18" t="s">
        <v>221</v>
      </c>
      <c r="BM421" s="184" t="s">
        <v>837</v>
      </c>
    </row>
    <row r="422" s="12" customFormat="1" ht="22.8" customHeight="1">
      <c r="A422" s="12"/>
      <c r="B422" s="158"/>
      <c r="C422" s="12"/>
      <c r="D422" s="159" t="s">
        <v>77</v>
      </c>
      <c r="E422" s="169" t="s">
        <v>838</v>
      </c>
      <c r="F422" s="169" t="s">
        <v>839</v>
      </c>
      <c r="G422" s="12"/>
      <c r="H422" s="12"/>
      <c r="I422" s="161"/>
      <c r="J422" s="170">
        <f>BK422</f>
        <v>0</v>
      </c>
      <c r="K422" s="12"/>
      <c r="L422" s="158"/>
      <c r="M422" s="163"/>
      <c r="N422" s="164"/>
      <c r="O422" s="164"/>
      <c r="P422" s="165">
        <f>SUM(P423:P432)</f>
        <v>0</v>
      </c>
      <c r="Q422" s="164"/>
      <c r="R422" s="165">
        <f>SUM(R423:R432)</f>
        <v>0.32226349999999998</v>
      </c>
      <c r="S422" s="164"/>
      <c r="T422" s="166">
        <f>SUM(T423:T432)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59" t="s">
        <v>88</v>
      </c>
      <c r="AT422" s="167" t="s">
        <v>77</v>
      </c>
      <c r="AU422" s="167" t="s">
        <v>86</v>
      </c>
      <c r="AY422" s="159" t="s">
        <v>143</v>
      </c>
      <c r="BK422" s="168">
        <f>SUM(BK423:BK432)</f>
        <v>0</v>
      </c>
    </row>
    <row r="423" s="2" customFormat="1" ht="16.5" customHeight="1">
      <c r="A423" s="37"/>
      <c r="B423" s="171"/>
      <c r="C423" s="172" t="s">
        <v>840</v>
      </c>
      <c r="D423" s="172" t="s">
        <v>146</v>
      </c>
      <c r="E423" s="173" t="s">
        <v>841</v>
      </c>
      <c r="F423" s="174" t="s">
        <v>842</v>
      </c>
      <c r="G423" s="175" t="s">
        <v>157</v>
      </c>
      <c r="H423" s="176">
        <v>11.529999999999999</v>
      </c>
      <c r="I423" s="177"/>
      <c r="J423" s="178">
        <f>ROUND(I423*H423,2)</f>
        <v>0</v>
      </c>
      <c r="K423" s="179"/>
      <c r="L423" s="38"/>
      <c r="M423" s="180" t="s">
        <v>1</v>
      </c>
      <c r="N423" s="181" t="s">
        <v>43</v>
      </c>
      <c r="O423" s="76"/>
      <c r="P423" s="182">
        <f>O423*H423</f>
        <v>0</v>
      </c>
      <c r="Q423" s="182">
        <v>0</v>
      </c>
      <c r="R423" s="182">
        <f>Q423*H423</f>
        <v>0</v>
      </c>
      <c r="S423" s="182">
        <v>0</v>
      </c>
      <c r="T423" s="183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4" t="s">
        <v>221</v>
      </c>
      <c r="AT423" s="184" t="s">
        <v>146</v>
      </c>
      <c r="AU423" s="184" t="s">
        <v>88</v>
      </c>
      <c r="AY423" s="18" t="s">
        <v>143</v>
      </c>
      <c r="BE423" s="185">
        <f>IF(N423="základní",J423,0)</f>
        <v>0</v>
      </c>
      <c r="BF423" s="185">
        <f>IF(N423="snížená",J423,0)</f>
        <v>0</v>
      </c>
      <c r="BG423" s="185">
        <f>IF(N423="zákl. přenesená",J423,0)</f>
        <v>0</v>
      </c>
      <c r="BH423" s="185">
        <f>IF(N423="sníž. přenesená",J423,0)</f>
        <v>0</v>
      </c>
      <c r="BI423" s="185">
        <f>IF(N423="nulová",J423,0)</f>
        <v>0</v>
      </c>
      <c r="BJ423" s="18" t="s">
        <v>86</v>
      </c>
      <c r="BK423" s="185">
        <f>ROUND(I423*H423,2)</f>
        <v>0</v>
      </c>
      <c r="BL423" s="18" t="s">
        <v>221</v>
      </c>
      <c r="BM423" s="184" t="s">
        <v>843</v>
      </c>
    </row>
    <row r="424" s="13" customFormat="1">
      <c r="A424" s="13"/>
      <c r="B424" s="186"/>
      <c r="C424" s="13"/>
      <c r="D424" s="187" t="s">
        <v>152</v>
      </c>
      <c r="E424" s="188" t="s">
        <v>1</v>
      </c>
      <c r="F424" s="189" t="s">
        <v>211</v>
      </c>
      <c r="G424" s="13"/>
      <c r="H424" s="190">
        <v>11.529999999999999</v>
      </c>
      <c r="I424" s="191"/>
      <c r="J424" s="13"/>
      <c r="K424" s="13"/>
      <c r="L424" s="186"/>
      <c r="M424" s="192"/>
      <c r="N424" s="193"/>
      <c r="O424" s="193"/>
      <c r="P424" s="193"/>
      <c r="Q424" s="193"/>
      <c r="R424" s="193"/>
      <c r="S424" s="193"/>
      <c r="T424" s="19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8" t="s">
        <v>152</v>
      </c>
      <c r="AU424" s="188" t="s">
        <v>88</v>
      </c>
      <c r="AV424" s="13" t="s">
        <v>88</v>
      </c>
      <c r="AW424" s="13" t="s">
        <v>32</v>
      </c>
      <c r="AX424" s="13" t="s">
        <v>78</v>
      </c>
      <c r="AY424" s="188" t="s">
        <v>143</v>
      </c>
    </row>
    <row r="425" s="14" customFormat="1">
      <c r="A425" s="14"/>
      <c r="B425" s="195"/>
      <c r="C425" s="14"/>
      <c r="D425" s="187" t="s">
        <v>152</v>
      </c>
      <c r="E425" s="196" t="s">
        <v>1</v>
      </c>
      <c r="F425" s="197" t="s">
        <v>154</v>
      </c>
      <c r="G425" s="14"/>
      <c r="H425" s="198">
        <v>11.529999999999999</v>
      </c>
      <c r="I425" s="199"/>
      <c r="J425" s="14"/>
      <c r="K425" s="14"/>
      <c r="L425" s="195"/>
      <c r="M425" s="200"/>
      <c r="N425" s="201"/>
      <c r="O425" s="201"/>
      <c r="P425" s="201"/>
      <c r="Q425" s="201"/>
      <c r="R425" s="201"/>
      <c r="S425" s="201"/>
      <c r="T425" s="20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6" t="s">
        <v>152</v>
      </c>
      <c r="AU425" s="196" t="s">
        <v>88</v>
      </c>
      <c r="AV425" s="14" t="s">
        <v>150</v>
      </c>
      <c r="AW425" s="14" t="s">
        <v>32</v>
      </c>
      <c r="AX425" s="14" t="s">
        <v>86</v>
      </c>
      <c r="AY425" s="196" t="s">
        <v>143</v>
      </c>
    </row>
    <row r="426" s="2" customFormat="1" ht="16.5" customHeight="1">
      <c r="A426" s="37"/>
      <c r="B426" s="171"/>
      <c r="C426" s="172" t="s">
        <v>844</v>
      </c>
      <c r="D426" s="172" t="s">
        <v>146</v>
      </c>
      <c r="E426" s="173" t="s">
        <v>845</v>
      </c>
      <c r="F426" s="174" t="s">
        <v>846</v>
      </c>
      <c r="G426" s="175" t="s">
        <v>157</v>
      </c>
      <c r="H426" s="176">
        <v>11.529999999999999</v>
      </c>
      <c r="I426" s="177"/>
      <c r="J426" s="178">
        <f>ROUND(I426*H426,2)</f>
        <v>0</v>
      </c>
      <c r="K426" s="179"/>
      <c r="L426" s="38"/>
      <c r="M426" s="180" t="s">
        <v>1</v>
      </c>
      <c r="N426" s="181" t="s">
        <v>43</v>
      </c>
      <c r="O426" s="76"/>
      <c r="P426" s="182">
        <f>O426*H426</f>
        <v>0</v>
      </c>
      <c r="Q426" s="182">
        <v>0.00029999999999999997</v>
      </c>
      <c r="R426" s="182">
        <f>Q426*H426</f>
        <v>0.0034589999999999994</v>
      </c>
      <c r="S426" s="182">
        <v>0</v>
      </c>
      <c r="T426" s="183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4" t="s">
        <v>221</v>
      </c>
      <c r="AT426" s="184" t="s">
        <v>146</v>
      </c>
      <c r="AU426" s="184" t="s">
        <v>88</v>
      </c>
      <c r="AY426" s="18" t="s">
        <v>143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8" t="s">
        <v>86</v>
      </c>
      <c r="BK426" s="185">
        <f>ROUND(I426*H426,2)</f>
        <v>0</v>
      </c>
      <c r="BL426" s="18" t="s">
        <v>221</v>
      </c>
      <c r="BM426" s="184" t="s">
        <v>847</v>
      </c>
    </row>
    <row r="427" s="2" customFormat="1" ht="24.15" customHeight="1">
      <c r="A427" s="37"/>
      <c r="B427" s="171"/>
      <c r="C427" s="172" t="s">
        <v>848</v>
      </c>
      <c r="D427" s="172" t="s">
        <v>146</v>
      </c>
      <c r="E427" s="173" t="s">
        <v>849</v>
      </c>
      <c r="F427" s="174" t="s">
        <v>850</v>
      </c>
      <c r="G427" s="175" t="s">
        <v>157</v>
      </c>
      <c r="H427" s="176">
        <v>11.529999999999999</v>
      </c>
      <c r="I427" s="177"/>
      <c r="J427" s="178">
        <f>ROUND(I427*H427,2)</f>
        <v>0</v>
      </c>
      <c r="K427" s="179"/>
      <c r="L427" s="38"/>
      <c r="M427" s="180" t="s">
        <v>1</v>
      </c>
      <c r="N427" s="181" t="s">
        <v>43</v>
      </c>
      <c r="O427" s="76"/>
      <c r="P427" s="182">
        <f>O427*H427</f>
        <v>0</v>
      </c>
      <c r="Q427" s="182">
        <v>0.0063</v>
      </c>
      <c r="R427" s="182">
        <f>Q427*H427</f>
        <v>0.072638999999999995</v>
      </c>
      <c r="S427" s="182">
        <v>0</v>
      </c>
      <c r="T427" s="18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4" t="s">
        <v>221</v>
      </c>
      <c r="AT427" s="184" t="s">
        <v>146</v>
      </c>
      <c r="AU427" s="184" t="s">
        <v>88</v>
      </c>
      <c r="AY427" s="18" t="s">
        <v>143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8" t="s">
        <v>86</v>
      </c>
      <c r="BK427" s="185">
        <f>ROUND(I427*H427,2)</f>
        <v>0</v>
      </c>
      <c r="BL427" s="18" t="s">
        <v>221</v>
      </c>
      <c r="BM427" s="184" t="s">
        <v>851</v>
      </c>
    </row>
    <row r="428" s="2" customFormat="1" ht="24.15" customHeight="1">
      <c r="A428" s="37"/>
      <c r="B428" s="171"/>
      <c r="C428" s="210" t="s">
        <v>852</v>
      </c>
      <c r="D428" s="210" t="s">
        <v>247</v>
      </c>
      <c r="E428" s="211" t="s">
        <v>853</v>
      </c>
      <c r="F428" s="212" t="s">
        <v>854</v>
      </c>
      <c r="G428" s="213" t="s">
        <v>157</v>
      </c>
      <c r="H428" s="214">
        <v>12.683</v>
      </c>
      <c r="I428" s="215"/>
      <c r="J428" s="216">
        <f>ROUND(I428*H428,2)</f>
        <v>0</v>
      </c>
      <c r="K428" s="217"/>
      <c r="L428" s="218"/>
      <c r="M428" s="219" t="s">
        <v>1</v>
      </c>
      <c r="N428" s="220" t="s">
        <v>43</v>
      </c>
      <c r="O428" s="76"/>
      <c r="P428" s="182">
        <f>O428*H428</f>
        <v>0</v>
      </c>
      <c r="Q428" s="182">
        <v>0.017999999999999999</v>
      </c>
      <c r="R428" s="182">
        <f>Q428*H428</f>
        <v>0.22829399999999997</v>
      </c>
      <c r="S428" s="182">
        <v>0</v>
      </c>
      <c r="T428" s="18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4" t="s">
        <v>292</v>
      </c>
      <c r="AT428" s="184" t="s">
        <v>247</v>
      </c>
      <c r="AU428" s="184" t="s">
        <v>88</v>
      </c>
      <c r="AY428" s="18" t="s">
        <v>143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18" t="s">
        <v>86</v>
      </c>
      <c r="BK428" s="185">
        <f>ROUND(I428*H428,2)</f>
        <v>0</v>
      </c>
      <c r="BL428" s="18" t="s">
        <v>221</v>
      </c>
      <c r="BM428" s="184" t="s">
        <v>855</v>
      </c>
    </row>
    <row r="429" s="13" customFormat="1">
      <c r="A429" s="13"/>
      <c r="B429" s="186"/>
      <c r="C429" s="13"/>
      <c r="D429" s="187" t="s">
        <v>152</v>
      </c>
      <c r="E429" s="188" t="s">
        <v>1</v>
      </c>
      <c r="F429" s="189" t="s">
        <v>856</v>
      </c>
      <c r="G429" s="13"/>
      <c r="H429" s="190">
        <v>12.683</v>
      </c>
      <c r="I429" s="191"/>
      <c r="J429" s="13"/>
      <c r="K429" s="13"/>
      <c r="L429" s="186"/>
      <c r="M429" s="192"/>
      <c r="N429" s="193"/>
      <c r="O429" s="193"/>
      <c r="P429" s="193"/>
      <c r="Q429" s="193"/>
      <c r="R429" s="193"/>
      <c r="S429" s="193"/>
      <c r="T429" s="19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8" t="s">
        <v>152</v>
      </c>
      <c r="AU429" s="188" t="s">
        <v>88</v>
      </c>
      <c r="AV429" s="13" t="s">
        <v>88</v>
      </c>
      <c r="AW429" s="13" t="s">
        <v>32</v>
      </c>
      <c r="AX429" s="13" t="s">
        <v>86</v>
      </c>
      <c r="AY429" s="188" t="s">
        <v>143</v>
      </c>
    </row>
    <row r="430" s="2" customFormat="1" ht="24.15" customHeight="1">
      <c r="A430" s="37"/>
      <c r="B430" s="171"/>
      <c r="C430" s="172" t="s">
        <v>857</v>
      </c>
      <c r="D430" s="172" t="s">
        <v>146</v>
      </c>
      <c r="E430" s="173" t="s">
        <v>858</v>
      </c>
      <c r="F430" s="174" t="s">
        <v>859</v>
      </c>
      <c r="G430" s="175" t="s">
        <v>157</v>
      </c>
      <c r="H430" s="176">
        <v>11.529999999999999</v>
      </c>
      <c r="I430" s="177"/>
      <c r="J430" s="178">
        <f>ROUND(I430*H430,2)</f>
        <v>0</v>
      </c>
      <c r="K430" s="179"/>
      <c r="L430" s="38"/>
      <c r="M430" s="180" t="s">
        <v>1</v>
      </c>
      <c r="N430" s="181" t="s">
        <v>43</v>
      </c>
      <c r="O430" s="76"/>
      <c r="P430" s="182">
        <f>O430*H430</f>
        <v>0</v>
      </c>
      <c r="Q430" s="182">
        <v>0.0015</v>
      </c>
      <c r="R430" s="182">
        <f>Q430*H430</f>
        <v>0.017294999999999998</v>
      </c>
      <c r="S430" s="182">
        <v>0</v>
      </c>
      <c r="T430" s="183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4" t="s">
        <v>221</v>
      </c>
      <c r="AT430" s="184" t="s">
        <v>146</v>
      </c>
      <c r="AU430" s="184" t="s">
        <v>88</v>
      </c>
      <c r="AY430" s="18" t="s">
        <v>143</v>
      </c>
      <c r="BE430" s="185">
        <f>IF(N430="základní",J430,0)</f>
        <v>0</v>
      </c>
      <c r="BF430" s="185">
        <f>IF(N430="snížená",J430,0)</f>
        <v>0</v>
      </c>
      <c r="BG430" s="185">
        <f>IF(N430="zákl. přenesená",J430,0)</f>
        <v>0</v>
      </c>
      <c r="BH430" s="185">
        <f>IF(N430="sníž. přenesená",J430,0)</f>
        <v>0</v>
      </c>
      <c r="BI430" s="185">
        <f>IF(N430="nulová",J430,0)</f>
        <v>0</v>
      </c>
      <c r="BJ430" s="18" t="s">
        <v>86</v>
      </c>
      <c r="BK430" s="185">
        <f>ROUND(I430*H430,2)</f>
        <v>0</v>
      </c>
      <c r="BL430" s="18" t="s">
        <v>221</v>
      </c>
      <c r="BM430" s="184" t="s">
        <v>860</v>
      </c>
    </row>
    <row r="431" s="2" customFormat="1" ht="24.15" customHeight="1">
      <c r="A431" s="37"/>
      <c r="B431" s="171"/>
      <c r="C431" s="172" t="s">
        <v>861</v>
      </c>
      <c r="D431" s="172" t="s">
        <v>146</v>
      </c>
      <c r="E431" s="173" t="s">
        <v>862</v>
      </c>
      <c r="F431" s="174" t="s">
        <v>863</v>
      </c>
      <c r="G431" s="175" t="s">
        <v>157</v>
      </c>
      <c r="H431" s="176">
        <v>11.529999999999999</v>
      </c>
      <c r="I431" s="177"/>
      <c r="J431" s="178">
        <f>ROUND(I431*H431,2)</f>
        <v>0</v>
      </c>
      <c r="K431" s="179"/>
      <c r="L431" s="38"/>
      <c r="M431" s="180" t="s">
        <v>1</v>
      </c>
      <c r="N431" s="181" t="s">
        <v>43</v>
      </c>
      <c r="O431" s="76"/>
      <c r="P431" s="182">
        <f>O431*H431</f>
        <v>0</v>
      </c>
      <c r="Q431" s="182">
        <v>5.0000000000000002E-05</v>
      </c>
      <c r="R431" s="182">
        <f>Q431*H431</f>
        <v>0.00057649999999999997</v>
      </c>
      <c r="S431" s="182">
        <v>0</v>
      </c>
      <c r="T431" s="183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4" t="s">
        <v>221</v>
      </c>
      <c r="AT431" s="184" t="s">
        <v>146</v>
      </c>
      <c r="AU431" s="184" t="s">
        <v>88</v>
      </c>
      <c r="AY431" s="18" t="s">
        <v>143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18" t="s">
        <v>86</v>
      </c>
      <c r="BK431" s="185">
        <f>ROUND(I431*H431,2)</f>
        <v>0</v>
      </c>
      <c r="BL431" s="18" t="s">
        <v>221</v>
      </c>
      <c r="BM431" s="184" t="s">
        <v>864</v>
      </c>
    </row>
    <row r="432" s="2" customFormat="1" ht="24.15" customHeight="1">
      <c r="A432" s="37"/>
      <c r="B432" s="171"/>
      <c r="C432" s="172" t="s">
        <v>865</v>
      </c>
      <c r="D432" s="172" t="s">
        <v>146</v>
      </c>
      <c r="E432" s="173" t="s">
        <v>866</v>
      </c>
      <c r="F432" s="174" t="s">
        <v>867</v>
      </c>
      <c r="G432" s="175" t="s">
        <v>149</v>
      </c>
      <c r="H432" s="176">
        <v>0.32200000000000001</v>
      </c>
      <c r="I432" s="177"/>
      <c r="J432" s="178">
        <f>ROUND(I432*H432,2)</f>
        <v>0</v>
      </c>
      <c r="K432" s="179"/>
      <c r="L432" s="38"/>
      <c r="M432" s="180" t="s">
        <v>1</v>
      </c>
      <c r="N432" s="181" t="s">
        <v>43</v>
      </c>
      <c r="O432" s="76"/>
      <c r="P432" s="182">
        <f>O432*H432</f>
        <v>0</v>
      </c>
      <c r="Q432" s="182">
        <v>0</v>
      </c>
      <c r="R432" s="182">
        <f>Q432*H432</f>
        <v>0</v>
      </c>
      <c r="S432" s="182">
        <v>0</v>
      </c>
      <c r="T432" s="18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4" t="s">
        <v>221</v>
      </c>
      <c r="AT432" s="184" t="s">
        <v>146</v>
      </c>
      <c r="AU432" s="184" t="s">
        <v>88</v>
      </c>
      <c r="AY432" s="18" t="s">
        <v>143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8" t="s">
        <v>86</v>
      </c>
      <c r="BK432" s="185">
        <f>ROUND(I432*H432,2)</f>
        <v>0</v>
      </c>
      <c r="BL432" s="18" t="s">
        <v>221</v>
      </c>
      <c r="BM432" s="184" t="s">
        <v>868</v>
      </c>
    </row>
    <row r="433" s="12" customFormat="1" ht="22.8" customHeight="1">
      <c r="A433" s="12"/>
      <c r="B433" s="158"/>
      <c r="C433" s="12"/>
      <c r="D433" s="159" t="s">
        <v>77</v>
      </c>
      <c r="E433" s="169" t="s">
        <v>869</v>
      </c>
      <c r="F433" s="169" t="s">
        <v>870</v>
      </c>
      <c r="G433" s="12"/>
      <c r="H433" s="12"/>
      <c r="I433" s="161"/>
      <c r="J433" s="170">
        <f>BK433</f>
        <v>0</v>
      </c>
      <c r="K433" s="12"/>
      <c r="L433" s="158"/>
      <c r="M433" s="163"/>
      <c r="N433" s="164"/>
      <c r="O433" s="164"/>
      <c r="P433" s="165">
        <f>SUM(P434:P451)</f>
        <v>0</v>
      </c>
      <c r="Q433" s="164"/>
      <c r="R433" s="165">
        <f>SUM(R434:R451)</f>
        <v>0.045832270000000001</v>
      </c>
      <c r="S433" s="164"/>
      <c r="T433" s="166">
        <f>SUM(T434:T451)</f>
        <v>0.11834500000000001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59" t="s">
        <v>88</v>
      </c>
      <c r="AT433" s="167" t="s">
        <v>77</v>
      </c>
      <c r="AU433" s="167" t="s">
        <v>86</v>
      </c>
      <c r="AY433" s="159" t="s">
        <v>143</v>
      </c>
      <c r="BK433" s="168">
        <f>SUM(BK434:BK451)</f>
        <v>0</v>
      </c>
    </row>
    <row r="434" s="2" customFormat="1" ht="16.5" customHeight="1">
      <c r="A434" s="37"/>
      <c r="B434" s="171"/>
      <c r="C434" s="172" t="s">
        <v>871</v>
      </c>
      <c r="D434" s="172" t="s">
        <v>146</v>
      </c>
      <c r="E434" s="173" t="s">
        <v>872</v>
      </c>
      <c r="F434" s="174" t="s">
        <v>873</v>
      </c>
      <c r="G434" s="175" t="s">
        <v>157</v>
      </c>
      <c r="H434" s="176">
        <v>12.210000000000001</v>
      </c>
      <c r="I434" s="177"/>
      <c r="J434" s="178">
        <f>ROUND(I434*H434,2)</f>
        <v>0</v>
      </c>
      <c r="K434" s="179"/>
      <c r="L434" s="38"/>
      <c r="M434" s="180" t="s">
        <v>1</v>
      </c>
      <c r="N434" s="181" t="s">
        <v>43</v>
      </c>
      <c r="O434" s="76"/>
      <c r="P434" s="182">
        <f>O434*H434</f>
        <v>0</v>
      </c>
      <c r="Q434" s="182">
        <v>0</v>
      </c>
      <c r="R434" s="182">
        <f>Q434*H434</f>
        <v>0</v>
      </c>
      <c r="S434" s="182">
        <v>0</v>
      </c>
      <c r="T434" s="18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4" t="s">
        <v>221</v>
      </c>
      <c r="AT434" s="184" t="s">
        <v>146</v>
      </c>
      <c r="AU434" s="184" t="s">
        <v>88</v>
      </c>
      <c r="AY434" s="18" t="s">
        <v>143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18" t="s">
        <v>86</v>
      </c>
      <c r="BK434" s="185">
        <f>ROUND(I434*H434,2)</f>
        <v>0</v>
      </c>
      <c r="BL434" s="18" t="s">
        <v>221</v>
      </c>
      <c r="BM434" s="184" t="s">
        <v>874</v>
      </c>
    </row>
    <row r="435" s="2" customFormat="1" ht="24.15" customHeight="1">
      <c r="A435" s="37"/>
      <c r="B435" s="171"/>
      <c r="C435" s="172" t="s">
        <v>875</v>
      </c>
      <c r="D435" s="172" t="s">
        <v>146</v>
      </c>
      <c r="E435" s="173" t="s">
        <v>876</v>
      </c>
      <c r="F435" s="174" t="s">
        <v>877</v>
      </c>
      <c r="G435" s="175" t="s">
        <v>157</v>
      </c>
      <c r="H435" s="176">
        <v>12.210000000000001</v>
      </c>
      <c r="I435" s="177"/>
      <c r="J435" s="178">
        <f>ROUND(I435*H435,2)</f>
        <v>0</v>
      </c>
      <c r="K435" s="179"/>
      <c r="L435" s="38"/>
      <c r="M435" s="180" t="s">
        <v>1</v>
      </c>
      <c r="N435" s="181" t="s">
        <v>43</v>
      </c>
      <c r="O435" s="76"/>
      <c r="P435" s="182">
        <f>O435*H435</f>
        <v>0</v>
      </c>
      <c r="Q435" s="182">
        <v>3.0000000000000001E-05</v>
      </c>
      <c r="R435" s="182">
        <f>Q435*H435</f>
        <v>0.00036630000000000001</v>
      </c>
      <c r="S435" s="182">
        <v>0</v>
      </c>
      <c r="T435" s="183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4" t="s">
        <v>221</v>
      </c>
      <c r="AT435" s="184" t="s">
        <v>146</v>
      </c>
      <c r="AU435" s="184" t="s">
        <v>88</v>
      </c>
      <c r="AY435" s="18" t="s">
        <v>143</v>
      </c>
      <c r="BE435" s="185">
        <f>IF(N435="základní",J435,0)</f>
        <v>0</v>
      </c>
      <c r="BF435" s="185">
        <f>IF(N435="snížená",J435,0)</f>
        <v>0</v>
      </c>
      <c r="BG435" s="185">
        <f>IF(N435="zákl. přenesená",J435,0)</f>
        <v>0</v>
      </c>
      <c r="BH435" s="185">
        <f>IF(N435="sníž. přenesená",J435,0)</f>
        <v>0</v>
      </c>
      <c r="BI435" s="185">
        <f>IF(N435="nulová",J435,0)</f>
        <v>0</v>
      </c>
      <c r="BJ435" s="18" t="s">
        <v>86</v>
      </c>
      <c r="BK435" s="185">
        <f>ROUND(I435*H435,2)</f>
        <v>0</v>
      </c>
      <c r="BL435" s="18" t="s">
        <v>221</v>
      </c>
      <c r="BM435" s="184" t="s">
        <v>878</v>
      </c>
    </row>
    <row r="436" s="2" customFormat="1" ht="24.15" customHeight="1">
      <c r="A436" s="37"/>
      <c r="B436" s="171"/>
      <c r="C436" s="172" t="s">
        <v>879</v>
      </c>
      <c r="D436" s="172" t="s">
        <v>146</v>
      </c>
      <c r="E436" s="173" t="s">
        <v>880</v>
      </c>
      <c r="F436" s="174" t="s">
        <v>881</v>
      </c>
      <c r="G436" s="175" t="s">
        <v>157</v>
      </c>
      <c r="H436" s="176">
        <v>42.850000000000001</v>
      </c>
      <c r="I436" s="177"/>
      <c r="J436" s="178">
        <f>ROUND(I436*H436,2)</f>
        <v>0</v>
      </c>
      <c r="K436" s="179"/>
      <c r="L436" s="38"/>
      <c r="M436" s="180" t="s">
        <v>1</v>
      </c>
      <c r="N436" s="181" t="s">
        <v>43</v>
      </c>
      <c r="O436" s="76"/>
      <c r="P436" s="182">
        <f>O436*H436</f>
        <v>0</v>
      </c>
      <c r="Q436" s="182">
        <v>0</v>
      </c>
      <c r="R436" s="182">
        <f>Q436*H436</f>
        <v>0</v>
      </c>
      <c r="S436" s="182">
        <v>0.0025000000000000001</v>
      </c>
      <c r="T436" s="183">
        <f>S436*H436</f>
        <v>0.10712500000000001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4" t="s">
        <v>221</v>
      </c>
      <c r="AT436" s="184" t="s">
        <v>146</v>
      </c>
      <c r="AU436" s="184" t="s">
        <v>88</v>
      </c>
      <c r="AY436" s="18" t="s">
        <v>143</v>
      </c>
      <c r="BE436" s="185">
        <f>IF(N436="základní",J436,0)</f>
        <v>0</v>
      </c>
      <c r="BF436" s="185">
        <f>IF(N436="snížená",J436,0)</f>
        <v>0</v>
      </c>
      <c r="BG436" s="185">
        <f>IF(N436="zákl. přenesená",J436,0)</f>
        <v>0</v>
      </c>
      <c r="BH436" s="185">
        <f>IF(N436="sníž. přenesená",J436,0)</f>
        <v>0</v>
      </c>
      <c r="BI436" s="185">
        <f>IF(N436="nulová",J436,0)</f>
        <v>0</v>
      </c>
      <c r="BJ436" s="18" t="s">
        <v>86</v>
      </c>
      <c r="BK436" s="185">
        <f>ROUND(I436*H436,2)</f>
        <v>0</v>
      </c>
      <c r="BL436" s="18" t="s">
        <v>221</v>
      </c>
      <c r="BM436" s="184" t="s">
        <v>882</v>
      </c>
    </row>
    <row r="437" s="15" customFormat="1">
      <c r="A437" s="15"/>
      <c r="B437" s="203"/>
      <c r="C437" s="15"/>
      <c r="D437" s="187" t="s">
        <v>152</v>
      </c>
      <c r="E437" s="204" t="s">
        <v>1</v>
      </c>
      <c r="F437" s="205" t="s">
        <v>883</v>
      </c>
      <c r="G437" s="15"/>
      <c r="H437" s="204" t="s">
        <v>1</v>
      </c>
      <c r="I437" s="206"/>
      <c r="J437" s="15"/>
      <c r="K437" s="15"/>
      <c r="L437" s="203"/>
      <c r="M437" s="207"/>
      <c r="N437" s="208"/>
      <c r="O437" s="208"/>
      <c r="P437" s="208"/>
      <c r="Q437" s="208"/>
      <c r="R437" s="208"/>
      <c r="S437" s="208"/>
      <c r="T437" s="20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04" t="s">
        <v>152</v>
      </c>
      <c r="AU437" s="204" t="s">
        <v>88</v>
      </c>
      <c r="AV437" s="15" t="s">
        <v>86</v>
      </c>
      <c r="AW437" s="15" t="s">
        <v>32</v>
      </c>
      <c r="AX437" s="15" t="s">
        <v>78</v>
      </c>
      <c r="AY437" s="204" t="s">
        <v>143</v>
      </c>
    </row>
    <row r="438" s="13" customFormat="1">
      <c r="A438" s="13"/>
      <c r="B438" s="186"/>
      <c r="C438" s="13"/>
      <c r="D438" s="187" t="s">
        <v>152</v>
      </c>
      <c r="E438" s="188" t="s">
        <v>1</v>
      </c>
      <c r="F438" s="189" t="s">
        <v>210</v>
      </c>
      <c r="G438" s="13"/>
      <c r="H438" s="190">
        <v>12.210000000000001</v>
      </c>
      <c r="I438" s="191"/>
      <c r="J438" s="13"/>
      <c r="K438" s="13"/>
      <c r="L438" s="186"/>
      <c r="M438" s="192"/>
      <c r="N438" s="193"/>
      <c r="O438" s="193"/>
      <c r="P438" s="193"/>
      <c r="Q438" s="193"/>
      <c r="R438" s="193"/>
      <c r="S438" s="193"/>
      <c r="T438" s="19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8" t="s">
        <v>152</v>
      </c>
      <c r="AU438" s="188" t="s">
        <v>88</v>
      </c>
      <c r="AV438" s="13" t="s">
        <v>88</v>
      </c>
      <c r="AW438" s="13" t="s">
        <v>32</v>
      </c>
      <c r="AX438" s="13" t="s">
        <v>78</v>
      </c>
      <c r="AY438" s="188" t="s">
        <v>143</v>
      </c>
    </row>
    <row r="439" s="13" customFormat="1">
      <c r="A439" s="13"/>
      <c r="B439" s="186"/>
      <c r="C439" s="13"/>
      <c r="D439" s="187" t="s">
        <v>152</v>
      </c>
      <c r="E439" s="188" t="s">
        <v>1</v>
      </c>
      <c r="F439" s="189" t="s">
        <v>318</v>
      </c>
      <c r="G439" s="13"/>
      <c r="H439" s="190">
        <v>30.640000000000001</v>
      </c>
      <c r="I439" s="191"/>
      <c r="J439" s="13"/>
      <c r="K439" s="13"/>
      <c r="L439" s="186"/>
      <c r="M439" s="192"/>
      <c r="N439" s="193"/>
      <c r="O439" s="193"/>
      <c r="P439" s="193"/>
      <c r="Q439" s="193"/>
      <c r="R439" s="193"/>
      <c r="S439" s="193"/>
      <c r="T439" s="19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8" t="s">
        <v>152</v>
      </c>
      <c r="AU439" s="188" t="s">
        <v>88</v>
      </c>
      <c r="AV439" s="13" t="s">
        <v>88</v>
      </c>
      <c r="AW439" s="13" t="s">
        <v>32</v>
      </c>
      <c r="AX439" s="13" t="s">
        <v>78</v>
      </c>
      <c r="AY439" s="188" t="s">
        <v>143</v>
      </c>
    </row>
    <row r="440" s="14" customFormat="1">
      <c r="A440" s="14"/>
      <c r="B440" s="195"/>
      <c r="C440" s="14"/>
      <c r="D440" s="187" t="s">
        <v>152</v>
      </c>
      <c r="E440" s="196" t="s">
        <v>1</v>
      </c>
      <c r="F440" s="197" t="s">
        <v>154</v>
      </c>
      <c r="G440" s="14"/>
      <c r="H440" s="198">
        <v>42.850000000000001</v>
      </c>
      <c r="I440" s="199"/>
      <c r="J440" s="14"/>
      <c r="K440" s="14"/>
      <c r="L440" s="195"/>
      <c r="M440" s="200"/>
      <c r="N440" s="201"/>
      <c r="O440" s="201"/>
      <c r="P440" s="201"/>
      <c r="Q440" s="201"/>
      <c r="R440" s="201"/>
      <c r="S440" s="201"/>
      <c r="T440" s="20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6" t="s">
        <v>152</v>
      </c>
      <c r="AU440" s="196" t="s">
        <v>88</v>
      </c>
      <c r="AV440" s="14" t="s">
        <v>150</v>
      </c>
      <c r="AW440" s="14" t="s">
        <v>32</v>
      </c>
      <c r="AX440" s="14" t="s">
        <v>86</v>
      </c>
      <c r="AY440" s="196" t="s">
        <v>143</v>
      </c>
    </row>
    <row r="441" s="2" customFormat="1" ht="16.5" customHeight="1">
      <c r="A441" s="37"/>
      <c r="B441" s="171"/>
      <c r="C441" s="172" t="s">
        <v>884</v>
      </c>
      <c r="D441" s="172" t="s">
        <v>146</v>
      </c>
      <c r="E441" s="173" t="s">
        <v>885</v>
      </c>
      <c r="F441" s="174" t="s">
        <v>886</v>
      </c>
      <c r="G441" s="175" t="s">
        <v>157</v>
      </c>
      <c r="H441" s="176">
        <v>12.210000000000001</v>
      </c>
      <c r="I441" s="177"/>
      <c r="J441" s="178">
        <f>ROUND(I441*H441,2)</f>
        <v>0</v>
      </c>
      <c r="K441" s="179"/>
      <c r="L441" s="38"/>
      <c r="M441" s="180" t="s">
        <v>1</v>
      </c>
      <c r="N441" s="181" t="s">
        <v>43</v>
      </c>
      <c r="O441" s="76"/>
      <c r="P441" s="182">
        <f>O441*H441</f>
        <v>0</v>
      </c>
      <c r="Q441" s="182">
        <v>0.00029999999999999997</v>
      </c>
      <c r="R441" s="182">
        <f>Q441*H441</f>
        <v>0.003663</v>
      </c>
      <c r="S441" s="182">
        <v>0</v>
      </c>
      <c r="T441" s="183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4" t="s">
        <v>221</v>
      </c>
      <c r="AT441" s="184" t="s">
        <v>146</v>
      </c>
      <c r="AU441" s="184" t="s">
        <v>88</v>
      </c>
      <c r="AY441" s="18" t="s">
        <v>143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8" t="s">
        <v>86</v>
      </c>
      <c r="BK441" s="185">
        <f>ROUND(I441*H441,2)</f>
        <v>0</v>
      </c>
      <c r="BL441" s="18" t="s">
        <v>221</v>
      </c>
      <c r="BM441" s="184" t="s">
        <v>887</v>
      </c>
    </row>
    <row r="442" s="13" customFormat="1">
      <c r="A442" s="13"/>
      <c r="B442" s="186"/>
      <c r="C442" s="13"/>
      <c r="D442" s="187" t="s">
        <v>152</v>
      </c>
      <c r="E442" s="188" t="s">
        <v>1</v>
      </c>
      <c r="F442" s="189" t="s">
        <v>210</v>
      </c>
      <c r="G442" s="13"/>
      <c r="H442" s="190">
        <v>12.210000000000001</v>
      </c>
      <c r="I442" s="191"/>
      <c r="J442" s="13"/>
      <c r="K442" s="13"/>
      <c r="L442" s="186"/>
      <c r="M442" s="192"/>
      <c r="N442" s="193"/>
      <c r="O442" s="193"/>
      <c r="P442" s="193"/>
      <c r="Q442" s="193"/>
      <c r="R442" s="193"/>
      <c r="S442" s="193"/>
      <c r="T442" s="19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8" t="s">
        <v>152</v>
      </c>
      <c r="AU442" s="188" t="s">
        <v>88</v>
      </c>
      <c r="AV442" s="13" t="s">
        <v>88</v>
      </c>
      <c r="AW442" s="13" t="s">
        <v>32</v>
      </c>
      <c r="AX442" s="13" t="s">
        <v>78</v>
      </c>
      <c r="AY442" s="188" t="s">
        <v>143</v>
      </c>
    </row>
    <row r="443" s="14" customFormat="1">
      <c r="A443" s="14"/>
      <c r="B443" s="195"/>
      <c r="C443" s="14"/>
      <c r="D443" s="187" t="s">
        <v>152</v>
      </c>
      <c r="E443" s="196" t="s">
        <v>1</v>
      </c>
      <c r="F443" s="197" t="s">
        <v>154</v>
      </c>
      <c r="G443" s="14"/>
      <c r="H443" s="198">
        <v>12.210000000000001</v>
      </c>
      <c r="I443" s="199"/>
      <c r="J443" s="14"/>
      <c r="K443" s="14"/>
      <c r="L443" s="195"/>
      <c r="M443" s="200"/>
      <c r="N443" s="201"/>
      <c r="O443" s="201"/>
      <c r="P443" s="201"/>
      <c r="Q443" s="201"/>
      <c r="R443" s="201"/>
      <c r="S443" s="201"/>
      <c r="T443" s="20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6" t="s">
        <v>152</v>
      </c>
      <c r="AU443" s="196" t="s">
        <v>88</v>
      </c>
      <c r="AV443" s="14" t="s">
        <v>150</v>
      </c>
      <c r="AW443" s="14" t="s">
        <v>32</v>
      </c>
      <c r="AX443" s="14" t="s">
        <v>86</v>
      </c>
      <c r="AY443" s="196" t="s">
        <v>143</v>
      </c>
    </row>
    <row r="444" s="2" customFormat="1" ht="37.8" customHeight="1">
      <c r="A444" s="37"/>
      <c r="B444" s="171"/>
      <c r="C444" s="210" t="s">
        <v>888</v>
      </c>
      <c r="D444" s="210" t="s">
        <v>247</v>
      </c>
      <c r="E444" s="211" t="s">
        <v>889</v>
      </c>
      <c r="F444" s="212" t="s">
        <v>890</v>
      </c>
      <c r="G444" s="213" t="s">
        <v>157</v>
      </c>
      <c r="H444" s="214">
        <v>13.430999999999999</v>
      </c>
      <c r="I444" s="215"/>
      <c r="J444" s="216">
        <f>ROUND(I444*H444,2)</f>
        <v>0</v>
      </c>
      <c r="K444" s="217"/>
      <c r="L444" s="218"/>
      <c r="M444" s="219" t="s">
        <v>1</v>
      </c>
      <c r="N444" s="220" t="s">
        <v>43</v>
      </c>
      <c r="O444" s="76"/>
      <c r="P444" s="182">
        <f>O444*H444</f>
        <v>0</v>
      </c>
      <c r="Q444" s="182">
        <v>0.0028700000000000002</v>
      </c>
      <c r="R444" s="182">
        <f>Q444*H444</f>
        <v>0.03854697</v>
      </c>
      <c r="S444" s="182">
        <v>0</v>
      </c>
      <c r="T444" s="183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4" t="s">
        <v>292</v>
      </c>
      <c r="AT444" s="184" t="s">
        <v>247</v>
      </c>
      <c r="AU444" s="184" t="s">
        <v>88</v>
      </c>
      <c r="AY444" s="18" t="s">
        <v>143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18" t="s">
        <v>86</v>
      </c>
      <c r="BK444" s="185">
        <f>ROUND(I444*H444,2)</f>
        <v>0</v>
      </c>
      <c r="BL444" s="18" t="s">
        <v>221</v>
      </c>
      <c r="BM444" s="184" t="s">
        <v>891</v>
      </c>
    </row>
    <row r="445" s="13" customFormat="1">
      <c r="A445" s="13"/>
      <c r="B445" s="186"/>
      <c r="C445" s="13"/>
      <c r="D445" s="187" t="s">
        <v>152</v>
      </c>
      <c r="E445" s="188" t="s">
        <v>1</v>
      </c>
      <c r="F445" s="189" t="s">
        <v>892</v>
      </c>
      <c r="G445" s="13"/>
      <c r="H445" s="190">
        <v>13.430999999999999</v>
      </c>
      <c r="I445" s="191"/>
      <c r="J445" s="13"/>
      <c r="K445" s="13"/>
      <c r="L445" s="186"/>
      <c r="M445" s="192"/>
      <c r="N445" s="193"/>
      <c r="O445" s="193"/>
      <c r="P445" s="193"/>
      <c r="Q445" s="193"/>
      <c r="R445" s="193"/>
      <c r="S445" s="193"/>
      <c r="T445" s="19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8" t="s">
        <v>152</v>
      </c>
      <c r="AU445" s="188" t="s">
        <v>88</v>
      </c>
      <c r="AV445" s="13" t="s">
        <v>88</v>
      </c>
      <c r="AW445" s="13" t="s">
        <v>32</v>
      </c>
      <c r="AX445" s="13" t="s">
        <v>86</v>
      </c>
      <c r="AY445" s="188" t="s">
        <v>143</v>
      </c>
    </row>
    <row r="446" s="2" customFormat="1" ht="21.75" customHeight="1">
      <c r="A446" s="37"/>
      <c r="B446" s="171"/>
      <c r="C446" s="172" t="s">
        <v>893</v>
      </c>
      <c r="D446" s="172" t="s">
        <v>146</v>
      </c>
      <c r="E446" s="173" t="s">
        <v>894</v>
      </c>
      <c r="F446" s="174" t="s">
        <v>895</v>
      </c>
      <c r="G446" s="175" t="s">
        <v>300</v>
      </c>
      <c r="H446" s="176">
        <v>37.399999999999999</v>
      </c>
      <c r="I446" s="177"/>
      <c r="J446" s="178">
        <f>ROUND(I446*H446,2)</f>
        <v>0</v>
      </c>
      <c r="K446" s="179"/>
      <c r="L446" s="38"/>
      <c r="M446" s="180" t="s">
        <v>1</v>
      </c>
      <c r="N446" s="181" t="s">
        <v>43</v>
      </c>
      <c r="O446" s="76"/>
      <c r="P446" s="182">
        <f>O446*H446</f>
        <v>0</v>
      </c>
      <c r="Q446" s="182">
        <v>0</v>
      </c>
      <c r="R446" s="182">
        <f>Q446*H446</f>
        <v>0</v>
      </c>
      <c r="S446" s="182">
        <v>0.00029999999999999997</v>
      </c>
      <c r="T446" s="183">
        <f>S446*H446</f>
        <v>0.011219999999999999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4" t="s">
        <v>221</v>
      </c>
      <c r="AT446" s="184" t="s">
        <v>146</v>
      </c>
      <c r="AU446" s="184" t="s">
        <v>88</v>
      </c>
      <c r="AY446" s="18" t="s">
        <v>143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8" t="s">
        <v>86</v>
      </c>
      <c r="BK446" s="185">
        <f>ROUND(I446*H446,2)</f>
        <v>0</v>
      </c>
      <c r="BL446" s="18" t="s">
        <v>221</v>
      </c>
      <c r="BM446" s="184" t="s">
        <v>896</v>
      </c>
    </row>
    <row r="447" s="2" customFormat="1" ht="16.5" customHeight="1">
      <c r="A447" s="37"/>
      <c r="B447" s="171"/>
      <c r="C447" s="172" t="s">
        <v>897</v>
      </c>
      <c r="D447" s="172" t="s">
        <v>146</v>
      </c>
      <c r="E447" s="173" t="s">
        <v>898</v>
      </c>
      <c r="F447" s="174" t="s">
        <v>899</v>
      </c>
      <c r="G447" s="175" t="s">
        <v>300</v>
      </c>
      <c r="H447" s="176">
        <v>10</v>
      </c>
      <c r="I447" s="177"/>
      <c r="J447" s="178">
        <f>ROUND(I447*H447,2)</f>
        <v>0</v>
      </c>
      <c r="K447" s="179"/>
      <c r="L447" s="38"/>
      <c r="M447" s="180" t="s">
        <v>1</v>
      </c>
      <c r="N447" s="181" t="s">
        <v>43</v>
      </c>
      <c r="O447" s="76"/>
      <c r="P447" s="182">
        <f>O447*H447</f>
        <v>0</v>
      </c>
      <c r="Q447" s="182">
        <v>1.0000000000000001E-05</v>
      </c>
      <c r="R447" s="182">
        <f>Q447*H447</f>
        <v>0.00010000000000000001</v>
      </c>
      <c r="S447" s="182">
        <v>0</v>
      </c>
      <c r="T447" s="18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4" t="s">
        <v>221</v>
      </c>
      <c r="AT447" s="184" t="s">
        <v>146</v>
      </c>
      <c r="AU447" s="184" t="s">
        <v>88</v>
      </c>
      <c r="AY447" s="18" t="s">
        <v>143</v>
      </c>
      <c r="BE447" s="185">
        <f>IF(N447="základní",J447,0)</f>
        <v>0</v>
      </c>
      <c r="BF447" s="185">
        <f>IF(N447="snížená",J447,0)</f>
        <v>0</v>
      </c>
      <c r="BG447" s="185">
        <f>IF(N447="zákl. přenesená",J447,0)</f>
        <v>0</v>
      </c>
      <c r="BH447" s="185">
        <f>IF(N447="sníž. přenesená",J447,0)</f>
        <v>0</v>
      </c>
      <c r="BI447" s="185">
        <f>IF(N447="nulová",J447,0)</f>
        <v>0</v>
      </c>
      <c r="BJ447" s="18" t="s">
        <v>86</v>
      </c>
      <c r="BK447" s="185">
        <f>ROUND(I447*H447,2)</f>
        <v>0</v>
      </c>
      <c r="BL447" s="18" t="s">
        <v>221</v>
      </c>
      <c r="BM447" s="184" t="s">
        <v>900</v>
      </c>
    </row>
    <row r="448" s="2" customFormat="1" ht="16.5" customHeight="1">
      <c r="A448" s="37"/>
      <c r="B448" s="171"/>
      <c r="C448" s="210" t="s">
        <v>901</v>
      </c>
      <c r="D448" s="210" t="s">
        <v>247</v>
      </c>
      <c r="E448" s="211" t="s">
        <v>902</v>
      </c>
      <c r="F448" s="212" t="s">
        <v>903</v>
      </c>
      <c r="G448" s="213" t="s">
        <v>300</v>
      </c>
      <c r="H448" s="214">
        <v>10.199999999999999</v>
      </c>
      <c r="I448" s="215"/>
      <c r="J448" s="216">
        <f>ROUND(I448*H448,2)</f>
        <v>0</v>
      </c>
      <c r="K448" s="217"/>
      <c r="L448" s="218"/>
      <c r="M448" s="219" t="s">
        <v>1</v>
      </c>
      <c r="N448" s="220" t="s">
        <v>43</v>
      </c>
      <c r="O448" s="76"/>
      <c r="P448" s="182">
        <f>O448*H448</f>
        <v>0</v>
      </c>
      <c r="Q448" s="182">
        <v>0.00027999999999999998</v>
      </c>
      <c r="R448" s="182">
        <f>Q448*H448</f>
        <v>0.0028559999999999996</v>
      </c>
      <c r="S448" s="182">
        <v>0</v>
      </c>
      <c r="T448" s="183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4" t="s">
        <v>292</v>
      </c>
      <c r="AT448" s="184" t="s">
        <v>247</v>
      </c>
      <c r="AU448" s="184" t="s">
        <v>88</v>
      </c>
      <c r="AY448" s="18" t="s">
        <v>143</v>
      </c>
      <c r="BE448" s="185">
        <f>IF(N448="základní",J448,0)</f>
        <v>0</v>
      </c>
      <c r="BF448" s="185">
        <f>IF(N448="snížená",J448,0)</f>
        <v>0</v>
      </c>
      <c r="BG448" s="185">
        <f>IF(N448="zákl. přenesená",J448,0)</f>
        <v>0</v>
      </c>
      <c r="BH448" s="185">
        <f>IF(N448="sníž. přenesená",J448,0)</f>
        <v>0</v>
      </c>
      <c r="BI448" s="185">
        <f>IF(N448="nulová",J448,0)</f>
        <v>0</v>
      </c>
      <c r="BJ448" s="18" t="s">
        <v>86</v>
      </c>
      <c r="BK448" s="185">
        <f>ROUND(I448*H448,2)</f>
        <v>0</v>
      </c>
      <c r="BL448" s="18" t="s">
        <v>221</v>
      </c>
      <c r="BM448" s="184" t="s">
        <v>904</v>
      </c>
    </row>
    <row r="449" s="13" customFormat="1">
      <c r="A449" s="13"/>
      <c r="B449" s="186"/>
      <c r="C449" s="13"/>
      <c r="D449" s="187" t="s">
        <v>152</v>
      </c>
      <c r="E449" s="188" t="s">
        <v>1</v>
      </c>
      <c r="F449" s="189" t="s">
        <v>905</v>
      </c>
      <c r="G449" s="13"/>
      <c r="H449" s="190">
        <v>10.199999999999999</v>
      </c>
      <c r="I449" s="191"/>
      <c r="J449" s="13"/>
      <c r="K449" s="13"/>
      <c r="L449" s="186"/>
      <c r="M449" s="192"/>
      <c r="N449" s="193"/>
      <c r="O449" s="193"/>
      <c r="P449" s="193"/>
      <c r="Q449" s="193"/>
      <c r="R449" s="193"/>
      <c r="S449" s="193"/>
      <c r="T449" s="19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8" t="s">
        <v>152</v>
      </c>
      <c r="AU449" s="188" t="s">
        <v>88</v>
      </c>
      <c r="AV449" s="13" t="s">
        <v>88</v>
      </c>
      <c r="AW449" s="13" t="s">
        <v>32</v>
      </c>
      <c r="AX449" s="13" t="s">
        <v>86</v>
      </c>
      <c r="AY449" s="188" t="s">
        <v>143</v>
      </c>
    </row>
    <row r="450" s="2" customFormat="1" ht="16.5" customHeight="1">
      <c r="A450" s="37"/>
      <c r="B450" s="171"/>
      <c r="C450" s="172" t="s">
        <v>906</v>
      </c>
      <c r="D450" s="172" t="s">
        <v>146</v>
      </c>
      <c r="E450" s="173" t="s">
        <v>907</v>
      </c>
      <c r="F450" s="174" t="s">
        <v>908</v>
      </c>
      <c r="G450" s="175" t="s">
        <v>300</v>
      </c>
      <c r="H450" s="176">
        <v>10</v>
      </c>
      <c r="I450" s="177"/>
      <c r="J450" s="178">
        <f>ROUND(I450*H450,2)</f>
        <v>0</v>
      </c>
      <c r="K450" s="179"/>
      <c r="L450" s="38"/>
      <c r="M450" s="180" t="s">
        <v>1</v>
      </c>
      <c r="N450" s="181" t="s">
        <v>43</v>
      </c>
      <c r="O450" s="76"/>
      <c r="P450" s="182">
        <f>O450*H450</f>
        <v>0</v>
      </c>
      <c r="Q450" s="182">
        <v>3.0000000000000001E-05</v>
      </c>
      <c r="R450" s="182">
        <f>Q450*H450</f>
        <v>0.00030000000000000003</v>
      </c>
      <c r="S450" s="182">
        <v>0</v>
      </c>
      <c r="T450" s="183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4" t="s">
        <v>221</v>
      </c>
      <c r="AT450" s="184" t="s">
        <v>146</v>
      </c>
      <c r="AU450" s="184" t="s">
        <v>88</v>
      </c>
      <c r="AY450" s="18" t="s">
        <v>143</v>
      </c>
      <c r="BE450" s="185">
        <f>IF(N450="základní",J450,0)</f>
        <v>0</v>
      </c>
      <c r="BF450" s="185">
        <f>IF(N450="snížená",J450,0)</f>
        <v>0</v>
      </c>
      <c r="BG450" s="185">
        <f>IF(N450="zákl. přenesená",J450,0)</f>
        <v>0</v>
      </c>
      <c r="BH450" s="185">
        <f>IF(N450="sníž. přenesená",J450,0)</f>
        <v>0</v>
      </c>
      <c r="BI450" s="185">
        <f>IF(N450="nulová",J450,0)</f>
        <v>0</v>
      </c>
      <c r="BJ450" s="18" t="s">
        <v>86</v>
      </c>
      <c r="BK450" s="185">
        <f>ROUND(I450*H450,2)</f>
        <v>0</v>
      </c>
      <c r="BL450" s="18" t="s">
        <v>221</v>
      </c>
      <c r="BM450" s="184" t="s">
        <v>909</v>
      </c>
    </row>
    <row r="451" s="2" customFormat="1" ht="16.5" customHeight="1">
      <c r="A451" s="37"/>
      <c r="B451" s="171"/>
      <c r="C451" s="172" t="s">
        <v>910</v>
      </c>
      <c r="D451" s="172" t="s">
        <v>146</v>
      </c>
      <c r="E451" s="173" t="s">
        <v>911</v>
      </c>
      <c r="F451" s="174" t="s">
        <v>912</v>
      </c>
      <c r="G451" s="175" t="s">
        <v>157</v>
      </c>
      <c r="H451" s="176">
        <v>42.850000000000001</v>
      </c>
      <c r="I451" s="177"/>
      <c r="J451" s="178">
        <f>ROUND(I451*H451,2)</f>
        <v>0</v>
      </c>
      <c r="K451" s="179"/>
      <c r="L451" s="38"/>
      <c r="M451" s="180" t="s">
        <v>1</v>
      </c>
      <c r="N451" s="181" t="s">
        <v>43</v>
      </c>
      <c r="O451" s="76"/>
      <c r="P451" s="182">
        <f>O451*H451</f>
        <v>0</v>
      </c>
      <c r="Q451" s="182">
        <v>0</v>
      </c>
      <c r="R451" s="182">
        <f>Q451*H451</f>
        <v>0</v>
      </c>
      <c r="S451" s="182">
        <v>0</v>
      </c>
      <c r="T451" s="18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4" t="s">
        <v>221</v>
      </c>
      <c r="AT451" s="184" t="s">
        <v>146</v>
      </c>
      <c r="AU451" s="184" t="s">
        <v>88</v>
      </c>
      <c r="AY451" s="18" t="s">
        <v>143</v>
      </c>
      <c r="BE451" s="185">
        <f>IF(N451="základní",J451,0)</f>
        <v>0</v>
      </c>
      <c r="BF451" s="185">
        <f>IF(N451="snížená",J451,0)</f>
        <v>0</v>
      </c>
      <c r="BG451" s="185">
        <f>IF(N451="zákl. přenesená",J451,0)</f>
        <v>0</v>
      </c>
      <c r="BH451" s="185">
        <f>IF(N451="sníž. přenesená",J451,0)</f>
        <v>0</v>
      </c>
      <c r="BI451" s="185">
        <f>IF(N451="nulová",J451,0)</f>
        <v>0</v>
      </c>
      <c r="BJ451" s="18" t="s">
        <v>86</v>
      </c>
      <c r="BK451" s="185">
        <f>ROUND(I451*H451,2)</f>
        <v>0</v>
      </c>
      <c r="BL451" s="18" t="s">
        <v>221</v>
      </c>
      <c r="BM451" s="184" t="s">
        <v>913</v>
      </c>
    </row>
    <row r="452" s="12" customFormat="1" ht="22.8" customHeight="1">
      <c r="A452" s="12"/>
      <c r="B452" s="158"/>
      <c r="C452" s="12"/>
      <c r="D452" s="159" t="s">
        <v>77</v>
      </c>
      <c r="E452" s="169" t="s">
        <v>914</v>
      </c>
      <c r="F452" s="169" t="s">
        <v>915</v>
      </c>
      <c r="G452" s="12"/>
      <c r="H452" s="12"/>
      <c r="I452" s="161"/>
      <c r="J452" s="170">
        <f>BK452</f>
        <v>0</v>
      </c>
      <c r="K452" s="12"/>
      <c r="L452" s="158"/>
      <c r="M452" s="163"/>
      <c r="N452" s="164"/>
      <c r="O452" s="164"/>
      <c r="P452" s="165">
        <f>SUM(P453:P461)</f>
        <v>0</v>
      </c>
      <c r="Q452" s="164"/>
      <c r="R452" s="165">
        <f>SUM(R453:R461)</f>
        <v>0.26105200000000001</v>
      </c>
      <c r="S452" s="164"/>
      <c r="T452" s="166">
        <f>SUM(T453:T461)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59" t="s">
        <v>88</v>
      </c>
      <c r="AT452" s="167" t="s">
        <v>77</v>
      </c>
      <c r="AU452" s="167" t="s">
        <v>86</v>
      </c>
      <c r="AY452" s="159" t="s">
        <v>143</v>
      </c>
      <c r="BK452" s="168">
        <f>SUM(BK453:BK461)</f>
        <v>0</v>
      </c>
    </row>
    <row r="453" s="2" customFormat="1" ht="16.5" customHeight="1">
      <c r="A453" s="37"/>
      <c r="B453" s="171"/>
      <c r="C453" s="172" t="s">
        <v>916</v>
      </c>
      <c r="D453" s="172" t="s">
        <v>146</v>
      </c>
      <c r="E453" s="173" t="s">
        <v>917</v>
      </c>
      <c r="F453" s="174" t="s">
        <v>918</v>
      </c>
      <c r="G453" s="175" t="s">
        <v>157</v>
      </c>
      <c r="H453" s="176">
        <v>27.920000000000002</v>
      </c>
      <c r="I453" s="177"/>
      <c r="J453" s="178">
        <f>ROUND(I453*H453,2)</f>
        <v>0</v>
      </c>
      <c r="K453" s="179"/>
      <c r="L453" s="38"/>
      <c r="M453" s="180" t="s">
        <v>1</v>
      </c>
      <c r="N453" s="181" t="s">
        <v>43</v>
      </c>
      <c r="O453" s="76"/>
      <c r="P453" s="182">
        <f>O453*H453</f>
        <v>0</v>
      </c>
      <c r="Q453" s="182">
        <v>0</v>
      </c>
      <c r="R453" s="182">
        <f>Q453*H453</f>
        <v>0</v>
      </c>
      <c r="S453" s="182">
        <v>0</v>
      </c>
      <c r="T453" s="183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4" t="s">
        <v>221</v>
      </c>
      <c r="AT453" s="184" t="s">
        <v>146</v>
      </c>
      <c r="AU453" s="184" t="s">
        <v>88</v>
      </c>
      <c r="AY453" s="18" t="s">
        <v>143</v>
      </c>
      <c r="BE453" s="185">
        <f>IF(N453="základní",J453,0)</f>
        <v>0</v>
      </c>
      <c r="BF453" s="185">
        <f>IF(N453="snížená",J453,0)</f>
        <v>0</v>
      </c>
      <c r="BG453" s="185">
        <f>IF(N453="zákl. přenesená",J453,0)</f>
        <v>0</v>
      </c>
      <c r="BH453" s="185">
        <f>IF(N453="sníž. přenesená",J453,0)</f>
        <v>0</v>
      </c>
      <c r="BI453" s="185">
        <f>IF(N453="nulová",J453,0)</f>
        <v>0</v>
      </c>
      <c r="BJ453" s="18" t="s">
        <v>86</v>
      </c>
      <c r="BK453" s="185">
        <f>ROUND(I453*H453,2)</f>
        <v>0</v>
      </c>
      <c r="BL453" s="18" t="s">
        <v>221</v>
      </c>
      <c r="BM453" s="184" t="s">
        <v>919</v>
      </c>
    </row>
    <row r="454" s="2" customFormat="1" ht="16.5" customHeight="1">
      <c r="A454" s="37"/>
      <c r="B454" s="171"/>
      <c r="C454" s="172" t="s">
        <v>920</v>
      </c>
      <c r="D454" s="172" t="s">
        <v>146</v>
      </c>
      <c r="E454" s="173" t="s">
        <v>921</v>
      </c>
      <c r="F454" s="174" t="s">
        <v>922</v>
      </c>
      <c r="G454" s="175" t="s">
        <v>157</v>
      </c>
      <c r="H454" s="176">
        <v>27.920000000000002</v>
      </c>
      <c r="I454" s="177"/>
      <c r="J454" s="178">
        <f>ROUND(I454*H454,2)</f>
        <v>0</v>
      </c>
      <c r="K454" s="179"/>
      <c r="L454" s="38"/>
      <c r="M454" s="180" t="s">
        <v>1</v>
      </c>
      <c r="N454" s="181" t="s">
        <v>43</v>
      </c>
      <c r="O454" s="76"/>
      <c r="P454" s="182">
        <f>O454*H454</f>
        <v>0</v>
      </c>
      <c r="Q454" s="182">
        <v>0</v>
      </c>
      <c r="R454" s="182">
        <f>Q454*H454</f>
        <v>0</v>
      </c>
      <c r="S454" s="182">
        <v>0</v>
      </c>
      <c r="T454" s="183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4" t="s">
        <v>221</v>
      </c>
      <c r="AT454" s="184" t="s">
        <v>146</v>
      </c>
      <c r="AU454" s="184" t="s">
        <v>88</v>
      </c>
      <c r="AY454" s="18" t="s">
        <v>143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8" t="s">
        <v>86</v>
      </c>
      <c r="BK454" s="185">
        <f>ROUND(I454*H454,2)</f>
        <v>0</v>
      </c>
      <c r="BL454" s="18" t="s">
        <v>221</v>
      </c>
      <c r="BM454" s="184" t="s">
        <v>923</v>
      </c>
    </row>
    <row r="455" s="2" customFormat="1" ht="33" customHeight="1">
      <c r="A455" s="37"/>
      <c r="B455" s="171"/>
      <c r="C455" s="172" t="s">
        <v>924</v>
      </c>
      <c r="D455" s="172" t="s">
        <v>146</v>
      </c>
      <c r="E455" s="173" t="s">
        <v>925</v>
      </c>
      <c r="F455" s="174" t="s">
        <v>926</v>
      </c>
      <c r="G455" s="175" t="s">
        <v>157</v>
      </c>
      <c r="H455" s="176">
        <v>27.920000000000002</v>
      </c>
      <c r="I455" s="177"/>
      <c r="J455" s="178">
        <f>ROUND(I455*H455,2)</f>
        <v>0</v>
      </c>
      <c r="K455" s="179"/>
      <c r="L455" s="38"/>
      <c r="M455" s="180" t="s">
        <v>1</v>
      </c>
      <c r="N455" s="181" t="s">
        <v>43</v>
      </c>
      <c r="O455" s="76"/>
      <c r="P455" s="182">
        <f>O455*H455</f>
        <v>0</v>
      </c>
      <c r="Q455" s="182">
        <v>0.0075500000000000003</v>
      </c>
      <c r="R455" s="182">
        <f>Q455*H455</f>
        <v>0.21079600000000001</v>
      </c>
      <c r="S455" s="182">
        <v>0</v>
      </c>
      <c r="T455" s="18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4" t="s">
        <v>221</v>
      </c>
      <c r="AT455" s="184" t="s">
        <v>146</v>
      </c>
      <c r="AU455" s="184" t="s">
        <v>88</v>
      </c>
      <c r="AY455" s="18" t="s">
        <v>143</v>
      </c>
      <c r="BE455" s="185">
        <f>IF(N455="základní",J455,0)</f>
        <v>0</v>
      </c>
      <c r="BF455" s="185">
        <f>IF(N455="snížená",J455,0)</f>
        <v>0</v>
      </c>
      <c r="BG455" s="185">
        <f>IF(N455="zákl. přenesená",J455,0)</f>
        <v>0</v>
      </c>
      <c r="BH455" s="185">
        <f>IF(N455="sníž. přenesená",J455,0)</f>
        <v>0</v>
      </c>
      <c r="BI455" s="185">
        <f>IF(N455="nulová",J455,0)</f>
        <v>0</v>
      </c>
      <c r="BJ455" s="18" t="s">
        <v>86</v>
      </c>
      <c r="BK455" s="185">
        <f>ROUND(I455*H455,2)</f>
        <v>0</v>
      </c>
      <c r="BL455" s="18" t="s">
        <v>221</v>
      </c>
      <c r="BM455" s="184" t="s">
        <v>927</v>
      </c>
    </row>
    <row r="456" s="15" customFormat="1">
      <c r="A456" s="15"/>
      <c r="B456" s="203"/>
      <c r="C456" s="15"/>
      <c r="D456" s="187" t="s">
        <v>152</v>
      </c>
      <c r="E456" s="204" t="s">
        <v>1</v>
      </c>
      <c r="F456" s="205" t="s">
        <v>171</v>
      </c>
      <c r="G456" s="15"/>
      <c r="H456" s="204" t="s">
        <v>1</v>
      </c>
      <c r="I456" s="206"/>
      <c r="J456" s="15"/>
      <c r="K456" s="15"/>
      <c r="L456" s="203"/>
      <c r="M456" s="207"/>
      <c r="N456" s="208"/>
      <c r="O456" s="208"/>
      <c r="P456" s="208"/>
      <c r="Q456" s="208"/>
      <c r="R456" s="208"/>
      <c r="S456" s="208"/>
      <c r="T456" s="20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04" t="s">
        <v>152</v>
      </c>
      <c r="AU456" s="204" t="s">
        <v>88</v>
      </c>
      <c r="AV456" s="15" t="s">
        <v>86</v>
      </c>
      <c r="AW456" s="15" t="s">
        <v>32</v>
      </c>
      <c r="AX456" s="15" t="s">
        <v>78</v>
      </c>
      <c r="AY456" s="204" t="s">
        <v>143</v>
      </c>
    </row>
    <row r="457" s="13" customFormat="1">
      <c r="A457" s="13"/>
      <c r="B457" s="186"/>
      <c r="C457" s="13"/>
      <c r="D457" s="187" t="s">
        <v>152</v>
      </c>
      <c r="E457" s="188" t="s">
        <v>1</v>
      </c>
      <c r="F457" s="189" t="s">
        <v>324</v>
      </c>
      <c r="G457" s="13"/>
      <c r="H457" s="190">
        <v>27.920000000000002</v>
      </c>
      <c r="I457" s="191"/>
      <c r="J457" s="13"/>
      <c r="K457" s="13"/>
      <c r="L457" s="186"/>
      <c r="M457" s="192"/>
      <c r="N457" s="193"/>
      <c r="O457" s="193"/>
      <c r="P457" s="193"/>
      <c r="Q457" s="193"/>
      <c r="R457" s="193"/>
      <c r="S457" s="193"/>
      <c r="T457" s="19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8" t="s">
        <v>152</v>
      </c>
      <c r="AU457" s="188" t="s">
        <v>88</v>
      </c>
      <c r="AV457" s="13" t="s">
        <v>88</v>
      </c>
      <c r="AW457" s="13" t="s">
        <v>32</v>
      </c>
      <c r="AX457" s="13" t="s">
        <v>78</v>
      </c>
      <c r="AY457" s="188" t="s">
        <v>143</v>
      </c>
    </row>
    <row r="458" s="14" customFormat="1">
      <c r="A458" s="14"/>
      <c r="B458" s="195"/>
      <c r="C458" s="14"/>
      <c r="D458" s="187" t="s">
        <v>152</v>
      </c>
      <c r="E458" s="196" t="s">
        <v>1</v>
      </c>
      <c r="F458" s="197" t="s">
        <v>154</v>
      </c>
      <c r="G458" s="14"/>
      <c r="H458" s="198">
        <v>27.920000000000002</v>
      </c>
      <c r="I458" s="199"/>
      <c r="J458" s="14"/>
      <c r="K458" s="14"/>
      <c r="L458" s="195"/>
      <c r="M458" s="200"/>
      <c r="N458" s="201"/>
      <c r="O458" s="201"/>
      <c r="P458" s="201"/>
      <c r="Q458" s="201"/>
      <c r="R458" s="201"/>
      <c r="S458" s="201"/>
      <c r="T458" s="20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96" t="s">
        <v>152</v>
      </c>
      <c r="AU458" s="196" t="s">
        <v>88</v>
      </c>
      <c r="AV458" s="14" t="s">
        <v>150</v>
      </c>
      <c r="AW458" s="14" t="s">
        <v>32</v>
      </c>
      <c r="AX458" s="14" t="s">
        <v>86</v>
      </c>
      <c r="AY458" s="196" t="s">
        <v>143</v>
      </c>
    </row>
    <row r="459" s="2" customFormat="1" ht="24.15" customHeight="1">
      <c r="A459" s="37"/>
      <c r="B459" s="171"/>
      <c r="C459" s="172" t="s">
        <v>928</v>
      </c>
      <c r="D459" s="172" t="s">
        <v>146</v>
      </c>
      <c r="E459" s="173" t="s">
        <v>929</v>
      </c>
      <c r="F459" s="174" t="s">
        <v>930</v>
      </c>
      <c r="G459" s="175" t="s">
        <v>157</v>
      </c>
      <c r="H459" s="176">
        <v>27.920000000000002</v>
      </c>
      <c r="I459" s="177"/>
      <c r="J459" s="178">
        <f>ROUND(I459*H459,2)</f>
        <v>0</v>
      </c>
      <c r="K459" s="179"/>
      <c r="L459" s="38"/>
      <c r="M459" s="180" t="s">
        <v>1</v>
      </c>
      <c r="N459" s="181" t="s">
        <v>43</v>
      </c>
      <c r="O459" s="76"/>
      <c r="P459" s="182">
        <f>O459*H459</f>
        <v>0</v>
      </c>
      <c r="Q459" s="182">
        <v>0.00029999999999999997</v>
      </c>
      <c r="R459" s="182">
        <f>Q459*H459</f>
        <v>0.0083759999999999998</v>
      </c>
      <c r="S459" s="182">
        <v>0</v>
      </c>
      <c r="T459" s="18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4" t="s">
        <v>221</v>
      </c>
      <c r="AT459" s="184" t="s">
        <v>146</v>
      </c>
      <c r="AU459" s="184" t="s">
        <v>88</v>
      </c>
      <c r="AY459" s="18" t="s">
        <v>143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8" t="s">
        <v>86</v>
      </c>
      <c r="BK459" s="185">
        <f>ROUND(I459*H459,2)</f>
        <v>0</v>
      </c>
      <c r="BL459" s="18" t="s">
        <v>221</v>
      </c>
      <c r="BM459" s="184" t="s">
        <v>931</v>
      </c>
    </row>
    <row r="460" s="2" customFormat="1" ht="24.15" customHeight="1">
      <c r="A460" s="37"/>
      <c r="B460" s="171"/>
      <c r="C460" s="172" t="s">
        <v>932</v>
      </c>
      <c r="D460" s="172" t="s">
        <v>146</v>
      </c>
      <c r="E460" s="173" t="s">
        <v>933</v>
      </c>
      <c r="F460" s="174" t="s">
        <v>934</v>
      </c>
      <c r="G460" s="175" t="s">
        <v>157</v>
      </c>
      <c r="H460" s="176">
        <v>27.920000000000002</v>
      </c>
      <c r="I460" s="177"/>
      <c r="J460" s="178">
        <f>ROUND(I460*H460,2)</f>
        <v>0</v>
      </c>
      <c r="K460" s="179"/>
      <c r="L460" s="38"/>
      <c r="M460" s="180" t="s">
        <v>1</v>
      </c>
      <c r="N460" s="181" t="s">
        <v>43</v>
      </c>
      <c r="O460" s="76"/>
      <c r="P460" s="182">
        <f>O460*H460</f>
        <v>0</v>
      </c>
      <c r="Q460" s="182">
        <v>0.0015</v>
      </c>
      <c r="R460" s="182">
        <f>Q460*H460</f>
        <v>0.041880000000000001</v>
      </c>
      <c r="S460" s="182">
        <v>0</v>
      </c>
      <c r="T460" s="183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4" t="s">
        <v>221</v>
      </c>
      <c r="AT460" s="184" t="s">
        <v>146</v>
      </c>
      <c r="AU460" s="184" t="s">
        <v>88</v>
      </c>
      <c r="AY460" s="18" t="s">
        <v>143</v>
      </c>
      <c r="BE460" s="185">
        <f>IF(N460="základní",J460,0)</f>
        <v>0</v>
      </c>
      <c r="BF460" s="185">
        <f>IF(N460="snížená",J460,0)</f>
        <v>0</v>
      </c>
      <c r="BG460" s="185">
        <f>IF(N460="zákl. přenesená",J460,0)</f>
        <v>0</v>
      </c>
      <c r="BH460" s="185">
        <f>IF(N460="sníž. přenesená",J460,0)</f>
        <v>0</v>
      </c>
      <c r="BI460" s="185">
        <f>IF(N460="nulová",J460,0)</f>
        <v>0</v>
      </c>
      <c r="BJ460" s="18" t="s">
        <v>86</v>
      </c>
      <c r="BK460" s="185">
        <f>ROUND(I460*H460,2)</f>
        <v>0</v>
      </c>
      <c r="BL460" s="18" t="s">
        <v>221</v>
      </c>
      <c r="BM460" s="184" t="s">
        <v>935</v>
      </c>
    </row>
    <row r="461" s="2" customFormat="1" ht="24.15" customHeight="1">
      <c r="A461" s="37"/>
      <c r="B461" s="171"/>
      <c r="C461" s="172" t="s">
        <v>936</v>
      </c>
      <c r="D461" s="172" t="s">
        <v>146</v>
      </c>
      <c r="E461" s="173" t="s">
        <v>937</v>
      </c>
      <c r="F461" s="174" t="s">
        <v>938</v>
      </c>
      <c r="G461" s="175" t="s">
        <v>149</v>
      </c>
      <c r="H461" s="176">
        <v>0.26100000000000001</v>
      </c>
      <c r="I461" s="177"/>
      <c r="J461" s="178">
        <f>ROUND(I461*H461,2)</f>
        <v>0</v>
      </c>
      <c r="K461" s="179"/>
      <c r="L461" s="38"/>
      <c r="M461" s="180" t="s">
        <v>1</v>
      </c>
      <c r="N461" s="181" t="s">
        <v>43</v>
      </c>
      <c r="O461" s="76"/>
      <c r="P461" s="182">
        <f>O461*H461</f>
        <v>0</v>
      </c>
      <c r="Q461" s="182">
        <v>0</v>
      </c>
      <c r="R461" s="182">
        <f>Q461*H461</f>
        <v>0</v>
      </c>
      <c r="S461" s="182">
        <v>0</v>
      </c>
      <c r="T461" s="183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4" t="s">
        <v>221</v>
      </c>
      <c r="AT461" s="184" t="s">
        <v>146</v>
      </c>
      <c r="AU461" s="184" t="s">
        <v>88</v>
      </c>
      <c r="AY461" s="18" t="s">
        <v>143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8" t="s">
        <v>86</v>
      </c>
      <c r="BK461" s="185">
        <f>ROUND(I461*H461,2)</f>
        <v>0</v>
      </c>
      <c r="BL461" s="18" t="s">
        <v>221</v>
      </c>
      <c r="BM461" s="184" t="s">
        <v>939</v>
      </c>
    </row>
    <row r="462" s="12" customFormat="1" ht="22.8" customHeight="1">
      <c r="A462" s="12"/>
      <c r="B462" s="158"/>
      <c r="C462" s="12"/>
      <c r="D462" s="159" t="s">
        <v>77</v>
      </c>
      <c r="E462" s="169" t="s">
        <v>940</v>
      </c>
      <c r="F462" s="169" t="s">
        <v>941</v>
      </c>
      <c r="G462" s="12"/>
      <c r="H462" s="12"/>
      <c r="I462" s="161"/>
      <c r="J462" s="170">
        <f>BK462</f>
        <v>0</v>
      </c>
      <c r="K462" s="12"/>
      <c r="L462" s="158"/>
      <c r="M462" s="163"/>
      <c r="N462" s="164"/>
      <c r="O462" s="164"/>
      <c r="P462" s="165">
        <f>SUM(P463:P487)</f>
        <v>0</v>
      </c>
      <c r="Q462" s="164"/>
      <c r="R462" s="165">
        <f>SUM(R463:R487)</f>
        <v>1.8710796000000001</v>
      </c>
      <c r="S462" s="164"/>
      <c r="T462" s="166">
        <f>SUM(T463:T487)</f>
        <v>1.3392191999999998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59" t="s">
        <v>88</v>
      </c>
      <c r="AT462" s="167" t="s">
        <v>77</v>
      </c>
      <c r="AU462" s="167" t="s">
        <v>86</v>
      </c>
      <c r="AY462" s="159" t="s">
        <v>143</v>
      </c>
      <c r="BK462" s="168">
        <f>SUM(BK463:BK487)</f>
        <v>0</v>
      </c>
    </row>
    <row r="463" s="2" customFormat="1" ht="16.5" customHeight="1">
      <c r="A463" s="37"/>
      <c r="B463" s="171"/>
      <c r="C463" s="172" t="s">
        <v>942</v>
      </c>
      <c r="D463" s="172" t="s">
        <v>146</v>
      </c>
      <c r="E463" s="173" t="s">
        <v>943</v>
      </c>
      <c r="F463" s="174" t="s">
        <v>944</v>
      </c>
      <c r="G463" s="175" t="s">
        <v>157</v>
      </c>
      <c r="H463" s="176">
        <v>76.879999999999995</v>
      </c>
      <c r="I463" s="177"/>
      <c r="J463" s="178">
        <f>ROUND(I463*H463,2)</f>
        <v>0</v>
      </c>
      <c r="K463" s="179"/>
      <c r="L463" s="38"/>
      <c r="M463" s="180" t="s">
        <v>1</v>
      </c>
      <c r="N463" s="181" t="s">
        <v>43</v>
      </c>
      <c r="O463" s="76"/>
      <c r="P463" s="182">
        <f>O463*H463</f>
        <v>0</v>
      </c>
      <c r="Q463" s="182">
        <v>0</v>
      </c>
      <c r="R463" s="182">
        <f>Q463*H463</f>
        <v>0</v>
      </c>
      <c r="S463" s="182">
        <v>0</v>
      </c>
      <c r="T463" s="18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4" t="s">
        <v>221</v>
      </c>
      <c r="AT463" s="184" t="s">
        <v>146</v>
      </c>
      <c r="AU463" s="184" t="s">
        <v>88</v>
      </c>
      <c r="AY463" s="18" t="s">
        <v>143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8" t="s">
        <v>86</v>
      </c>
      <c r="BK463" s="185">
        <f>ROUND(I463*H463,2)</f>
        <v>0</v>
      </c>
      <c r="BL463" s="18" t="s">
        <v>221</v>
      </c>
      <c r="BM463" s="184" t="s">
        <v>945</v>
      </c>
    </row>
    <row r="464" s="2" customFormat="1" ht="16.5" customHeight="1">
      <c r="A464" s="37"/>
      <c r="B464" s="171"/>
      <c r="C464" s="172" t="s">
        <v>946</v>
      </c>
      <c r="D464" s="172" t="s">
        <v>146</v>
      </c>
      <c r="E464" s="173" t="s">
        <v>947</v>
      </c>
      <c r="F464" s="174" t="s">
        <v>948</v>
      </c>
      <c r="G464" s="175" t="s">
        <v>157</v>
      </c>
      <c r="H464" s="176">
        <v>76.879999999999995</v>
      </c>
      <c r="I464" s="177"/>
      <c r="J464" s="178">
        <f>ROUND(I464*H464,2)</f>
        <v>0</v>
      </c>
      <c r="K464" s="179"/>
      <c r="L464" s="38"/>
      <c r="M464" s="180" t="s">
        <v>1</v>
      </c>
      <c r="N464" s="181" t="s">
        <v>43</v>
      </c>
      <c r="O464" s="76"/>
      <c r="P464" s="182">
        <f>O464*H464</f>
        <v>0</v>
      </c>
      <c r="Q464" s="182">
        <v>0.00029999999999999997</v>
      </c>
      <c r="R464" s="182">
        <f>Q464*H464</f>
        <v>0.023063999999999998</v>
      </c>
      <c r="S464" s="182">
        <v>0</v>
      </c>
      <c r="T464" s="183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4" t="s">
        <v>221</v>
      </c>
      <c r="AT464" s="184" t="s">
        <v>146</v>
      </c>
      <c r="AU464" s="184" t="s">
        <v>88</v>
      </c>
      <c r="AY464" s="18" t="s">
        <v>143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8" t="s">
        <v>86</v>
      </c>
      <c r="BK464" s="185">
        <f>ROUND(I464*H464,2)</f>
        <v>0</v>
      </c>
      <c r="BL464" s="18" t="s">
        <v>221</v>
      </c>
      <c r="BM464" s="184" t="s">
        <v>949</v>
      </c>
    </row>
    <row r="465" s="2" customFormat="1" ht="24.15" customHeight="1">
      <c r="A465" s="37"/>
      <c r="B465" s="171"/>
      <c r="C465" s="172" t="s">
        <v>950</v>
      </c>
      <c r="D465" s="172" t="s">
        <v>146</v>
      </c>
      <c r="E465" s="173" t="s">
        <v>951</v>
      </c>
      <c r="F465" s="174" t="s">
        <v>952</v>
      </c>
      <c r="G465" s="175" t="s">
        <v>157</v>
      </c>
      <c r="H465" s="176">
        <v>15</v>
      </c>
      <c r="I465" s="177"/>
      <c r="J465" s="178">
        <f>ROUND(I465*H465,2)</f>
        <v>0</v>
      </c>
      <c r="K465" s="179"/>
      <c r="L465" s="38"/>
      <c r="M465" s="180" t="s">
        <v>1</v>
      </c>
      <c r="N465" s="181" t="s">
        <v>43</v>
      </c>
      <c r="O465" s="76"/>
      <c r="P465" s="182">
        <f>O465*H465</f>
        <v>0</v>
      </c>
      <c r="Q465" s="182">
        <v>0.0015</v>
      </c>
      <c r="R465" s="182">
        <f>Q465*H465</f>
        <v>0.022499999999999999</v>
      </c>
      <c r="S465" s="182">
        <v>0</v>
      </c>
      <c r="T465" s="183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4" t="s">
        <v>221</v>
      </c>
      <c r="AT465" s="184" t="s">
        <v>146</v>
      </c>
      <c r="AU465" s="184" t="s">
        <v>88</v>
      </c>
      <c r="AY465" s="18" t="s">
        <v>143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8" t="s">
        <v>86</v>
      </c>
      <c r="BK465" s="185">
        <f>ROUND(I465*H465,2)</f>
        <v>0</v>
      </c>
      <c r="BL465" s="18" t="s">
        <v>221</v>
      </c>
      <c r="BM465" s="184" t="s">
        <v>953</v>
      </c>
    </row>
    <row r="466" s="15" customFormat="1">
      <c r="A466" s="15"/>
      <c r="B466" s="203"/>
      <c r="C466" s="15"/>
      <c r="D466" s="187" t="s">
        <v>152</v>
      </c>
      <c r="E466" s="204" t="s">
        <v>1</v>
      </c>
      <c r="F466" s="205" t="s">
        <v>954</v>
      </c>
      <c r="G466" s="15"/>
      <c r="H466" s="204" t="s">
        <v>1</v>
      </c>
      <c r="I466" s="206"/>
      <c r="J466" s="15"/>
      <c r="K466" s="15"/>
      <c r="L466" s="203"/>
      <c r="M466" s="207"/>
      <c r="N466" s="208"/>
      <c r="O466" s="208"/>
      <c r="P466" s="208"/>
      <c r="Q466" s="208"/>
      <c r="R466" s="208"/>
      <c r="S466" s="208"/>
      <c r="T466" s="20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04" t="s">
        <v>152</v>
      </c>
      <c r="AU466" s="204" t="s">
        <v>88</v>
      </c>
      <c r="AV466" s="15" t="s">
        <v>86</v>
      </c>
      <c r="AW466" s="15" t="s">
        <v>32</v>
      </c>
      <c r="AX466" s="15" t="s">
        <v>78</v>
      </c>
      <c r="AY466" s="204" t="s">
        <v>143</v>
      </c>
    </row>
    <row r="467" s="13" customFormat="1">
      <c r="A467" s="13"/>
      <c r="B467" s="186"/>
      <c r="C467" s="13"/>
      <c r="D467" s="187" t="s">
        <v>152</v>
      </c>
      <c r="E467" s="188" t="s">
        <v>1</v>
      </c>
      <c r="F467" s="189" t="s">
        <v>8</v>
      </c>
      <c r="G467" s="13"/>
      <c r="H467" s="190">
        <v>15</v>
      </c>
      <c r="I467" s="191"/>
      <c r="J467" s="13"/>
      <c r="K467" s="13"/>
      <c r="L467" s="186"/>
      <c r="M467" s="192"/>
      <c r="N467" s="193"/>
      <c r="O467" s="193"/>
      <c r="P467" s="193"/>
      <c r="Q467" s="193"/>
      <c r="R467" s="193"/>
      <c r="S467" s="193"/>
      <c r="T467" s="19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8" t="s">
        <v>152</v>
      </c>
      <c r="AU467" s="188" t="s">
        <v>88</v>
      </c>
      <c r="AV467" s="13" t="s">
        <v>88</v>
      </c>
      <c r="AW467" s="13" t="s">
        <v>32</v>
      </c>
      <c r="AX467" s="13" t="s">
        <v>78</v>
      </c>
      <c r="AY467" s="188" t="s">
        <v>143</v>
      </c>
    </row>
    <row r="468" s="14" customFormat="1">
      <c r="A468" s="14"/>
      <c r="B468" s="195"/>
      <c r="C468" s="14"/>
      <c r="D468" s="187" t="s">
        <v>152</v>
      </c>
      <c r="E468" s="196" t="s">
        <v>1</v>
      </c>
      <c r="F468" s="197" t="s">
        <v>154</v>
      </c>
      <c r="G468" s="14"/>
      <c r="H468" s="198">
        <v>15</v>
      </c>
      <c r="I468" s="199"/>
      <c r="J468" s="14"/>
      <c r="K468" s="14"/>
      <c r="L468" s="195"/>
      <c r="M468" s="200"/>
      <c r="N468" s="201"/>
      <c r="O468" s="201"/>
      <c r="P468" s="201"/>
      <c r="Q468" s="201"/>
      <c r="R468" s="201"/>
      <c r="S468" s="201"/>
      <c r="T468" s="20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6" t="s">
        <v>152</v>
      </c>
      <c r="AU468" s="196" t="s">
        <v>88</v>
      </c>
      <c r="AV468" s="14" t="s">
        <v>150</v>
      </c>
      <c r="AW468" s="14" t="s">
        <v>32</v>
      </c>
      <c r="AX468" s="14" t="s">
        <v>86</v>
      </c>
      <c r="AY468" s="196" t="s">
        <v>143</v>
      </c>
    </row>
    <row r="469" s="2" customFormat="1" ht="16.5" customHeight="1">
      <c r="A469" s="37"/>
      <c r="B469" s="171"/>
      <c r="C469" s="172" t="s">
        <v>955</v>
      </c>
      <c r="D469" s="172" t="s">
        <v>146</v>
      </c>
      <c r="E469" s="173" t="s">
        <v>956</v>
      </c>
      <c r="F469" s="174" t="s">
        <v>957</v>
      </c>
      <c r="G469" s="175" t="s">
        <v>157</v>
      </c>
      <c r="H469" s="176">
        <v>76.879999999999995</v>
      </c>
      <c r="I469" s="177"/>
      <c r="J469" s="178">
        <f>ROUND(I469*H469,2)</f>
        <v>0</v>
      </c>
      <c r="K469" s="179"/>
      <c r="L469" s="38"/>
      <c r="M469" s="180" t="s">
        <v>1</v>
      </c>
      <c r="N469" s="181" t="s">
        <v>43</v>
      </c>
      <c r="O469" s="76"/>
      <c r="P469" s="182">
        <f>O469*H469</f>
        <v>0</v>
      </c>
      <c r="Q469" s="182">
        <v>0.0044999999999999997</v>
      </c>
      <c r="R469" s="182">
        <f>Q469*H469</f>
        <v>0.34595999999999993</v>
      </c>
      <c r="S469" s="182">
        <v>0</v>
      </c>
      <c r="T469" s="183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4" t="s">
        <v>221</v>
      </c>
      <c r="AT469" s="184" t="s">
        <v>146</v>
      </c>
      <c r="AU469" s="184" t="s">
        <v>88</v>
      </c>
      <c r="AY469" s="18" t="s">
        <v>143</v>
      </c>
      <c r="BE469" s="185">
        <f>IF(N469="základní",J469,0)</f>
        <v>0</v>
      </c>
      <c r="BF469" s="185">
        <f>IF(N469="snížená",J469,0)</f>
        <v>0</v>
      </c>
      <c r="BG469" s="185">
        <f>IF(N469="zákl. přenesená",J469,0)</f>
        <v>0</v>
      </c>
      <c r="BH469" s="185">
        <f>IF(N469="sníž. přenesená",J469,0)</f>
        <v>0</v>
      </c>
      <c r="BI469" s="185">
        <f>IF(N469="nulová",J469,0)</f>
        <v>0</v>
      </c>
      <c r="BJ469" s="18" t="s">
        <v>86</v>
      </c>
      <c r="BK469" s="185">
        <f>ROUND(I469*H469,2)</f>
        <v>0</v>
      </c>
      <c r="BL469" s="18" t="s">
        <v>221</v>
      </c>
      <c r="BM469" s="184" t="s">
        <v>958</v>
      </c>
    </row>
    <row r="470" s="2" customFormat="1" ht="24.15" customHeight="1">
      <c r="A470" s="37"/>
      <c r="B470" s="171"/>
      <c r="C470" s="172" t="s">
        <v>959</v>
      </c>
      <c r="D470" s="172" t="s">
        <v>146</v>
      </c>
      <c r="E470" s="173" t="s">
        <v>960</v>
      </c>
      <c r="F470" s="174" t="s">
        <v>961</v>
      </c>
      <c r="G470" s="175" t="s">
        <v>157</v>
      </c>
      <c r="H470" s="176">
        <v>49.235999999999997</v>
      </c>
      <c r="I470" s="177"/>
      <c r="J470" s="178">
        <f>ROUND(I470*H470,2)</f>
        <v>0</v>
      </c>
      <c r="K470" s="179"/>
      <c r="L470" s="38"/>
      <c r="M470" s="180" t="s">
        <v>1</v>
      </c>
      <c r="N470" s="181" t="s">
        <v>43</v>
      </c>
      <c r="O470" s="76"/>
      <c r="P470" s="182">
        <f>O470*H470</f>
        <v>0</v>
      </c>
      <c r="Q470" s="182">
        <v>0</v>
      </c>
      <c r="R470" s="182">
        <f>Q470*H470</f>
        <v>0</v>
      </c>
      <c r="S470" s="182">
        <v>0.027199999999999998</v>
      </c>
      <c r="T470" s="183">
        <f>S470*H470</f>
        <v>1.3392191999999998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4" t="s">
        <v>221</v>
      </c>
      <c r="AT470" s="184" t="s">
        <v>146</v>
      </c>
      <c r="AU470" s="184" t="s">
        <v>88</v>
      </c>
      <c r="AY470" s="18" t="s">
        <v>143</v>
      </c>
      <c r="BE470" s="185">
        <f>IF(N470="základní",J470,0)</f>
        <v>0</v>
      </c>
      <c r="BF470" s="185">
        <f>IF(N470="snížená",J470,0)</f>
        <v>0</v>
      </c>
      <c r="BG470" s="185">
        <f>IF(N470="zákl. přenesená",J470,0)</f>
        <v>0</v>
      </c>
      <c r="BH470" s="185">
        <f>IF(N470="sníž. přenesená",J470,0)</f>
        <v>0</v>
      </c>
      <c r="BI470" s="185">
        <f>IF(N470="nulová",J470,0)</f>
        <v>0</v>
      </c>
      <c r="BJ470" s="18" t="s">
        <v>86</v>
      </c>
      <c r="BK470" s="185">
        <f>ROUND(I470*H470,2)</f>
        <v>0</v>
      </c>
      <c r="BL470" s="18" t="s">
        <v>221</v>
      </c>
      <c r="BM470" s="184" t="s">
        <v>962</v>
      </c>
    </row>
    <row r="471" s="15" customFormat="1">
      <c r="A471" s="15"/>
      <c r="B471" s="203"/>
      <c r="C471" s="15"/>
      <c r="D471" s="187" t="s">
        <v>152</v>
      </c>
      <c r="E471" s="204" t="s">
        <v>1</v>
      </c>
      <c r="F471" s="205" t="s">
        <v>232</v>
      </c>
      <c r="G471" s="15"/>
      <c r="H471" s="204" t="s">
        <v>1</v>
      </c>
      <c r="I471" s="206"/>
      <c r="J471" s="15"/>
      <c r="K471" s="15"/>
      <c r="L471" s="203"/>
      <c r="M471" s="207"/>
      <c r="N471" s="208"/>
      <c r="O471" s="208"/>
      <c r="P471" s="208"/>
      <c r="Q471" s="208"/>
      <c r="R471" s="208"/>
      <c r="S471" s="208"/>
      <c r="T471" s="20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04" t="s">
        <v>152</v>
      </c>
      <c r="AU471" s="204" t="s">
        <v>88</v>
      </c>
      <c r="AV471" s="15" t="s">
        <v>86</v>
      </c>
      <c r="AW471" s="15" t="s">
        <v>32</v>
      </c>
      <c r="AX471" s="15" t="s">
        <v>78</v>
      </c>
      <c r="AY471" s="204" t="s">
        <v>143</v>
      </c>
    </row>
    <row r="472" s="13" customFormat="1">
      <c r="A472" s="13"/>
      <c r="B472" s="186"/>
      <c r="C472" s="13"/>
      <c r="D472" s="187" t="s">
        <v>152</v>
      </c>
      <c r="E472" s="188" t="s">
        <v>1</v>
      </c>
      <c r="F472" s="189" t="s">
        <v>963</v>
      </c>
      <c r="G472" s="13"/>
      <c r="H472" s="190">
        <v>49.235999999999997</v>
      </c>
      <c r="I472" s="191"/>
      <c r="J472" s="13"/>
      <c r="K472" s="13"/>
      <c r="L472" s="186"/>
      <c r="M472" s="192"/>
      <c r="N472" s="193"/>
      <c r="O472" s="193"/>
      <c r="P472" s="193"/>
      <c r="Q472" s="193"/>
      <c r="R472" s="193"/>
      <c r="S472" s="193"/>
      <c r="T472" s="19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8" t="s">
        <v>152</v>
      </c>
      <c r="AU472" s="188" t="s">
        <v>88</v>
      </c>
      <c r="AV472" s="13" t="s">
        <v>88</v>
      </c>
      <c r="AW472" s="13" t="s">
        <v>32</v>
      </c>
      <c r="AX472" s="13" t="s">
        <v>78</v>
      </c>
      <c r="AY472" s="188" t="s">
        <v>143</v>
      </c>
    </row>
    <row r="473" s="14" customFormat="1">
      <c r="A473" s="14"/>
      <c r="B473" s="195"/>
      <c r="C473" s="14"/>
      <c r="D473" s="187" t="s">
        <v>152</v>
      </c>
      <c r="E473" s="196" t="s">
        <v>1</v>
      </c>
      <c r="F473" s="197" t="s">
        <v>154</v>
      </c>
      <c r="G473" s="14"/>
      <c r="H473" s="198">
        <v>49.235999999999997</v>
      </c>
      <c r="I473" s="199"/>
      <c r="J473" s="14"/>
      <c r="K473" s="14"/>
      <c r="L473" s="195"/>
      <c r="M473" s="200"/>
      <c r="N473" s="201"/>
      <c r="O473" s="201"/>
      <c r="P473" s="201"/>
      <c r="Q473" s="201"/>
      <c r="R473" s="201"/>
      <c r="S473" s="201"/>
      <c r="T473" s="20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6" t="s">
        <v>152</v>
      </c>
      <c r="AU473" s="196" t="s">
        <v>88</v>
      </c>
      <c r="AV473" s="14" t="s">
        <v>150</v>
      </c>
      <c r="AW473" s="14" t="s">
        <v>32</v>
      </c>
      <c r="AX473" s="14" t="s">
        <v>86</v>
      </c>
      <c r="AY473" s="196" t="s">
        <v>143</v>
      </c>
    </row>
    <row r="474" s="2" customFormat="1" ht="24.15" customHeight="1">
      <c r="A474" s="37"/>
      <c r="B474" s="171"/>
      <c r="C474" s="172" t="s">
        <v>964</v>
      </c>
      <c r="D474" s="172" t="s">
        <v>146</v>
      </c>
      <c r="E474" s="173" t="s">
        <v>965</v>
      </c>
      <c r="F474" s="174" t="s">
        <v>966</v>
      </c>
      <c r="G474" s="175" t="s">
        <v>157</v>
      </c>
      <c r="H474" s="176">
        <v>76.879999999999995</v>
      </c>
      <c r="I474" s="177"/>
      <c r="J474" s="178">
        <f>ROUND(I474*H474,2)</f>
        <v>0</v>
      </c>
      <c r="K474" s="179"/>
      <c r="L474" s="38"/>
      <c r="M474" s="180" t="s">
        <v>1</v>
      </c>
      <c r="N474" s="181" t="s">
        <v>43</v>
      </c>
      <c r="O474" s="76"/>
      <c r="P474" s="182">
        <f>O474*H474</f>
        <v>0</v>
      </c>
      <c r="Q474" s="182">
        <v>0.0060000000000000001</v>
      </c>
      <c r="R474" s="182">
        <f>Q474*H474</f>
        <v>0.46127999999999997</v>
      </c>
      <c r="S474" s="182">
        <v>0</v>
      </c>
      <c r="T474" s="183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4" t="s">
        <v>221</v>
      </c>
      <c r="AT474" s="184" t="s">
        <v>146</v>
      </c>
      <c r="AU474" s="184" t="s">
        <v>88</v>
      </c>
      <c r="AY474" s="18" t="s">
        <v>143</v>
      </c>
      <c r="BE474" s="185">
        <f>IF(N474="základní",J474,0)</f>
        <v>0</v>
      </c>
      <c r="BF474" s="185">
        <f>IF(N474="snížená",J474,0)</f>
        <v>0</v>
      </c>
      <c r="BG474" s="185">
        <f>IF(N474="zákl. přenesená",J474,0)</f>
        <v>0</v>
      </c>
      <c r="BH474" s="185">
        <f>IF(N474="sníž. přenesená",J474,0)</f>
        <v>0</v>
      </c>
      <c r="BI474" s="185">
        <f>IF(N474="nulová",J474,0)</f>
        <v>0</v>
      </c>
      <c r="BJ474" s="18" t="s">
        <v>86</v>
      </c>
      <c r="BK474" s="185">
        <f>ROUND(I474*H474,2)</f>
        <v>0</v>
      </c>
      <c r="BL474" s="18" t="s">
        <v>221</v>
      </c>
      <c r="BM474" s="184" t="s">
        <v>967</v>
      </c>
    </row>
    <row r="475" s="13" customFormat="1">
      <c r="A475" s="13"/>
      <c r="B475" s="186"/>
      <c r="C475" s="13"/>
      <c r="D475" s="187" t="s">
        <v>152</v>
      </c>
      <c r="E475" s="188" t="s">
        <v>1</v>
      </c>
      <c r="F475" s="189" t="s">
        <v>968</v>
      </c>
      <c r="G475" s="13"/>
      <c r="H475" s="190">
        <v>44.759999999999998</v>
      </c>
      <c r="I475" s="191"/>
      <c r="J475" s="13"/>
      <c r="K475" s="13"/>
      <c r="L475" s="186"/>
      <c r="M475" s="192"/>
      <c r="N475" s="193"/>
      <c r="O475" s="193"/>
      <c r="P475" s="193"/>
      <c r="Q475" s="193"/>
      <c r="R475" s="193"/>
      <c r="S475" s="193"/>
      <c r="T475" s="19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88" t="s">
        <v>152</v>
      </c>
      <c r="AU475" s="188" t="s">
        <v>88</v>
      </c>
      <c r="AV475" s="13" t="s">
        <v>88</v>
      </c>
      <c r="AW475" s="13" t="s">
        <v>32</v>
      </c>
      <c r="AX475" s="13" t="s">
        <v>78</v>
      </c>
      <c r="AY475" s="188" t="s">
        <v>143</v>
      </c>
    </row>
    <row r="476" s="13" customFormat="1">
      <c r="A476" s="13"/>
      <c r="B476" s="186"/>
      <c r="C476" s="13"/>
      <c r="D476" s="187" t="s">
        <v>152</v>
      </c>
      <c r="E476" s="188" t="s">
        <v>1</v>
      </c>
      <c r="F476" s="189" t="s">
        <v>969</v>
      </c>
      <c r="G476" s="13"/>
      <c r="H476" s="190">
        <v>32.119999999999997</v>
      </c>
      <c r="I476" s="191"/>
      <c r="J476" s="13"/>
      <c r="K476" s="13"/>
      <c r="L476" s="186"/>
      <c r="M476" s="192"/>
      <c r="N476" s="193"/>
      <c r="O476" s="193"/>
      <c r="P476" s="193"/>
      <c r="Q476" s="193"/>
      <c r="R476" s="193"/>
      <c r="S476" s="193"/>
      <c r="T476" s="19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8" t="s">
        <v>152</v>
      </c>
      <c r="AU476" s="188" t="s">
        <v>88</v>
      </c>
      <c r="AV476" s="13" t="s">
        <v>88</v>
      </c>
      <c r="AW476" s="13" t="s">
        <v>32</v>
      </c>
      <c r="AX476" s="13" t="s">
        <v>78</v>
      </c>
      <c r="AY476" s="188" t="s">
        <v>143</v>
      </c>
    </row>
    <row r="477" s="14" customFormat="1">
      <c r="A477" s="14"/>
      <c r="B477" s="195"/>
      <c r="C477" s="14"/>
      <c r="D477" s="187" t="s">
        <v>152</v>
      </c>
      <c r="E477" s="196" t="s">
        <v>1</v>
      </c>
      <c r="F477" s="197" t="s">
        <v>154</v>
      </c>
      <c r="G477" s="14"/>
      <c r="H477" s="198">
        <v>76.879999999999995</v>
      </c>
      <c r="I477" s="199"/>
      <c r="J477" s="14"/>
      <c r="K477" s="14"/>
      <c r="L477" s="195"/>
      <c r="M477" s="200"/>
      <c r="N477" s="201"/>
      <c r="O477" s="201"/>
      <c r="P477" s="201"/>
      <c r="Q477" s="201"/>
      <c r="R477" s="201"/>
      <c r="S477" s="201"/>
      <c r="T477" s="20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96" t="s">
        <v>152</v>
      </c>
      <c r="AU477" s="196" t="s">
        <v>88</v>
      </c>
      <c r="AV477" s="14" t="s">
        <v>150</v>
      </c>
      <c r="AW477" s="14" t="s">
        <v>32</v>
      </c>
      <c r="AX477" s="14" t="s">
        <v>86</v>
      </c>
      <c r="AY477" s="196" t="s">
        <v>143</v>
      </c>
    </row>
    <row r="478" s="2" customFormat="1" ht="16.5" customHeight="1">
      <c r="A478" s="37"/>
      <c r="B478" s="171"/>
      <c r="C478" s="210" t="s">
        <v>970</v>
      </c>
      <c r="D478" s="210" t="s">
        <v>247</v>
      </c>
      <c r="E478" s="211" t="s">
        <v>971</v>
      </c>
      <c r="F478" s="212" t="s">
        <v>972</v>
      </c>
      <c r="G478" s="213" t="s">
        <v>157</v>
      </c>
      <c r="H478" s="214">
        <v>84.567999999999998</v>
      </c>
      <c r="I478" s="215"/>
      <c r="J478" s="216">
        <f>ROUND(I478*H478,2)</f>
        <v>0</v>
      </c>
      <c r="K478" s="217"/>
      <c r="L478" s="218"/>
      <c r="M478" s="219" t="s">
        <v>1</v>
      </c>
      <c r="N478" s="220" t="s">
        <v>43</v>
      </c>
      <c r="O478" s="76"/>
      <c r="P478" s="182">
        <f>O478*H478</f>
        <v>0</v>
      </c>
      <c r="Q478" s="182">
        <v>0.0118</v>
      </c>
      <c r="R478" s="182">
        <f>Q478*H478</f>
        <v>0.99790239999999997</v>
      </c>
      <c r="S478" s="182">
        <v>0</v>
      </c>
      <c r="T478" s="183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4" t="s">
        <v>292</v>
      </c>
      <c r="AT478" s="184" t="s">
        <v>247</v>
      </c>
      <c r="AU478" s="184" t="s">
        <v>88</v>
      </c>
      <c r="AY478" s="18" t="s">
        <v>143</v>
      </c>
      <c r="BE478" s="185">
        <f>IF(N478="základní",J478,0)</f>
        <v>0</v>
      </c>
      <c r="BF478" s="185">
        <f>IF(N478="snížená",J478,0)</f>
        <v>0</v>
      </c>
      <c r="BG478" s="185">
        <f>IF(N478="zákl. přenesená",J478,0)</f>
        <v>0</v>
      </c>
      <c r="BH478" s="185">
        <f>IF(N478="sníž. přenesená",J478,0)</f>
        <v>0</v>
      </c>
      <c r="BI478" s="185">
        <f>IF(N478="nulová",J478,0)</f>
        <v>0</v>
      </c>
      <c r="BJ478" s="18" t="s">
        <v>86</v>
      </c>
      <c r="BK478" s="185">
        <f>ROUND(I478*H478,2)</f>
        <v>0</v>
      </c>
      <c r="BL478" s="18" t="s">
        <v>221</v>
      </c>
      <c r="BM478" s="184" t="s">
        <v>973</v>
      </c>
    </row>
    <row r="479" s="13" customFormat="1">
      <c r="A479" s="13"/>
      <c r="B479" s="186"/>
      <c r="C479" s="13"/>
      <c r="D479" s="187" t="s">
        <v>152</v>
      </c>
      <c r="E479" s="188" t="s">
        <v>1</v>
      </c>
      <c r="F479" s="189" t="s">
        <v>974</v>
      </c>
      <c r="G479" s="13"/>
      <c r="H479" s="190">
        <v>84.567999999999998</v>
      </c>
      <c r="I479" s="191"/>
      <c r="J479" s="13"/>
      <c r="K479" s="13"/>
      <c r="L479" s="186"/>
      <c r="M479" s="192"/>
      <c r="N479" s="193"/>
      <c r="O479" s="193"/>
      <c r="P479" s="193"/>
      <c r="Q479" s="193"/>
      <c r="R479" s="193"/>
      <c r="S479" s="193"/>
      <c r="T479" s="19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8" t="s">
        <v>152</v>
      </c>
      <c r="AU479" s="188" t="s">
        <v>88</v>
      </c>
      <c r="AV479" s="13" t="s">
        <v>88</v>
      </c>
      <c r="AW479" s="13" t="s">
        <v>32</v>
      </c>
      <c r="AX479" s="13" t="s">
        <v>86</v>
      </c>
      <c r="AY479" s="188" t="s">
        <v>143</v>
      </c>
    </row>
    <row r="480" s="2" customFormat="1" ht="21.75" customHeight="1">
      <c r="A480" s="37"/>
      <c r="B480" s="171"/>
      <c r="C480" s="172" t="s">
        <v>975</v>
      </c>
      <c r="D480" s="172" t="s">
        <v>146</v>
      </c>
      <c r="E480" s="173" t="s">
        <v>976</v>
      </c>
      <c r="F480" s="174" t="s">
        <v>977</v>
      </c>
      <c r="G480" s="175" t="s">
        <v>300</v>
      </c>
      <c r="H480" s="176">
        <v>38.439999999999998</v>
      </c>
      <c r="I480" s="177"/>
      <c r="J480" s="178">
        <f>ROUND(I480*H480,2)</f>
        <v>0</v>
      </c>
      <c r="K480" s="179"/>
      <c r="L480" s="38"/>
      <c r="M480" s="180" t="s">
        <v>1</v>
      </c>
      <c r="N480" s="181" t="s">
        <v>43</v>
      </c>
      <c r="O480" s="76"/>
      <c r="P480" s="182">
        <f>O480*H480</f>
        <v>0</v>
      </c>
      <c r="Q480" s="182">
        <v>0.00050000000000000001</v>
      </c>
      <c r="R480" s="182">
        <f>Q480*H480</f>
        <v>0.019220000000000001</v>
      </c>
      <c r="S480" s="182">
        <v>0</v>
      </c>
      <c r="T480" s="183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4" t="s">
        <v>221</v>
      </c>
      <c r="AT480" s="184" t="s">
        <v>146</v>
      </c>
      <c r="AU480" s="184" t="s">
        <v>88</v>
      </c>
      <c r="AY480" s="18" t="s">
        <v>143</v>
      </c>
      <c r="BE480" s="185">
        <f>IF(N480="základní",J480,0)</f>
        <v>0</v>
      </c>
      <c r="BF480" s="185">
        <f>IF(N480="snížená",J480,0)</f>
        <v>0</v>
      </c>
      <c r="BG480" s="185">
        <f>IF(N480="zákl. přenesená",J480,0)</f>
        <v>0</v>
      </c>
      <c r="BH480" s="185">
        <f>IF(N480="sníž. přenesená",J480,0)</f>
        <v>0</v>
      </c>
      <c r="BI480" s="185">
        <f>IF(N480="nulová",J480,0)</f>
        <v>0</v>
      </c>
      <c r="BJ480" s="18" t="s">
        <v>86</v>
      </c>
      <c r="BK480" s="185">
        <f>ROUND(I480*H480,2)</f>
        <v>0</v>
      </c>
      <c r="BL480" s="18" t="s">
        <v>221</v>
      </c>
      <c r="BM480" s="184" t="s">
        <v>978</v>
      </c>
    </row>
    <row r="481" s="13" customFormat="1">
      <c r="A481" s="13"/>
      <c r="B481" s="186"/>
      <c r="C481" s="13"/>
      <c r="D481" s="187" t="s">
        <v>152</v>
      </c>
      <c r="E481" s="188" t="s">
        <v>1</v>
      </c>
      <c r="F481" s="189" t="s">
        <v>979</v>
      </c>
      <c r="G481" s="13"/>
      <c r="H481" s="190">
        <v>38.439999999999998</v>
      </c>
      <c r="I481" s="191"/>
      <c r="J481" s="13"/>
      <c r="K481" s="13"/>
      <c r="L481" s="186"/>
      <c r="M481" s="192"/>
      <c r="N481" s="193"/>
      <c r="O481" s="193"/>
      <c r="P481" s="193"/>
      <c r="Q481" s="193"/>
      <c r="R481" s="193"/>
      <c r="S481" s="193"/>
      <c r="T481" s="19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8" t="s">
        <v>152</v>
      </c>
      <c r="AU481" s="188" t="s">
        <v>88</v>
      </c>
      <c r="AV481" s="13" t="s">
        <v>88</v>
      </c>
      <c r="AW481" s="13" t="s">
        <v>32</v>
      </c>
      <c r="AX481" s="13" t="s">
        <v>78</v>
      </c>
      <c r="AY481" s="188" t="s">
        <v>143</v>
      </c>
    </row>
    <row r="482" s="14" customFormat="1">
      <c r="A482" s="14"/>
      <c r="B482" s="195"/>
      <c r="C482" s="14"/>
      <c r="D482" s="187" t="s">
        <v>152</v>
      </c>
      <c r="E482" s="196" t="s">
        <v>1</v>
      </c>
      <c r="F482" s="197" t="s">
        <v>154</v>
      </c>
      <c r="G482" s="14"/>
      <c r="H482" s="198">
        <v>38.439999999999998</v>
      </c>
      <c r="I482" s="199"/>
      <c r="J482" s="14"/>
      <c r="K482" s="14"/>
      <c r="L482" s="195"/>
      <c r="M482" s="200"/>
      <c r="N482" s="201"/>
      <c r="O482" s="201"/>
      <c r="P482" s="201"/>
      <c r="Q482" s="201"/>
      <c r="R482" s="201"/>
      <c r="S482" s="201"/>
      <c r="T482" s="20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196" t="s">
        <v>152</v>
      </c>
      <c r="AU482" s="196" t="s">
        <v>88</v>
      </c>
      <c r="AV482" s="14" t="s">
        <v>150</v>
      </c>
      <c r="AW482" s="14" t="s">
        <v>32</v>
      </c>
      <c r="AX482" s="14" t="s">
        <v>86</v>
      </c>
      <c r="AY482" s="196" t="s">
        <v>143</v>
      </c>
    </row>
    <row r="483" s="2" customFormat="1" ht="16.5" customHeight="1">
      <c r="A483" s="37"/>
      <c r="B483" s="171"/>
      <c r="C483" s="172" t="s">
        <v>980</v>
      </c>
      <c r="D483" s="172" t="s">
        <v>146</v>
      </c>
      <c r="E483" s="173" t="s">
        <v>981</v>
      </c>
      <c r="F483" s="174" t="s">
        <v>982</v>
      </c>
      <c r="G483" s="175" t="s">
        <v>300</v>
      </c>
      <c r="H483" s="176">
        <v>38.439999999999998</v>
      </c>
      <c r="I483" s="177"/>
      <c r="J483" s="178">
        <f>ROUND(I483*H483,2)</f>
        <v>0</v>
      </c>
      <c r="K483" s="179"/>
      <c r="L483" s="38"/>
      <c r="M483" s="180" t="s">
        <v>1</v>
      </c>
      <c r="N483" s="181" t="s">
        <v>43</v>
      </c>
      <c r="O483" s="76"/>
      <c r="P483" s="182">
        <f>O483*H483</f>
        <v>0</v>
      </c>
      <c r="Q483" s="182">
        <v>3.0000000000000001E-05</v>
      </c>
      <c r="R483" s="182">
        <f>Q483*H483</f>
        <v>0.0011532000000000001</v>
      </c>
      <c r="S483" s="182">
        <v>0</v>
      </c>
      <c r="T483" s="18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4" t="s">
        <v>221</v>
      </c>
      <c r="AT483" s="184" t="s">
        <v>146</v>
      </c>
      <c r="AU483" s="184" t="s">
        <v>88</v>
      </c>
      <c r="AY483" s="18" t="s">
        <v>143</v>
      </c>
      <c r="BE483" s="185">
        <f>IF(N483="základní",J483,0)</f>
        <v>0</v>
      </c>
      <c r="BF483" s="185">
        <f>IF(N483="snížená",J483,0)</f>
        <v>0</v>
      </c>
      <c r="BG483" s="185">
        <f>IF(N483="zákl. přenesená",J483,0)</f>
        <v>0</v>
      </c>
      <c r="BH483" s="185">
        <f>IF(N483="sníž. přenesená",J483,0)</f>
        <v>0</v>
      </c>
      <c r="BI483" s="185">
        <f>IF(N483="nulová",J483,0)</f>
        <v>0</v>
      </c>
      <c r="BJ483" s="18" t="s">
        <v>86</v>
      </c>
      <c r="BK483" s="185">
        <f>ROUND(I483*H483,2)</f>
        <v>0</v>
      </c>
      <c r="BL483" s="18" t="s">
        <v>221</v>
      </c>
      <c r="BM483" s="184" t="s">
        <v>983</v>
      </c>
    </row>
    <row r="484" s="2" customFormat="1" ht="16.5" customHeight="1">
      <c r="A484" s="37"/>
      <c r="B484" s="171"/>
      <c r="C484" s="172" t="s">
        <v>984</v>
      </c>
      <c r="D484" s="172" t="s">
        <v>146</v>
      </c>
      <c r="E484" s="173" t="s">
        <v>985</v>
      </c>
      <c r="F484" s="174" t="s">
        <v>986</v>
      </c>
      <c r="G484" s="175" t="s">
        <v>164</v>
      </c>
      <c r="H484" s="176">
        <v>18</v>
      </c>
      <c r="I484" s="177"/>
      <c r="J484" s="178">
        <f>ROUND(I484*H484,2)</f>
        <v>0</v>
      </c>
      <c r="K484" s="179"/>
      <c r="L484" s="38"/>
      <c r="M484" s="180" t="s">
        <v>1</v>
      </c>
      <c r="N484" s="181" t="s">
        <v>43</v>
      </c>
      <c r="O484" s="76"/>
      <c r="P484" s="182">
        <f>O484*H484</f>
        <v>0</v>
      </c>
      <c r="Q484" s="182">
        <v>0</v>
      </c>
      <c r="R484" s="182">
        <f>Q484*H484</f>
        <v>0</v>
      </c>
      <c r="S484" s="182">
        <v>0</v>
      </c>
      <c r="T484" s="183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4" t="s">
        <v>221</v>
      </c>
      <c r="AT484" s="184" t="s">
        <v>146</v>
      </c>
      <c r="AU484" s="184" t="s">
        <v>88</v>
      </c>
      <c r="AY484" s="18" t="s">
        <v>143</v>
      </c>
      <c r="BE484" s="185">
        <f>IF(N484="základní",J484,0)</f>
        <v>0</v>
      </c>
      <c r="BF484" s="185">
        <f>IF(N484="snížená",J484,0)</f>
        <v>0</v>
      </c>
      <c r="BG484" s="185">
        <f>IF(N484="zákl. přenesená",J484,0)</f>
        <v>0</v>
      </c>
      <c r="BH484" s="185">
        <f>IF(N484="sníž. přenesená",J484,0)</f>
        <v>0</v>
      </c>
      <c r="BI484" s="185">
        <f>IF(N484="nulová",J484,0)</f>
        <v>0</v>
      </c>
      <c r="BJ484" s="18" t="s">
        <v>86</v>
      </c>
      <c r="BK484" s="185">
        <f>ROUND(I484*H484,2)</f>
        <v>0</v>
      </c>
      <c r="BL484" s="18" t="s">
        <v>221</v>
      </c>
      <c r="BM484" s="184" t="s">
        <v>987</v>
      </c>
    </row>
    <row r="485" s="2" customFormat="1" ht="16.5" customHeight="1">
      <c r="A485" s="37"/>
      <c r="B485" s="171"/>
      <c r="C485" s="172" t="s">
        <v>988</v>
      </c>
      <c r="D485" s="172" t="s">
        <v>146</v>
      </c>
      <c r="E485" s="173" t="s">
        <v>989</v>
      </c>
      <c r="F485" s="174" t="s">
        <v>990</v>
      </c>
      <c r="G485" s="175" t="s">
        <v>164</v>
      </c>
      <c r="H485" s="176">
        <v>8</v>
      </c>
      <c r="I485" s="177"/>
      <c r="J485" s="178">
        <f>ROUND(I485*H485,2)</f>
        <v>0</v>
      </c>
      <c r="K485" s="179"/>
      <c r="L485" s="38"/>
      <c r="M485" s="180" t="s">
        <v>1</v>
      </c>
      <c r="N485" s="181" t="s">
        <v>43</v>
      </c>
      <c r="O485" s="76"/>
      <c r="P485" s="182">
        <f>O485*H485</f>
        <v>0</v>
      </c>
      <c r="Q485" s="182">
        <v>0</v>
      </c>
      <c r="R485" s="182">
        <f>Q485*H485</f>
        <v>0</v>
      </c>
      <c r="S485" s="182">
        <v>0</v>
      </c>
      <c r="T485" s="183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4" t="s">
        <v>221</v>
      </c>
      <c r="AT485" s="184" t="s">
        <v>146</v>
      </c>
      <c r="AU485" s="184" t="s">
        <v>88</v>
      </c>
      <c r="AY485" s="18" t="s">
        <v>143</v>
      </c>
      <c r="BE485" s="185">
        <f>IF(N485="základní",J485,0)</f>
        <v>0</v>
      </c>
      <c r="BF485" s="185">
        <f>IF(N485="snížená",J485,0)</f>
        <v>0</v>
      </c>
      <c r="BG485" s="185">
        <f>IF(N485="zákl. přenesená",J485,0)</f>
        <v>0</v>
      </c>
      <c r="BH485" s="185">
        <f>IF(N485="sníž. přenesená",J485,0)</f>
        <v>0</v>
      </c>
      <c r="BI485" s="185">
        <f>IF(N485="nulová",J485,0)</f>
        <v>0</v>
      </c>
      <c r="BJ485" s="18" t="s">
        <v>86</v>
      </c>
      <c r="BK485" s="185">
        <f>ROUND(I485*H485,2)</f>
        <v>0</v>
      </c>
      <c r="BL485" s="18" t="s">
        <v>221</v>
      </c>
      <c r="BM485" s="184" t="s">
        <v>991</v>
      </c>
    </row>
    <row r="486" s="2" customFormat="1" ht="16.5" customHeight="1">
      <c r="A486" s="37"/>
      <c r="B486" s="171"/>
      <c r="C486" s="172" t="s">
        <v>992</v>
      </c>
      <c r="D486" s="172" t="s">
        <v>146</v>
      </c>
      <c r="E486" s="173" t="s">
        <v>993</v>
      </c>
      <c r="F486" s="174" t="s">
        <v>994</v>
      </c>
      <c r="G486" s="175" t="s">
        <v>164</v>
      </c>
      <c r="H486" s="176">
        <v>1</v>
      </c>
      <c r="I486" s="177"/>
      <c r="J486" s="178">
        <f>ROUND(I486*H486,2)</f>
        <v>0</v>
      </c>
      <c r="K486" s="179"/>
      <c r="L486" s="38"/>
      <c r="M486" s="180" t="s">
        <v>1</v>
      </c>
      <c r="N486" s="181" t="s">
        <v>43</v>
      </c>
      <c r="O486" s="76"/>
      <c r="P486" s="182">
        <f>O486*H486</f>
        <v>0</v>
      </c>
      <c r="Q486" s="182">
        <v>0</v>
      </c>
      <c r="R486" s="182">
        <f>Q486*H486</f>
        <v>0</v>
      </c>
      <c r="S486" s="182">
        <v>0</v>
      </c>
      <c r="T486" s="183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4" t="s">
        <v>221</v>
      </c>
      <c r="AT486" s="184" t="s">
        <v>146</v>
      </c>
      <c r="AU486" s="184" t="s">
        <v>88</v>
      </c>
      <c r="AY486" s="18" t="s">
        <v>143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8" t="s">
        <v>86</v>
      </c>
      <c r="BK486" s="185">
        <f>ROUND(I486*H486,2)</f>
        <v>0</v>
      </c>
      <c r="BL486" s="18" t="s">
        <v>221</v>
      </c>
      <c r="BM486" s="184" t="s">
        <v>995</v>
      </c>
    </row>
    <row r="487" s="2" customFormat="1" ht="24.15" customHeight="1">
      <c r="A487" s="37"/>
      <c r="B487" s="171"/>
      <c r="C487" s="172" t="s">
        <v>996</v>
      </c>
      <c r="D487" s="172" t="s">
        <v>146</v>
      </c>
      <c r="E487" s="173" t="s">
        <v>997</v>
      </c>
      <c r="F487" s="174" t="s">
        <v>998</v>
      </c>
      <c r="G487" s="175" t="s">
        <v>149</v>
      </c>
      <c r="H487" s="176">
        <v>1.871</v>
      </c>
      <c r="I487" s="177"/>
      <c r="J487" s="178">
        <f>ROUND(I487*H487,2)</f>
        <v>0</v>
      </c>
      <c r="K487" s="179"/>
      <c r="L487" s="38"/>
      <c r="M487" s="180" t="s">
        <v>1</v>
      </c>
      <c r="N487" s="181" t="s">
        <v>43</v>
      </c>
      <c r="O487" s="76"/>
      <c r="P487" s="182">
        <f>O487*H487</f>
        <v>0</v>
      </c>
      <c r="Q487" s="182">
        <v>0</v>
      </c>
      <c r="R487" s="182">
        <f>Q487*H487</f>
        <v>0</v>
      </c>
      <c r="S487" s="182">
        <v>0</v>
      </c>
      <c r="T487" s="18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4" t="s">
        <v>221</v>
      </c>
      <c r="AT487" s="184" t="s">
        <v>146</v>
      </c>
      <c r="AU487" s="184" t="s">
        <v>88</v>
      </c>
      <c r="AY487" s="18" t="s">
        <v>143</v>
      </c>
      <c r="BE487" s="185">
        <f>IF(N487="základní",J487,0)</f>
        <v>0</v>
      </c>
      <c r="BF487" s="185">
        <f>IF(N487="snížená",J487,0)</f>
        <v>0</v>
      </c>
      <c r="BG487" s="185">
        <f>IF(N487="zákl. přenesená",J487,0)</f>
        <v>0</v>
      </c>
      <c r="BH487" s="185">
        <f>IF(N487="sníž. přenesená",J487,0)</f>
        <v>0</v>
      </c>
      <c r="BI487" s="185">
        <f>IF(N487="nulová",J487,0)</f>
        <v>0</v>
      </c>
      <c r="BJ487" s="18" t="s">
        <v>86</v>
      </c>
      <c r="BK487" s="185">
        <f>ROUND(I487*H487,2)</f>
        <v>0</v>
      </c>
      <c r="BL487" s="18" t="s">
        <v>221</v>
      </c>
      <c r="BM487" s="184" t="s">
        <v>999</v>
      </c>
    </row>
    <row r="488" s="12" customFormat="1" ht="22.8" customHeight="1">
      <c r="A488" s="12"/>
      <c r="B488" s="158"/>
      <c r="C488" s="12"/>
      <c r="D488" s="159" t="s">
        <v>77</v>
      </c>
      <c r="E488" s="169" t="s">
        <v>1000</v>
      </c>
      <c r="F488" s="169" t="s">
        <v>1001</v>
      </c>
      <c r="G488" s="12"/>
      <c r="H488" s="12"/>
      <c r="I488" s="161"/>
      <c r="J488" s="170">
        <f>BK488</f>
        <v>0</v>
      </c>
      <c r="K488" s="12"/>
      <c r="L488" s="158"/>
      <c r="M488" s="163"/>
      <c r="N488" s="164"/>
      <c r="O488" s="164"/>
      <c r="P488" s="165">
        <f>SUM(P489:P502)</f>
        <v>0</v>
      </c>
      <c r="Q488" s="164"/>
      <c r="R488" s="165">
        <f>SUM(R489:R502)</f>
        <v>0.0022458000000000001</v>
      </c>
      <c r="S488" s="164"/>
      <c r="T488" s="166">
        <f>SUM(T489:T502)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159" t="s">
        <v>88</v>
      </c>
      <c r="AT488" s="167" t="s">
        <v>77</v>
      </c>
      <c r="AU488" s="167" t="s">
        <v>86</v>
      </c>
      <c r="AY488" s="159" t="s">
        <v>143</v>
      </c>
      <c r="BK488" s="168">
        <f>SUM(BK489:BK502)</f>
        <v>0</v>
      </c>
    </row>
    <row r="489" s="2" customFormat="1" ht="24.15" customHeight="1">
      <c r="A489" s="37"/>
      <c r="B489" s="171"/>
      <c r="C489" s="172" t="s">
        <v>1002</v>
      </c>
      <c r="D489" s="172" t="s">
        <v>146</v>
      </c>
      <c r="E489" s="173" t="s">
        <v>1003</v>
      </c>
      <c r="F489" s="174" t="s">
        <v>1004</v>
      </c>
      <c r="G489" s="175" t="s">
        <v>157</v>
      </c>
      <c r="H489" s="176">
        <v>5.9100000000000001</v>
      </c>
      <c r="I489" s="177"/>
      <c r="J489" s="178">
        <f>ROUND(I489*H489,2)</f>
        <v>0</v>
      </c>
      <c r="K489" s="179"/>
      <c r="L489" s="38"/>
      <c r="M489" s="180" t="s">
        <v>1</v>
      </c>
      <c r="N489" s="181" t="s">
        <v>43</v>
      </c>
      <c r="O489" s="76"/>
      <c r="P489" s="182">
        <f>O489*H489</f>
        <v>0</v>
      </c>
      <c r="Q489" s="182">
        <v>0.00013999999999999999</v>
      </c>
      <c r="R489" s="182">
        <f>Q489*H489</f>
        <v>0.00082739999999999995</v>
      </c>
      <c r="S489" s="182">
        <v>0</v>
      </c>
      <c r="T489" s="183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4" t="s">
        <v>221</v>
      </c>
      <c r="AT489" s="184" t="s">
        <v>146</v>
      </c>
      <c r="AU489" s="184" t="s">
        <v>88</v>
      </c>
      <c r="AY489" s="18" t="s">
        <v>143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8" t="s">
        <v>86</v>
      </c>
      <c r="BK489" s="185">
        <f>ROUND(I489*H489,2)</f>
        <v>0</v>
      </c>
      <c r="BL489" s="18" t="s">
        <v>221</v>
      </c>
      <c r="BM489" s="184" t="s">
        <v>1005</v>
      </c>
    </row>
    <row r="490" s="15" customFormat="1">
      <c r="A490" s="15"/>
      <c r="B490" s="203"/>
      <c r="C490" s="15"/>
      <c r="D490" s="187" t="s">
        <v>152</v>
      </c>
      <c r="E490" s="204" t="s">
        <v>1</v>
      </c>
      <c r="F490" s="205" t="s">
        <v>1006</v>
      </c>
      <c r="G490" s="15"/>
      <c r="H490" s="204" t="s">
        <v>1</v>
      </c>
      <c r="I490" s="206"/>
      <c r="J490" s="15"/>
      <c r="K490" s="15"/>
      <c r="L490" s="203"/>
      <c r="M490" s="207"/>
      <c r="N490" s="208"/>
      <c r="O490" s="208"/>
      <c r="P490" s="208"/>
      <c r="Q490" s="208"/>
      <c r="R490" s="208"/>
      <c r="S490" s="208"/>
      <c r="T490" s="20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04" t="s">
        <v>152</v>
      </c>
      <c r="AU490" s="204" t="s">
        <v>88</v>
      </c>
      <c r="AV490" s="15" t="s">
        <v>86</v>
      </c>
      <c r="AW490" s="15" t="s">
        <v>32</v>
      </c>
      <c r="AX490" s="15" t="s">
        <v>78</v>
      </c>
      <c r="AY490" s="204" t="s">
        <v>143</v>
      </c>
    </row>
    <row r="491" s="13" customFormat="1">
      <c r="A491" s="13"/>
      <c r="B491" s="186"/>
      <c r="C491" s="13"/>
      <c r="D491" s="187" t="s">
        <v>152</v>
      </c>
      <c r="E491" s="188" t="s">
        <v>1</v>
      </c>
      <c r="F491" s="189" t="s">
        <v>1007</v>
      </c>
      <c r="G491" s="13"/>
      <c r="H491" s="190">
        <v>4.1369999999999996</v>
      </c>
      <c r="I491" s="191"/>
      <c r="J491" s="13"/>
      <c r="K491" s="13"/>
      <c r="L491" s="186"/>
      <c r="M491" s="192"/>
      <c r="N491" s="193"/>
      <c r="O491" s="193"/>
      <c r="P491" s="193"/>
      <c r="Q491" s="193"/>
      <c r="R491" s="193"/>
      <c r="S491" s="193"/>
      <c r="T491" s="19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8" t="s">
        <v>152</v>
      </c>
      <c r="AU491" s="188" t="s">
        <v>88</v>
      </c>
      <c r="AV491" s="13" t="s">
        <v>88</v>
      </c>
      <c r="AW491" s="13" t="s">
        <v>32</v>
      </c>
      <c r="AX491" s="13" t="s">
        <v>78</v>
      </c>
      <c r="AY491" s="188" t="s">
        <v>143</v>
      </c>
    </row>
    <row r="492" s="13" customFormat="1">
      <c r="A492" s="13"/>
      <c r="B492" s="186"/>
      <c r="C492" s="13"/>
      <c r="D492" s="187" t="s">
        <v>152</v>
      </c>
      <c r="E492" s="188" t="s">
        <v>1</v>
      </c>
      <c r="F492" s="189" t="s">
        <v>1008</v>
      </c>
      <c r="G492" s="13"/>
      <c r="H492" s="190">
        <v>1.7729999999999999</v>
      </c>
      <c r="I492" s="191"/>
      <c r="J492" s="13"/>
      <c r="K492" s="13"/>
      <c r="L492" s="186"/>
      <c r="M492" s="192"/>
      <c r="N492" s="193"/>
      <c r="O492" s="193"/>
      <c r="P492" s="193"/>
      <c r="Q492" s="193"/>
      <c r="R492" s="193"/>
      <c r="S492" s="193"/>
      <c r="T492" s="19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8" t="s">
        <v>152</v>
      </c>
      <c r="AU492" s="188" t="s">
        <v>88</v>
      </c>
      <c r="AV492" s="13" t="s">
        <v>88</v>
      </c>
      <c r="AW492" s="13" t="s">
        <v>32</v>
      </c>
      <c r="AX492" s="13" t="s">
        <v>78</v>
      </c>
      <c r="AY492" s="188" t="s">
        <v>143</v>
      </c>
    </row>
    <row r="493" s="14" customFormat="1">
      <c r="A493" s="14"/>
      <c r="B493" s="195"/>
      <c r="C493" s="14"/>
      <c r="D493" s="187" t="s">
        <v>152</v>
      </c>
      <c r="E493" s="196" t="s">
        <v>1</v>
      </c>
      <c r="F493" s="197" t="s">
        <v>154</v>
      </c>
      <c r="G493" s="14"/>
      <c r="H493" s="198">
        <v>5.9099999999999993</v>
      </c>
      <c r="I493" s="199"/>
      <c r="J493" s="14"/>
      <c r="K493" s="14"/>
      <c r="L493" s="195"/>
      <c r="M493" s="200"/>
      <c r="N493" s="201"/>
      <c r="O493" s="201"/>
      <c r="P493" s="201"/>
      <c r="Q493" s="201"/>
      <c r="R493" s="201"/>
      <c r="S493" s="201"/>
      <c r="T493" s="20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6" t="s">
        <v>152</v>
      </c>
      <c r="AU493" s="196" t="s">
        <v>88</v>
      </c>
      <c r="AV493" s="14" t="s">
        <v>150</v>
      </c>
      <c r="AW493" s="14" t="s">
        <v>32</v>
      </c>
      <c r="AX493" s="14" t="s">
        <v>86</v>
      </c>
      <c r="AY493" s="196" t="s">
        <v>143</v>
      </c>
    </row>
    <row r="494" s="2" customFormat="1" ht="24.15" customHeight="1">
      <c r="A494" s="37"/>
      <c r="B494" s="171"/>
      <c r="C494" s="172" t="s">
        <v>1009</v>
      </c>
      <c r="D494" s="172" t="s">
        <v>146</v>
      </c>
      <c r="E494" s="173" t="s">
        <v>1010</v>
      </c>
      <c r="F494" s="174" t="s">
        <v>1011</v>
      </c>
      <c r="G494" s="175" t="s">
        <v>157</v>
      </c>
      <c r="H494" s="176">
        <v>5.9100000000000001</v>
      </c>
      <c r="I494" s="177"/>
      <c r="J494" s="178">
        <f>ROUND(I494*H494,2)</f>
        <v>0</v>
      </c>
      <c r="K494" s="179"/>
      <c r="L494" s="38"/>
      <c r="M494" s="180" t="s">
        <v>1</v>
      </c>
      <c r="N494" s="181" t="s">
        <v>43</v>
      </c>
      <c r="O494" s="76"/>
      <c r="P494" s="182">
        <f>O494*H494</f>
        <v>0</v>
      </c>
      <c r="Q494" s="182">
        <v>0.00012</v>
      </c>
      <c r="R494" s="182">
        <f>Q494*H494</f>
        <v>0.0007092</v>
      </c>
      <c r="S494" s="182">
        <v>0</v>
      </c>
      <c r="T494" s="183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4" t="s">
        <v>221</v>
      </c>
      <c r="AT494" s="184" t="s">
        <v>146</v>
      </c>
      <c r="AU494" s="184" t="s">
        <v>88</v>
      </c>
      <c r="AY494" s="18" t="s">
        <v>143</v>
      </c>
      <c r="BE494" s="185">
        <f>IF(N494="základní",J494,0)</f>
        <v>0</v>
      </c>
      <c r="BF494" s="185">
        <f>IF(N494="snížená",J494,0)</f>
        <v>0</v>
      </c>
      <c r="BG494" s="185">
        <f>IF(N494="zákl. přenesená",J494,0)</f>
        <v>0</v>
      </c>
      <c r="BH494" s="185">
        <f>IF(N494="sníž. přenesená",J494,0)</f>
        <v>0</v>
      </c>
      <c r="BI494" s="185">
        <f>IF(N494="nulová",J494,0)</f>
        <v>0</v>
      </c>
      <c r="BJ494" s="18" t="s">
        <v>86</v>
      </c>
      <c r="BK494" s="185">
        <f>ROUND(I494*H494,2)</f>
        <v>0</v>
      </c>
      <c r="BL494" s="18" t="s">
        <v>221</v>
      </c>
      <c r="BM494" s="184" t="s">
        <v>1012</v>
      </c>
    </row>
    <row r="495" s="2" customFormat="1" ht="24.15" customHeight="1">
      <c r="A495" s="37"/>
      <c r="B495" s="171"/>
      <c r="C495" s="172" t="s">
        <v>1013</v>
      </c>
      <c r="D495" s="172" t="s">
        <v>146</v>
      </c>
      <c r="E495" s="173" t="s">
        <v>1014</v>
      </c>
      <c r="F495" s="174" t="s">
        <v>1015</v>
      </c>
      <c r="G495" s="175" t="s">
        <v>157</v>
      </c>
      <c r="H495" s="176">
        <v>5.9100000000000001</v>
      </c>
      <c r="I495" s="177"/>
      <c r="J495" s="178">
        <f>ROUND(I495*H495,2)</f>
        <v>0</v>
      </c>
      <c r="K495" s="179"/>
      <c r="L495" s="38"/>
      <c r="M495" s="180" t="s">
        <v>1</v>
      </c>
      <c r="N495" s="181" t="s">
        <v>43</v>
      </c>
      <c r="O495" s="76"/>
      <c r="P495" s="182">
        <f>O495*H495</f>
        <v>0</v>
      </c>
      <c r="Q495" s="182">
        <v>0.00012</v>
      </c>
      <c r="R495" s="182">
        <f>Q495*H495</f>
        <v>0.0007092</v>
      </c>
      <c r="S495" s="182">
        <v>0</v>
      </c>
      <c r="T495" s="18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4" t="s">
        <v>221</v>
      </c>
      <c r="AT495" s="184" t="s">
        <v>146</v>
      </c>
      <c r="AU495" s="184" t="s">
        <v>88</v>
      </c>
      <c r="AY495" s="18" t="s">
        <v>143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8" t="s">
        <v>86</v>
      </c>
      <c r="BK495" s="185">
        <f>ROUND(I495*H495,2)</f>
        <v>0</v>
      </c>
      <c r="BL495" s="18" t="s">
        <v>221</v>
      </c>
      <c r="BM495" s="184" t="s">
        <v>1016</v>
      </c>
    </row>
    <row r="496" s="2" customFormat="1" ht="16.5" customHeight="1">
      <c r="A496" s="37"/>
      <c r="B496" s="171"/>
      <c r="C496" s="172" t="s">
        <v>1017</v>
      </c>
      <c r="D496" s="172" t="s">
        <v>146</v>
      </c>
      <c r="E496" s="173" t="s">
        <v>1018</v>
      </c>
      <c r="F496" s="174" t="s">
        <v>1019</v>
      </c>
      <c r="G496" s="175" t="s">
        <v>157</v>
      </c>
      <c r="H496" s="176">
        <v>33.200000000000003</v>
      </c>
      <c r="I496" s="177"/>
      <c r="J496" s="178">
        <f>ROUND(I496*H496,2)</f>
        <v>0</v>
      </c>
      <c r="K496" s="179"/>
      <c r="L496" s="38"/>
      <c r="M496" s="180" t="s">
        <v>1</v>
      </c>
      <c r="N496" s="181" t="s">
        <v>43</v>
      </c>
      <c r="O496" s="76"/>
      <c r="P496" s="182">
        <f>O496*H496</f>
        <v>0</v>
      </c>
      <c r="Q496" s="182">
        <v>0</v>
      </c>
      <c r="R496" s="182">
        <f>Q496*H496</f>
        <v>0</v>
      </c>
      <c r="S496" s="182">
        <v>0</v>
      </c>
      <c r="T496" s="183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4" t="s">
        <v>221</v>
      </c>
      <c r="AT496" s="184" t="s">
        <v>146</v>
      </c>
      <c r="AU496" s="184" t="s">
        <v>88</v>
      </c>
      <c r="AY496" s="18" t="s">
        <v>143</v>
      </c>
      <c r="BE496" s="185">
        <f>IF(N496="základní",J496,0)</f>
        <v>0</v>
      </c>
      <c r="BF496" s="185">
        <f>IF(N496="snížená",J496,0)</f>
        <v>0</v>
      </c>
      <c r="BG496" s="185">
        <f>IF(N496="zákl. přenesená",J496,0)</f>
        <v>0</v>
      </c>
      <c r="BH496" s="185">
        <f>IF(N496="sníž. přenesená",J496,0)</f>
        <v>0</v>
      </c>
      <c r="BI496" s="185">
        <f>IF(N496="nulová",J496,0)</f>
        <v>0</v>
      </c>
      <c r="BJ496" s="18" t="s">
        <v>86</v>
      </c>
      <c r="BK496" s="185">
        <f>ROUND(I496*H496,2)</f>
        <v>0</v>
      </c>
      <c r="BL496" s="18" t="s">
        <v>221</v>
      </c>
      <c r="BM496" s="184" t="s">
        <v>1020</v>
      </c>
    </row>
    <row r="497" s="15" customFormat="1">
      <c r="A497" s="15"/>
      <c r="B497" s="203"/>
      <c r="C497" s="15"/>
      <c r="D497" s="187" t="s">
        <v>152</v>
      </c>
      <c r="E497" s="204" t="s">
        <v>1</v>
      </c>
      <c r="F497" s="205" t="s">
        <v>1021</v>
      </c>
      <c r="G497" s="15"/>
      <c r="H497" s="204" t="s">
        <v>1</v>
      </c>
      <c r="I497" s="206"/>
      <c r="J497" s="15"/>
      <c r="K497" s="15"/>
      <c r="L497" s="203"/>
      <c r="M497" s="207"/>
      <c r="N497" s="208"/>
      <c r="O497" s="208"/>
      <c r="P497" s="208"/>
      <c r="Q497" s="208"/>
      <c r="R497" s="208"/>
      <c r="S497" s="208"/>
      <c r="T497" s="20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04" t="s">
        <v>152</v>
      </c>
      <c r="AU497" s="204" t="s">
        <v>88</v>
      </c>
      <c r="AV497" s="15" t="s">
        <v>86</v>
      </c>
      <c r="AW497" s="15" t="s">
        <v>32</v>
      </c>
      <c r="AX497" s="15" t="s">
        <v>78</v>
      </c>
      <c r="AY497" s="204" t="s">
        <v>143</v>
      </c>
    </row>
    <row r="498" s="13" customFormat="1">
      <c r="A498" s="13"/>
      <c r="B498" s="186"/>
      <c r="C498" s="13"/>
      <c r="D498" s="187" t="s">
        <v>152</v>
      </c>
      <c r="E498" s="188" t="s">
        <v>1</v>
      </c>
      <c r="F498" s="189" t="s">
        <v>1022</v>
      </c>
      <c r="G498" s="13"/>
      <c r="H498" s="190">
        <v>33.200000000000003</v>
      </c>
      <c r="I498" s="191"/>
      <c r="J498" s="13"/>
      <c r="K498" s="13"/>
      <c r="L498" s="186"/>
      <c r="M498" s="192"/>
      <c r="N498" s="193"/>
      <c r="O498" s="193"/>
      <c r="P498" s="193"/>
      <c r="Q498" s="193"/>
      <c r="R498" s="193"/>
      <c r="S498" s="193"/>
      <c r="T498" s="19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8" t="s">
        <v>152</v>
      </c>
      <c r="AU498" s="188" t="s">
        <v>88</v>
      </c>
      <c r="AV498" s="13" t="s">
        <v>88</v>
      </c>
      <c r="AW498" s="13" t="s">
        <v>32</v>
      </c>
      <c r="AX498" s="13" t="s">
        <v>78</v>
      </c>
      <c r="AY498" s="188" t="s">
        <v>143</v>
      </c>
    </row>
    <row r="499" s="14" customFormat="1">
      <c r="A499" s="14"/>
      <c r="B499" s="195"/>
      <c r="C499" s="14"/>
      <c r="D499" s="187" t="s">
        <v>152</v>
      </c>
      <c r="E499" s="196" t="s">
        <v>1</v>
      </c>
      <c r="F499" s="197" t="s">
        <v>154</v>
      </c>
      <c r="G499" s="14"/>
      <c r="H499" s="198">
        <v>33.200000000000003</v>
      </c>
      <c r="I499" s="199"/>
      <c r="J499" s="14"/>
      <c r="K499" s="14"/>
      <c r="L499" s="195"/>
      <c r="M499" s="200"/>
      <c r="N499" s="201"/>
      <c r="O499" s="201"/>
      <c r="P499" s="201"/>
      <c r="Q499" s="201"/>
      <c r="R499" s="201"/>
      <c r="S499" s="201"/>
      <c r="T499" s="20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96" t="s">
        <v>152</v>
      </c>
      <c r="AU499" s="196" t="s">
        <v>88</v>
      </c>
      <c r="AV499" s="14" t="s">
        <v>150</v>
      </c>
      <c r="AW499" s="14" t="s">
        <v>32</v>
      </c>
      <c r="AX499" s="14" t="s">
        <v>86</v>
      </c>
      <c r="AY499" s="196" t="s">
        <v>143</v>
      </c>
    </row>
    <row r="500" s="2" customFormat="1" ht="16.5" customHeight="1">
      <c r="A500" s="37"/>
      <c r="B500" s="171"/>
      <c r="C500" s="172" t="s">
        <v>1023</v>
      </c>
      <c r="D500" s="172" t="s">
        <v>146</v>
      </c>
      <c r="E500" s="173" t="s">
        <v>1024</v>
      </c>
      <c r="F500" s="174" t="s">
        <v>1025</v>
      </c>
      <c r="G500" s="175" t="s">
        <v>157</v>
      </c>
      <c r="H500" s="176">
        <v>33.200000000000003</v>
      </c>
      <c r="I500" s="177"/>
      <c r="J500" s="178">
        <f>ROUND(I500*H500,2)</f>
        <v>0</v>
      </c>
      <c r="K500" s="179"/>
      <c r="L500" s="38"/>
      <c r="M500" s="180" t="s">
        <v>1</v>
      </c>
      <c r="N500" s="181" t="s">
        <v>43</v>
      </c>
      <c r="O500" s="76"/>
      <c r="P500" s="182">
        <f>O500*H500</f>
        <v>0</v>
      </c>
      <c r="Q500" s="182">
        <v>0</v>
      </c>
      <c r="R500" s="182">
        <f>Q500*H500</f>
        <v>0</v>
      </c>
      <c r="S500" s="182">
        <v>0</v>
      </c>
      <c r="T500" s="183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4" t="s">
        <v>221</v>
      </c>
      <c r="AT500" s="184" t="s">
        <v>146</v>
      </c>
      <c r="AU500" s="184" t="s">
        <v>88</v>
      </c>
      <c r="AY500" s="18" t="s">
        <v>143</v>
      </c>
      <c r="BE500" s="185">
        <f>IF(N500="základní",J500,0)</f>
        <v>0</v>
      </c>
      <c r="BF500" s="185">
        <f>IF(N500="snížená",J500,0)</f>
        <v>0</v>
      </c>
      <c r="BG500" s="185">
        <f>IF(N500="zákl. přenesená",J500,0)</f>
        <v>0</v>
      </c>
      <c r="BH500" s="185">
        <f>IF(N500="sníž. přenesená",J500,0)</f>
        <v>0</v>
      </c>
      <c r="BI500" s="185">
        <f>IF(N500="nulová",J500,0)</f>
        <v>0</v>
      </c>
      <c r="BJ500" s="18" t="s">
        <v>86</v>
      </c>
      <c r="BK500" s="185">
        <f>ROUND(I500*H500,2)</f>
        <v>0</v>
      </c>
      <c r="BL500" s="18" t="s">
        <v>221</v>
      </c>
      <c r="BM500" s="184" t="s">
        <v>1026</v>
      </c>
    </row>
    <row r="501" s="2" customFormat="1" ht="16.5" customHeight="1">
      <c r="A501" s="37"/>
      <c r="B501" s="171"/>
      <c r="C501" s="172" t="s">
        <v>1027</v>
      </c>
      <c r="D501" s="172" t="s">
        <v>146</v>
      </c>
      <c r="E501" s="173" t="s">
        <v>1028</v>
      </c>
      <c r="F501" s="174" t="s">
        <v>1029</v>
      </c>
      <c r="G501" s="175" t="s">
        <v>157</v>
      </c>
      <c r="H501" s="176">
        <v>33.200000000000003</v>
      </c>
      <c r="I501" s="177"/>
      <c r="J501" s="178">
        <f>ROUND(I501*H501,2)</f>
        <v>0</v>
      </c>
      <c r="K501" s="179"/>
      <c r="L501" s="38"/>
      <c r="M501" s="180" t="s">
        <v>1</v>
      </c>
      <c r="N501" s="181" t="s">
        <v>43</v>
      </c>
      <c r="O501" s="76"/>
      <c r="P501" s="182">
        <f>O501*H501</f>
        <v>0</v>
      </c>
      <c r="Q501" s="182">
        <v>0</v>
      </c>
      <c r="R501" s="182">
        <f>Q501*H501</f>
        <v>0</v>
      </c>
      <c r="S501" s="182">
        <v>0</v>
      </c>
      <c r="T501" s="183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84" t="s">
        <v>221</v>
      </c>
      <c r="AT501" s="184" t="s">
        <v>146</v>
      </c>
      <c r="AU501" s="184" t="s">
        <v>88</v>
      </c>
      <c r="AY501" s="18" t="s">
        <v>143</v>
      </c>
      <c r="BE501" s="185">
        <f>IF(N501="základní",J501,0)</f>
        <v>0</v>
      </c>
      <c r="BF501" s="185">
        <f>IF(N501="snížená",J501,0)</f>
        <v>0</v>
      </c>
      <c r="BG501" s="185">
        <f>IF(N501="zákl. přenesená",J501,0)</f>
        <v>0</v>
      </c>
      <c r="BH501" s="185">
        <f>IF(N501="sníž. přenesená",J501,0)</f>
        <v>0</v>
      </c>
      <c r="BI501" s="185">
        <f>IF(N501="nulová",J501,0)</f>
        <v>0</v>
      </c>
      <c r="BJ501" s="18" t="s">
        <v>86</v>
      </c>
      <c r="BK501" s="185">
        <f>ROUND(I501*H501,2)</f>
        <v>0</v>
      </c>
      <c r="BL501" s="18" t="s">
        <v>221</v>
      </c>
      <c r="BM501" s="184" t="s">
        <v>1030</v>
      </c>
    </row>
    <row r="502" s="2" customFormat="1" ht="16.5" customHeight="1">
      <c r="A502" s="37"/>
      <c r="B502" s="171"/>
      <c r="C502" s="172" t="s">
        <v>1031</v>
      </c>
      <c r="D502" s="172" t="s">
        <v>146</v>
      </c>
      <c r="E502" s="173" t="s">
        <v>1032</v>
      </c>
      <c r="F502" s="174" t="s">
        <v>1033</v>
      </c>
      <c r="G502" s="175" t="s">
        <v>157</v>
      </c>
      <c r="H502" s="176">
        <v>33.200000000000003</v>
      </c>
      <c r="I502" s="177"/>
      <c r="J502" s="178">
        <f>ROUND(I502*H502,2)</f>
        <v>0</v>
      </c>
      <c r="K502" s="179"/>
      <c r="L502" s="38"/>
      <c r="M502" s="180" t="s">
        <v>1</v>
      </c>
      <c r="N502" s="181" t="s">
        <v>43</v>
      </c>
      <c r="O502" s="76"/>
      <c r="P502" s="182">
        <f>O502*H502</f>
        <v>0</v>
      </c>
      <c r="Q502" s="182">
        <v>0</v>
      </c>
      <c r="R502" s="182">
        <f>Q502*H502</f>
        <v>0</v>
      </c>
      <c r="S502" s="182">
        <v>0</v>
      </c>
      <c r="T502" s="183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4" t="s">
        <v>221</v>
      </c>
      <c r="AT502" s="184" t="s">
        <v>146</v>
      </c>
      <c r="AU502" s="184" t="s">
        <v>88</v>
      </c>
      <c r="AY502" s="18" t="s">
        <v>143</v>
      </c>
      <c r="BE502" s="185">
        <f>IF(N502="základní",J502,0)</f>
        <v>0</v>
      </c>
      <c r="BF502" s="185">
        <f>IF(N502="snížená",J502,0)</f>
        <v>0</v>
      </c>
      <c r="BG502" s="185">
        <f>IF(N502="zákl. přenesená",J502,0)</f>
        <v>0</v>
      </c>
      <c r="BH502" s="185">
        <f>IF(N502="sníž. přenesená",J502,0)</f>
        <v>0</v>
      </c>
      <c r="BI502" s="185">
        <f>IF(N502="nulová",J502,0)</f>
        <v>0</v>
      </c>
      <c r="BJ502" s="18" t="s">
        <v>86</v>
      </c>
      <c r="BK502" s="185">
        <f>ROUND(I502*H502,2)</f>
        <v>0</v>
      </c>
      <c r="BL502" s="18" t="s">
        <v>221</v>
      </c>
      <c r="BM502" s="184" t="s">
        <v>1034</v>
      </c>
    </row>
    <row r="503" s="12" customFormat="1" ht="22.8" customHeight="1">
      <c r="A503" s="12"/>
      <c r="B503" s="158"/>
      <c r="C503" s="12"/>
      <c r="D503" s="159" t="s">
        <v>77</v>
      </c>
      <c r="E503" s="169" t="s">
        <v>1035</v>
      </c>
      <c r="F503" s="169" t="s">
        <v>1036</v>
      </c>
      <c r="G503" s="12"/>
      <c r="H503" s="12"/>
      <c r="I503" s="161"/>
      <c r="J503" s="170">
        <f>BK503</f>
        <v>0</v>
      </c>
      <c r="K503" s="12"/>
      <c r="L503" s="158"/>
      <c r="M503" s="163"/>
      <c r="N503" s="164"/>
      <c r="O503" s="164"/>
      <c r="P503" s="165">
        <f>SUM(P504:P513)</f>
        <v>0</v>
      </c>
      <c r="Q503" s="164"/>
      <c r="R503" s="165">
        <f>SUM(R504:R513)</f>
        <v>0.16914424</v>
      </c>
      <c r="S503" s="164"/>
      <c r="T503" s="166">
        <f>SUM(T504:T513)</f>
        <v>0.01711882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159" t="s">
        <v>88</v>
      </c>
      <c r="AT503" s="167" t="s">
        <v>77</v>
      </c>
      <c r="AU503" s="167" t="s">
        <v>86</v>
      </c>
      <c r="AY503" s="159" t="s">
        <v>143</v>
      </c>
      <c r="BK503" s="168">
        <f>SUM(BK504:BK513)</f>
        <v>0</v>
      </c>
    </row>
    <row r="504" s="2" customFormat="1" ht="16.5" customHeight="1">
      <c r="A504" s="37"/>
      <c r="B504" s="171"/>
      <c r="C504" s="172" t="s">
        <v>1037</v>
      </c>
      <c r="D504" s="172" t="s">
        <v>146</v>
      </c>
      <c r="E504" s="173" t="s">
        <v>1038</v>
      </c>
      <c r="F504" s="174" t="s">
        <v>1039</v>
      </c>
      <c r="G504" s="175" t="s">
        <v>157</v>
      </c>
      <c r="H504" s="176">
        <v>55.222000000000001</v>
      </c>
      <c r="I504" s="177"/>
      <c r="J504" s="178">
        <f>ROUND(I504*H504,2)</f>
        <v>0</v>
      </c>
      <c r="K504" s="179"/>
      <c r="L504" s="38"/>
      <c r="M504" s="180" t="s">
        <v>1</v>
      </c>
      <c r="N504" s="181" t="s">
        <v>43</v>
      </c>
      <c r="O504" s="76"/>
      <c r="P504" s="182">
        <f>O504*H504</f>
        <v>0</v>
      </c>
      <c r="Q504" s="182">
        <v>0.001</v>
      </c>
      <c r="R504" s="182">
        <f>Q504*H504</f>
        <v>0.055222</v>
      </c>
      <c r="S504" s="182">
        <v>0.00031</v>
      </c>
      <c r="T504" s="183">
        <f>S504*H504</f>
        <v>0.01711882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84" t="s">
        <v>221</v>
      </c>
      <c r="AT504" s="184" t="s">
        <v>146</v>
      </c>
      <c r="AU504" s="184" t="s">
        <v>88</v>
      </c>
      <c r="AY504" s="18" t="s">
        <v>143</v>
      </c>
      <c r="BE504" s="185">
        <f>IF(N504="základní",J504,0)</f>
        <v>0</v>
      </c>
      <c r="BF504" s="185">
        <f>IF(N504="snížená",J504,0)</f>
        <v>0</v>
      </c>
      <c r="BG504" s="185">
        <f>IF(N504="zákl. přenesená",J504,0)</f>
        <v>0</v>
      </c>
      <c r="BH504" s="185">
        <f>IF(N504="sníž. přenesená",J504,0)</f>
        <v>0</v>
      </c>
      <c r="BI504" s="185">
        <f>IF(N504="nulová",J504,0)</f>
        <v>0</v>
      </c>
      <c r="BJ504" s="18" t="s">
        <v>86</v>
      </c>
      <c r="BK504" s="185">
        <f>ROUND(I504*H504,2)</f>
        <v>0</v>
      </c>
      <c r="BL504" s="18" t="s">
        <v>221</v>
      </c>
      <c r="BM504" s="184" t="s">
        <v>1040</v>
      </c>
    </row>
    <row r="505" s="15" customFormat="1">
      <c r="A505" s="15"/>
      <c r="B505" s="203"/>
      <c r="C505" s="15"/>
      <c r="D505" s="187" t="s">
        <v>152</v>
      </c>
      <c r="E505" s="204" t="s">
        <v>1</v>
      </c>
      <c r="F505" s="205" t="s">
        <v>230</v>
      </c>
      <c r="G505" s="15"/>
      <c r="H505" s="204" t="s">
        <v>1</v>
      </c>
      <c r="I505" s="206"/>
      <c r="J505" s="15"/>
      <c r="K505" s="15"/>
      <c r="L505" s="203"/>
      <c r="M505" s="207"/>
      <c r="N505" s="208"/>
      <c r="O505" s="208"/>
      <c r="P505" s="208"/>
      <c r="Q505" s="208"/>
      <c r="R505" s="208"/>
      <c r="S505" s="208"/>
      <c r="T505" s="20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04" t="s">
        <v>152</v>
      </c>
      <c r="AU505" s="204" t="s">
        <v>88</v>
      </c>
      <c r="AV505" s="15" t="s">
        <v>86</v>
      </c>
      <c r="AW505" s="15" t="s">
        <v>32</v>
      </c>
      <c r="AX505" s="15" t="s">
        <v>78</v>
      </c>
      <c r="AY505" s="204" t="s">
        <v>143</v>
      </c>
    </row>
    <row r="506" s="13" customFormat="1">
      <c r="A506" s="13"/>
      <c r="B506" s="186"/>
      <c r="C506" s="13"/>
      <c r="D506" s="187" t="s">
        <v>152</v>
      </c>
      <c r="E506" s="188" t="s">
        <v>1</v>
      </c>
      <c r="F506" s="189" t="s">
        <v>1041</v>
      </c>
      <c r="G506" s="13"/>
      <c r="H506" s="190">
        <v>12.210000000000001</v>
      </c>
      <c r="I506" s="191"/>
      <c r="J506" s="13"/>
      <c r="K506" s="13"/>
      <c r="L506" s="186"/>
      <c r="M506" s="192"/>
      <c r="N506" s="193"/>
      <c r="O506" s="193"/>
      <c r="P506" s="193"/>
      <c r="Q506" s="193"/>
      <c r="R506" s="193"/>
      <c r="S506" s="193"/>
      <c r="T506" s="19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8" t="s">
        <v>152</v>
      </c>
      <c r="AU506" s="188" t="s">
        <v>88</v>
      </c>
      <c r="AV506" s="13" t="s">
        <v>88</v>
      </c>
      <c r="AW506" s="13" t="s">
        <v>32</v>
      </c>
      <c r="AX506" s="13" t="s">
        <v>78</v>
      </c>
      <c r="AY506" s="188" t="s">
        <v>143</v>
      </c>
    </row>
    <row r="507" s="13" customFormat="1">
      <c r="A507" s="13"/>
      <c r="B507" s="186"/>
      <c r="C507" s="13"/>
      <c r="D507" s="187" t="s">
        <v>152</v>
      </c>
      <c r="E507" s="188" t="s">
        <v>1</v>
      </c>
      <c r="F507" s="189" t="s">
        <v>231</v>
      </c>
      <c r="G507" s="13"/>
      <c r="H507" s="190">
        <v>43.012</v>
      </c>
      <c r="I507" s="191"/>
      <c r="J507" s="13"/>
      <c r="K507" s="13"/>
      <c r="L507" s="186"/>
      <c r="M507" s="192"/>
      <c r="N507" s="193"/>
      <c r="O507" s="193"/>
      <c r="P507" s="193"/>
      <c r="Q507" s="193"/>
      <c r="R507" s="193"/>
      <c r="S507" s="193"/>
      <c r="T507" s="19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88" t="s">
        <v>152</v>
      </c>
      <c r="AU507" s="188" t="s">
        <v>88</v>
      </c>
      <c r="AV507" s="13" t="s">
        <v>88</v>
      </c>
      <c r="AW507" s="13" t="s">
        <v>32</v>
      </c>
      <c r="AX507" s="13" t="s">
        <v>78</v>
      </c>
      <c r="AY507" s="188" t="s">
        <v>143</v>
      </c>
    </row>
    <row r="508" s="14" customFormat="1">
      <c r="A508" s="14"/>
      <c r="B508" s="195"/>
      <c r="C508" s="14"/>
      <c r="D508" s="187" t="s">
        <v>152</v>
      </c>
      <c r="E508" s="196" t="s">
        <v>1</v>
      </c>
      <c r="F508" s="197" t="s">
        <v>154</v>
      </c>
      <c r="G508" s="14"/>
      <c r="H508" s="198">
        <v>55.222000000000001</v>
      </c>
      <c r="I508" s="199"/>
      <c r="J508" s="14"/>
      <c r="K508" s="14"/>
      <c r="L508" s="195"/>
      <c r="M508" s="200"/>
      <c r="N508" s="201"/>
      <c r="O508" s="201"/>
      <c r="P508" s="201"/>
      <c r="Q508" s="201"/>
      <c r="R508" s="201"/>
      <c r="S508" s="201"/>
      <c r="T508" s="20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196" t="s">
        <v>152</v>
      </c>
      <c r="AU508" s="196" t="s">
        <v>88</v>
      </c>
      <c r="AV508" s="14" t="s">
        <v>150</v>
      </c>
      <c r="AW508" s="14" t="s">
        <v>32</v>
      </c>
      <c r="AX508" s="14" t="s">
        <v>86</v>
      </c>
      <c r="AY508" s="196" t="s">
        <v>143</v>
      </c>
    </row>
    <row r="509" s="2" customFormat="1" ht="24.15" customHeight="1">
      <c r="A509" s="37"/>
      <c r="B509" s="171"/>
      <c r="C509" s="172" t="s">
        <v>1042</v>
      </c>
      <c r="D509" s="172" t="s">
        <v>146</v>
      </c>
      <c r="E509" s="173" t="s">
        <v>1043</v>
      </c>
      <c r="F509" s="174" t="s">
        <v>1044</v>
      </c>
      <c r="G509" s="175" t="s">
        <v>157</v>
      </c>
      <c r="H509" s="176">
        <v>55.222000000000001</v>
      </c>
      <c r="I509" s="177"/>
      <c r="J509" s="178">
        <f>ROUND(I509*H509,2)</f>
        <v>0</v>
      </c>
      <c r="K509" s="179"/>
      <c r="L509" s="38"/>
      <c r="M509" s="180" t="s">
        <v>1</v>
      </c>
      <c r="N509" s="181" t="s">
        <v>43</v>
      </c>
      <c r="O509" s="76"/>
      <c r="P509" s="182">
        <f>O509*H509</f>
        <v>0</v>
      </c>
      <c r="Q509" s="182">
        <v>0</v>
      </c>
      <c r="R509" s="182">
        <f>Q509*H509</f>
        <v>0</v>
      </c>
      <c r="S509" s="182">
        <v>0</v>
      </c>
      <c r="T509" s="18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4" t="s">
        <v>221</v>
      </c>
      <c r="AT509" s="184" t="s">
        <v>146</v>
      </c>
      <c r="AU509" s="184" t="s">
        <v>88</v>
      </c>
      <c r="AY509" s="18" t="s">
        <v>143</v>
      </c>
      <c r="BE509" s="185">
        <f>IF(N509="základní",J509,0)</f>
        <v>0</v>
      </c>
      <c r="BF509" s="185">
        <f>IF(N509="snížená",J509,0)</f>
        <v>0</v>
      </c>
      <c r="BG509" s="185">
        <f>IF(N509="zákl. přenesená",J509,0)</f>
        <v>0</v>
      </c>
      <c r="BH509" s="185">
        <f>IF(N509="sníž. přenesená",J509,0)</f>
        <v>0</v>
      </c>
      <c r="BI509" s="185">
        <f>IF(N509="nulová",J509,0)</f>
        <v>0</v>
      </c>
      <c r="BJ509" s="18" t="s">
        <v>86</v>
      </c>
      <c r="BK509" s="185">
        <f>ROUND(I509*H509,2)</f>
        <v>0</v>
      </c>
      <c r="BL509" s="18" t="s">
        <v>221</v>
      </c>
      <c r="BM509" s="184" t="s">
        <v>1045</v>
      </c>
    </row>
    <row r="510" s="2" customFormat="1" ht="24.15" customHeight="1">
      <c r="A510" s="37"/>
      <c r="B510" s="171"/>
      <c r="C510" s="172" t="s">
        <v>1046</v>
      </c>
      <c r="D510" s="172" t="s">
        <v>146</v>
      </c>
      <c r="E510" s="173" t="s">
        <v>1047</v>
      </c>
      <c r="F510" s="174" t="s">
        <v>1048</v>
      </c>
      <c r="G510" s="175" t="s">
        <v>157</v>
      </c>
      <c r="H510" s="176">
        <v>237.33799999999999</v>
      </c>
      <c r="I510" s="177"/>
      <c r="J510" s="178">
        <f>ROUND(I510*H510,2)</f>
        <v>0</v>
      </c>
      <c r="K510" s="179"/>
      <c r="L510" s="38"/>
      <c r="M510" s="180" t="s">
        <v>1</v>
      </c>
      <c r="N510" s="181" t="s">
        <v>43</v>
      </c>
      <c r="O510" s="76"/>
      <c r="P510" s="182">
        <f>O510*H510</f>
        <v>0</v>
      </c>
      <c r="Q510" s="182">
        <v>0.00020000000000000001</v>
      </c>
      <c r="R510" s="182">
        <f>Q510*H510</f>
        <v>0.047467599999999999</v>
      </c>
      <c r="S510" s="182">
        <v>0</v>
      </c>
      <c r="T510" s="183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4" t="s">
        <v>150</v>
      </c>
      <c r="AT510" s="184" t="s">
        <v>146</v>
      </c>
      <c r="AU510" s="184" t="s">
        <v>88</v>
      </c>
      <c r="AY510" s="18" t="s">
        <v>143</v>
      </c>
      <c r="BE510" s="185">
        <f>IF(N510="základní",J510,0)</f>
        <v>0</v>
      </c>
      <c r="BF510" s="185">
        <f>IF(N510="snížená",J510,0)</f>
        <v>0</v>
      </c>
      <c r="BG510" s="185">
        <f>IF(N510="zákl. přenesená",J510,0)</f>
        <v>0</v>
      </c>
      <c r="BH510" s="185">
        <f>IF(N510="sníž. přenesená",J510,0)</f>
        <v>0</v>
      </c>
      <c r="BI510" s="185">
        <f>IF(N510="nulová",J510,0)</f>
        <v>0</v>
      </c>
      <c r="BJ510" s="18" t="s">
        <v>86</v>
      </c>
      <c r="BK510" s="185">
        <f>ROUND(I510*H510,2)</f>
        <v>0</v>
      </c>
      <c r="BL510" s="18" t="s">
        <v>150</v>
      </c>
      <c r="BM510" s="184" t="s">
        <v>1049</v>
      </c>
    </row>
    <row r="511" s="13" customFormat="1">
      <c r="A511" s="13"/>
      <c r="B511" s="186"/>
      <c r="C511" s="13"/>
      <c r="D511" s="187" t="s">
        <v>152</v>
      </c>
      <c r="E511" s="188" t="s">
        <v>1</v>
      </c>
      <c r="F511" s="189" t="s">
        <v>1050</v>
      </c>
      <c r="G511" s="13"/>
      <c r="H511" s="190">
        <v>237.33799999999999</v>
      </c>
      <c r="I511" s="191"/>
      <c r="J511" s="13"/>
      <c r="K511" s="13"/>
      <c r="L511" s="186"/>
      <c r="M511" s="192"/>
      <c r="N511" s="193"/>
      <c r="O511" s="193"/>
      <c r="P511" s="193"/>
      <c r="Q511" s="193"/>
      <c r="R511" s="193"/>
      <c r="S511" s="193"/>
      <c r="T511" s="19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8" t="s">
        <v>152</v>
      </c>
      <c r="AU511" s="188" t="s">
        <v>88</v>
      </c>
      <c r="AV511" s="13" t="s">
        <v>88</v>
      </c>
      <c r="AW511" s="13" t="s">
        <v>32</v>
      </c>
      <c r="AX511" s="13" t="s">
        <v>78</v>
      </c>
      <c r="AY511" s="188" t="s">
        <v>143</v>
      </c>
    </row>
    <row r="512" s="14" customFormat="1">
      <c r="A512" s="14"/>
      <c r="B512" s="195"/>
      <c r="C512" s="14"/>
      <c r="D512" s="187" t="s">
        <v>152</v>
      </c>
      <c r="E512" s="196" t="s">
        <v>1</v>
      </c>
      <c r="F512" s="197" t="s">
        <v>154</v>
      </c>
      <c r="G512" s="14"/>
      <c r="H512" s="198">
        <v>237.33799999999999</v>
      </c>
      <c r="I512" s="199"/>
      <c r="J512" s="14"/>
      <c r="K512" s="14"/>
      <c r="L512" s="195"/>
      <c r="M512" s="200"/>
      <c r="N512" s="201"/>
      <c r="O512" s="201"/>
      <c r="P512" s="201"/>
      <c r="Q512" s="201"/>
      <c r="R512" s="201"/>
      <c r="S512" s="201"/>
      <c r="T512" s="20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6" t="s">
        <v>152</v>
      </c>
      <c r="AU512" s="196" t="s">
        <v>88</v>
      </c>
      <c r="AV512" s="14" t="s">
        <v>150</v>
      </c>
      <c r="AW512" s="14" t="s">
        <v>32</v>
      </c>
      <c r="AX512" s="14" t="s">
        <v>86</v>
      </c>
      <c r="AY512" s="196" t="s">
        <v>143</v>
      </c>
    </row>
    <row r="513" s="2" customFormat="1" ht="33" customHeight="1">
      <c r="A513" s="37"/>
      <c r="B513" s="171"/>
      <c r="C513" s="172" t="s">
        <v>1051</v>
      </c>
      <c r="D513" s="172" t="s">
        <v>146</v>
      </c>
      <c r="E513" s="173" t="s">
        <v>1052</v>
      </c>
      <c r="F513" s="174" t="s">
        <v>1053</v>
      </c>
      <c r="G513" s="175" t="s">
        <v>157</v>
      </c>
      <c r="H513" s="176">
        <v>237.33799999999999</v>
      </c>
      <c r="I513" s="177"/>
      <c r="J513" s="178">
        <f>ROUND(I513*H513,2)</f>
        <v>0</v>
      </c>
      <c r="K513" s="179"/>
      <c r="L513" s="38"/>
      <c r="M513" s="180" t="s">
        <v>1</v>
      </c>
      <c r="N513" s="181" t="s">
        <v>43</v>
      </c>
      <c r="O513" s="76"/>
      <c r="P513" s="182">
        <f>O513*H513</f>
        <v>0</v>
      </c>
      <c r="Q513" s="182">
        <v>0.00027999999999999998</v>
      </c>
      <c r="R513" s="182">
        <f>Q513*H513</f>
        <v>0.066454639999999995</v>
      </c>
      <c r="S513" s="182">
        <v>0</v>
      </c>
      <c r="T513" s="183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4" t="s">
        <v>221</v>
      </c>
      <c r="AT513" s="184" t="s">
        <v>146</v>
      </c>
      <c r="AU513" s="184" t="s">
        <v>88</v>
      </c>
      <c r="AY513" s="18" t="s">
        <v>143</v>
      </c>
      <c r="BE513" s="185">
        <f>IF(N513="základní",J513,0)</f>
        <v>0</v>
      </c>
      <c r="BF513" s="185">
        <f>IF(N513="snížená",J513,0)</f>
        <v>0</v>
      </c>
      <c r="BG513" s="185">
        <f>IF(N513="zákl. přenesená",J513,0)</f>
        <v>0</v>
      </c>
      <c r="BH513" s="185">
        <f>IF(N513="sníž. přenesená",J513,0)</f>
        <v>0</v>
      </c>
      <c r="BI513" s="185">
        <f>IF(N513="nulová",J513,0)</f>
        <v>0</v>
      </c>
      <c r="BJ513" s="18" t="s">
        <v>86</v>
      </c>
      <c r="BK513" s="185">
        <f>ROUND(I513*H513,2)</f>
        <v>0</v>
      </c>
      <c r="BL513" s="18" t="s">
        <v>221</v>
      </c>
      <c r="BM513" s="184" t="s">
        <v>1054</v>
      </c>
    </row>
    <row r="514" s="12" customFormat="1" ht="25.92" customHeight="1">
      <c r="A514" s="12"/>
      <c r="B514" s="158"/>
      <c r="C514" s="12"/>
      <c r="D514" s="159" t="s">
        <v>77</v>
      </c>
      <c r="E514" s="160" t="s">
        <v>1055</v>
      </c>
      <c r="F514" s="160" t="s">
        <v>1056</v>
      </c>
      <c r="G514" s="12"/>
      <c r="H514" s="12"/>
      <c r="I514" s="161"/>
      <c r="J514" s="162">
        <f>BK514</f>
        <v>0</v>
      </c>
      <c r="K514" s="12"/>
      <c r="L514" s="158"/>
      <c r="M514" s="163"/>
      <c r="N514" s="164"/>
      <c r="O514" s="164"/>
      <c r="P514" s="165">
        <f>SUM(P515:P524)</f>
        <v>0</v>
      </c>
      <c r="Q514" s="164"/>
      <c r="R514" s="165">
        <f>SUM(R515:R524)</f>
        <v>0</v>
      </c>
      <c r="S514" s="164"/>
      <c r="T514" s="166">
        <f>SUM(T515:T524)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59" t="s">
        <v>150</v>
      </c>
      <c r="AT514" s="167" t="s">
        <v>77</v>
      </c>
      <c r="AU514" s="167" t="s">
        <v>78</v>
      </c>
      <c r="AY514" s="159" t="s">
        <v>143</v>
      </c>
      <c r="BK514" s="168">
        <f>SUM(BK515:BK524)</f>
        <v>0</v>
      </c>
    </row>
    <row r="515" s="2" customFormat="1" ht="16.5" customHeight="1">
      <c r="A515" s="37"/>
      <c r="B515" s="171"/>
      <c r="C515" s="172" t="s">
        <v>1057</v>
      </c>
      <c r="D515" s="172" t="s">
        <v>146</v>
      </c>
      <c r="E515" s="173" t="s">
        <v>1058</v>
      </c>
      <c r="F515" s="174" t="s">
        <v>1059</v>
      </c>
      <c r="G515" s="175" t="s">
        <v>1060</v>
      </c>
      <c r="H515" s="176">
        <v>5.5</v>
      </c>
      <c r="I515" s="177"/>
      <c r="J515" s="178">
        <f>ROUND(I515*H515,2)</f>
        <v>0</v>
      </c>
      <c r="K515" s="179"/>
      <c r="L515" s="38"/>
      <c r="M515" s="180" t="s">
        <v>1</v>
      </c>
      <c r="N515" s="181" t="s">
        <v>43</v>
      </c>
      <c r="O515" s="76"/>
      <c r="P515" s="182">
        <f>O515*H515</f>
        <v>0</v>
      </c>
      <c r="Q515" s="182">
        <v>0</v>
      </c>
      <c r="R515" s="182">
        <f>Q515*H515</f>
        <v>0</v>
      </c>
      <c r="S515" s="182">
        <v>0</v>
      </c>
      <c r="T515" s="18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84" t="s">
        <v>1061</v>
      </c>
      <c r="AT515" s="184" t="s">
        <v>146</v>
      </c>
      <c r="AU515" s="184" t="s">
        <v>86</v>
      </c>
      <c r="AY515" s="18" t="s">
        <v>143</v>
      </c>
      <c r="BE515" s="185">
        <f>IF(N515="základní",J515,0)</f>
        <v>0</v>
      </c>
      <c r="BF515" s="185">
        <f>IF(N515="snížená",J515,0)</f>
        <v>0</v>
      </c>
      <c r="BG515" s="185">
        <f>IF(N515="zákl. přenesená",J515,0)</f>
        <v>0</v>
      </c>
      <c r="BH515" s="185">
        <f>IF(N515="sníž. přenesená",J515,0)</f>
        <v>0</v>
      </c>
      <c r="BI515" s="185">
        <f>IF(N515="nulová",J515,0)</f>
        <v>0</v>
      </c>
      <c r="BJ515" s="18" t="s">
        <v>86</v>
      </c>
      <c r="BK515" s="185">
        <f>ROUND(I515*H515,2)</f>
        <v>0</v>
      </c>
      <c r="BL515" s="18" t="s">
        <v>1061</v>
      </c>
      <c r="BM515" s="184" t="s">
        <v>1062</v>
      </c>
    </row>
    <row r="516" s="15" customFormat="1">
      <c r="A516" s="15"/>
      <c r="B516" s="203"/>
      <c r="C516" s="15"/>
      <c r="D516" s="187" t="s">
        <v>152</v>
      </c>
      <c r="E516" s="204" t="s">
        <v>1</v>
      </c>
      <c r="F516" s="205" t="s">
        <v>1063</v>
      </c>
      <c r="G516" s="15"/>
      <c r="H516" s="204" t="s">
        <v>1</v>
      </c>
      <c r="I516" s="206"/>
      <c r="J516" s="15"/>
      <c r="K516" s="15"/>
      <c r="L516" s="203"/>
      <c r="M516" s="207"/>
      <c r="N516" s="208"/>
      <c r="O516" s="208"/>
      <c r="P516" s="208"/>
      <c r="Q516" s="208"/>
      <c r="R516" s="208"/>
      <c r="S516" s="208"/>
      <c r="T516" s="209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04" t="s">
        <v>152</v>
      </c>
      <c r="AU516" s="204" t="s">
        <v>86</v>
      </c>
      <c r="AV516" s="15" t="s">
        <v>86</v>
      </c>
      <c r="AW516" s="15" t="s">
        <v>32</v>
      </c>
      <c r="AX516" s="15" t="s">
        <v>78</v>
      </c>
      <c r="AY516" s="204" t="s">
        <v>143</v>
      </c>
    </row>
    <row r="517" s="13" customFormat="1">
      <c r="A517" s="13"/>
      <c r="B517" s="186"/>
      <c r="C517" s="13"/>
      <c r="D517" s="187" t="s">
        <v>152</v>
      </c>
      <c r="E517" s="188" t="s">
        <v>1</v>
      </c>
      <c r="F517" s="189" t="s">
        <v>144</v>
      </c>
      <c r="G517" s="13"/>
      <c r="H517" s="190">
        <v>3</v>
      </c>
      <c r="I517" s="191"/>
      <c r="J517" s="13"/>
      <c r="K517" s="13"/>
      <c r="L517" s="186"/>
      <c r="M517" s="192"/>
      <c r="N517" s="193"/>
      <c r="O517" s="193"/>
      <c r="P517" s="193"/>
      <c r="Q517" s="193"/>
      <c r="R517" s="193"/>
      <c r="S517" s="193"/>
      <c r="T517" s="19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8" t="s">
        <v>152</v>
      </c>
      <c r="AU517" s="188" t="s">
        <v>86</v>
      </c>
      <c r="AV517" s="13" t="s">
        <v>88</v>
      </c>
      <c r="AW517" s="13" t="s">
        <v>32</v>
      </c>
      <c r="AX517" s="13" t="s">
        <v>78</v>
      </c>
      <c r="AY517" s="188" t="s">
        <v>143</v>
      </c>
    </row>
    <row r="518" s="15" customFormat="1">
      <c r="A518" s="15"/>
      <c r="B518" s="203"/>
      <c r="C518" s="15"/>
      <c r="D518" s="187" t="s">
        <v>152</v>
      </c>
      <c r="E518" s="204" t="s">
        <v>1</v>
      </c>
      <c r="F518" s="205" t="s">
        <v>1064</v>
      </c>
      <c r="G518" s="15"/>
      <c r="H518" s="204" t="s">
        <v>1</v>
      </c>
      <c r="I518" s="206"/>
      <c r="J518" s="15"/>
      <c r="K518" s="15"/>
      <c r="L518" s="203"/>
      <c r="M518" s="207"/>
      <c r="N518" s="208"/>
      <c r="O518" s="208"/>
      <c r="P518" s="208"/>
      <c r="Q518" s="208"/>
      <c r="R518" s="208"/>
      <c r="S518" s="208"/>
      <c r="T518" s="209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04" t="s">
        <v>152</v>
      </c>
      <c r="AU518" s="204" t="s">
        <v>86</v>
      </c>
      <c r="AV518" s="15" t="s">
        <v>86</v>
      </c>
      <c r="AW518" s="15" t="s">
        <v>32</v>
      </c>
      <c r="AX518" s="15" t="s">
        <v>78</v>
      </c>
      <c r="AY518" s="204" t="s">
        <v>143</v>
      </c>
    </row>
    <row r="519" s="13" customFormat="1">
      <c r="A519" s="13"/>
      <c r="B519" s="186"/>
      <c r="C519" s="13"/>
      <c r="D519" s="187" t="s">
        <v>152</v>
      </c>
      <c r="E519" s="188" t="s">
        <v>1</v>
      </c>
      <c r="F519" s="189" t="s">
        <v>1065</v>
      </c>
      <c r="G519" s="13"/>
      <c r="H519" s="190">
        <v>2.5</v>
      </c>
      <c r="I519" s="191"/>
      <c r="J519" s="13"/>
      <c r="K519" s="13"/>
      <c r="L519" s="186"/>
      <c r="M519" s="192"/>
      <c r="N519" s="193"/>
      <c r="O519" s="193"/>
      <c r="P519" s="193"/>
      <c r="Q519" s="193"/>
      <c r="R519" s="193"/>
      <c r="S519" s="193"/>
      <c r="T519" s="19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8" t="s">
        <v>152</v>
      </c>
      <c r="AU519" s="188" t="s">
        <v>86</v>
      </c>
      <c r="AV519" s="13" t="s">
        <v>88</v>
      </c>
      <c r="AW519" s="13" t="s">
        <v>32</v>
      </c>
      <c r="AX519" s="13" t="s">
        <v>78</v>
      </c>
      <c r="AY519" s="188" t="s">
        <v>143</v>
      </c>
    </row>
    <row r="520" s="14" customFormat="1">
      <c r="A520" s="14"/>
      <c r="B520" s="195"/>
      <c r="C520" s="14"/>
      <c r="D520" s="187" t="s">
        <v>152</v>
      </c>
      <c r="E520" s="196" t="s">
        <v>1</v>
      </c>
      <c r="F520" s="197" t="s">
        <v>154</v>
      </c>
      <c r="G520" s="14"/>
      <c r="H520" s="198">
        <v>5.5</v>
      </c>
      <c r="I520" s="199"/>
      <c r="J520" s="14"/>
      <c r="K520" s="14"/>
      <c r="L520" s="195"/>
      <c r="M520" s="200"/>
      <c r="N520" s="201"/>
      <c r="O520" s="201"/>
      <c r="P520" s="201"/>
      <c r="Q520" s="201"/>
      <c r="R520" s="201"/>
      <c r="S520" s="201"/>
      <c r="T520" s="20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6" t="s">
        <v>152</v>
      </c>
      <c r="AU520" s="196" t="s">
        <v>86</v>
      </c>
      <c r="AV520" s="14" t="s">
        <v>150</v>
      </c>
      <c r="AW520" s="14" t="s">
        <v>32</v>
      </c>
      <c r="AX520" s="14" t="s">
        <v>86</v>
      </c>
      <c r="AY520" s="196" t="s">
        <v>143</v>
      </c>
    </row>
    <row r="521" s="2" customFormat="1" ht="21.75" customHeight="1">
      <c r="A521" s="37"/>
      <c r="B521" s="171"/>
      <c r="C521" s="172" t="s">
        <v>1066</v>
      </c>
      <c r="D521" s="172" t="s">
        <v>146</v>
      </c>
      <c r="E521" s="173" t="s">
        <v>1067</v>
      </c>
      <c r="F521" s="174" t="s">
        <v>1068</v>
      </c>
      <c r="G521" s="175" t="s">
        <v>1060</v>
      </c>
      <c r="H521" s="176">
        <v>30</v>
      </c>
      <c r="I521" s="177"/>
      <c r="J521" s="178">
        <f>ROUND(I521*H521,2)</f>
        <v>0</v>
      </c>
      <c r="K521" s="179"/>
      <c r="L521" s="38"/>
      <c r="M521" s="180" t="s">
        <v>1</v>
      </c>
      <c r="N521" s="181" t="s">
        <v>43</v>
      </c>
      <c r="O521" s="76"/>
      <c r="P521" s="182">
        <f>O521*H521</f>
        <v>0</v>
      </c>
      <c r="Q521" s="182">
        <v>0</v>
      </c>
      <c r="R521" s="182">
        <f>Q521*H521</f>
        <v>0</v>
      </c>
      <c r="S521" s="182">
        <v>0</v>
      </c>
      <c r="T521" s="183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84" t="s">
        <v>1061</v>
      </c>
      <c r="AT521" s="184" t="s">
        <v>146</v>
      </c>
      <c r="AU521" s="184" t="s">
        <v>86</v>
      </c>
      <c r="AY521" s="18" t="s">
        <v>143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18" t="s">
        <v>86</v>
      </c>
      <c r="BK521" s="185">
        <f>ROUND(I521*H521,2)</f>
        <v>0</v>
      </c>
      <c r="BL521" s="18" t="s">
        <v>1061</v>
      </c>
      <c r="BM521" s="184" t="s">
        <v>1069</v>
      </c>
    </row>
    <row r="522" s="15" customFormat="1">
      <c r="A522" s="15"/>
      <c r="B522" s="203"/>
      <c r="C522" s="15"/>
      <c r="D522" s="187" t="s">
        <v>152</v>
      </c>
      <c r="E522" s="204" t="s">
        <v>1</v>
      </c>
      <c r="F522" s="205" t="s">
        <v>1070</v>
      </c>
      <c r="G522" s="15"/>
      <c r="H522" s="204" t="s">
        <v>1</v>
      </c>
      <c r="I522" s="206"/>
      <c r="J522" s="15"/>
      <c r="K522" s="15"/>
      <c r="L522" s="203"/>
      <c r="M522" s="207"/>
      <c r="N522" s="208"/>
      <c r="O522" s="208"/>
      <c r="P522" s="208"/>
      <c r="Q522" s="208"/>
      <c r="R522" s="208"/>
      <c r="S522" s="208"/>
      <c r="T522" s="209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04" t="s">
        <v>152</v>
      </c>
      <c r="AU522" s="204" t="s">
        <v>86</v>
      </c>
      <c r="AV522" s="15" t="s">
        <v>86</v>
      </c>
      <c r="AW522" s="15" t="s">
        <v>32</v>
      </c>
      <c r="AX522" s="15" t="s">
        <v>78</v>
      </c>
      <c r="AY522" s="204" t="s">
        <v>143</v>
      </c>
    </row>
    <row r="523" s="13" customFormat="1">
      <c r="A523" s="13"/>
      <c r="B523" s="186"/>
      <c r="C523" s="13"/>
      <c r="D523" s="187" t="s">
        <v>152</v>
      </c>
      <c r="E523" s="188" t="s">
        <v>1</v>
      </c>
      <c r="F523" s="189" t="s">
        <v>1071</v>
      </c>
      <c r="G523" s="13"/>
      <c r="H523" s="190">
        <v>30</v>
      </c>
      <c r="I523" s="191"/>
      <c r="J523" s="13"/>
      <c r="K523" s="13"/>
      <c r="L523" s="186"/>
      <c r="M523" s="192"/>
      <c r="N523" s="193"/>
      <c r="O523" s="193"/>
      <c r="P523" s="193"/>
      <c r="Q523" s="193"/>
      <c r="R523" s="193"/>
      <c r="S523" s="193"/>
      <c r="T523" s="19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8" t="s">
        <v>152</v>
      </c>
      <c r="AU523" s="188" t="s">
        <v>86</v>
      </c>
      <c r="AV523" s="13" t="s">
        <v>88</v>
      </c>
      <c r="AW523" s="13" t="s">
        <v>32</v>
      </c>
      <c r="AX523" s="13" t="s">
        <v>78</v>
      </c>
      <c r="AY523" s="188" t="s">
        <v>143</v>
      </c>
    </row>
    <row r="524" s="14" customFormat="1">
      <c r="A524" s="14"/>
      <c r="B524" s="195"/>
      <c r="C524" s="14"/>
      <c r="D524" s="187" t="s">
        <v>152</v>
      </c>
      <c r="E524" s="196" t="s">
        <v>1</v>
      </c>
      <c r="F524" s="197" t="s">
        <v>154</v>
      </c>
      <c r="G524" s="14"/>
      <c r="H524" s="198">
        <v>30</v>
      </c>
      <c r="I524" s="199"/>
      <c r="J524" s="14"/>
      <c r="K524" s="14"/>
      <c r="L524" s="195"/>
      <c r="M524" s="225"/>
      <c r="N524" s="226"/>
      <c r="O524" s="226"/>
      <c r="P524" s="226"/>
      <c r="Q524" s="226"/>
      <c r="R524" s="226"/>
      <c r="S524" s="226"/>
      <c r="T524" s="22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6" t="s">
        <v>152</v>
      </c>
      <c r="AU524" s="196" t="s">
        <v>86</v>
      </c>
      <c r="AV524" s="14" t="s">
        <v>150</v>
      </c>
      <c r="AW524" s="14" t="s">
        <v>32</v>
      </c>
      <c r="AX524" s="14" t="s">
        <v>86</v>
      </c>
      <c r="AY524" s="196" t="s">
        <v>143</v>
      </c>
    </row>
    <row r="525" s="2" customFormat="1" ht="6.96" customHeight="1">
      <c r="A525" s="37"/>
      <c r="B525" s="59"/>
      <c r="C525" s="60"/>
      <c r="D525" s="60"/>
      <c r="E525" s="60"/>
      <c r="F525" s="60"/>
      <c r="G525" s="60"/>
      <c r="H525" s="60"/>
      <c r="I525" s="60"/>
      <c r="J525" s="60"/>
      <c r="K525" s="60"/>
      <c r="L525" s="38"/>
      <c r="M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</row>
  </sheetData>
  <autoFilter ref="C142:K524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Sociální zázemí pro zaměstnance stravovacího provozu v Novém Bydžově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1072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14. 3. 2020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34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36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ROUND((SUM(BE121:BE134)),  2)</f>
        <v>0</v>
      </c>
      <c r="G33" s="37"/>
      <c r="H33" s="37"/>
      <c r="I33" s="127">
        <v>0.20999999999999999</v>
      </c>
      <c r="J33" s="126">
        <f>ROUND(((SUM(BE121:BE134))*I33),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ROUND((SUM(BF121:BF134)),  2)</f>
        <v>0</v>
      </c>
      <c r="G34" s="37"/>
      <c r="H34" s="37"/>
      <c r="I34" s="127">
        <v>0.14999999999999999</v>
      </c>
      <c r="J34" s="126">
        <f>ROUND(((SUM(BF121:BF134))*I34),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ROUND((SUM(BG121:BG134)),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ROUND((SUM(BH121:BH134)),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ROUND((SUM(BI121:BI134)),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Sociální zázemí pro zaměstnance stravovacího provozu v Novém Bydžově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VORN - Vedlejší a ostatní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Areál nemocnice Nový Bydžov - objekt č.p. 494</v>
      </c>
      <c r="G89" s="37"/>
      <c r="H89" s="37"/>
      <c r="I89" s="31" t="s">
        <v>22</v>
      </c>
      <c r="J89" s="68" t="str">
        <f>IF(J12="","",J12)</f>
        <v>14. 3. 2020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Královehradecký kraj</v>
      </c>
      <c r="G91" s="37"/>
      <c r="H91" s="37"/>
      <c r="I91" s="31" t="s">
        <v>30</v>
      </c>
      <c r="J91" s="35" t="str">
        <f>E21</f>
        <v>AA Consult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Jan Petr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1073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1074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1075</v>
      </c>
      <c r="E99" s="145"/>
      <c r="F99" s="145"/>
      <c r="G99" s="145"/>
      <c r="H99" s="145"/>
      <c r="I99" s="145"/>
      <c r="J99" s="146">
        <f>J125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1076</v>
      </c>
      <c r="E100" s="145"/>
      <c r="F100" s="145"/>
      <c r="G100" s="145"/>
      <c r="H100" s="145"/>
      <c r="I100" s="145"/>
      <c r="J100" s="146">
        <f>J131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1077</v>
      </c>
      <c r="E101" s="145"/>
      <c r="F101" s="145"/>
      <c r="G101" s="145"/>
      <c r="H101" s="145"/>
      <c r="I101" s="145"/>
      <c r="J101" s="146">
        <f>J133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128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0" t="str">
        <f>E7</f>
        <v>Sociální zázemí pro zaměstnance stravovacího provozu v Novém Bydžově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94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VORN - Vedlejší a ostatní rozpočtové náklady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Areál nemocnice Nový Bydžov - objekt č.p. 494</v>
      </c>
      <c r="G115" s="37"/>
      <c r="H115" s="37"/>
      <c r="I115" s="31" t="s">
        <v>22</v>
      </c>
      <c r="J115" s="68" t="str">
        <f>IF(J12="","",J12)</f>
        <v>14. 3. 2020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>Královehradecký kraj</v>
      </c>
      <c r="G117" s="37"/>
      <c r="H117" s="37"/>
      <c r="I117" s="31" t="s">
        <v>30</v>
      </c>
      <c r="J117" s="35" t="str">
        <f>E21</f>
        <v>AA Consult s.r.o.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31" t="s">
        <v>33</v>
      </c>
      <c r="J118" s="35" t="str">
        <f>E24</f>
        <v>Jan Petr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129</v>
      </c>
      <c r="D120" s="150" t="s">
        <v>63</v>
      </c>
      <c r="E120" s="150" t="s">
        <v>59</v>
      </c>
      <c r="F120" s="150" t="s">
        <v>60</v>
      </c>
      <c r="G120" s="150" t="s">
        <v>130</v>
      </c>
      <c r="H120" s="150" t="s">
        <v>131</v>
      </c>
      <c r="I120" s="150" t="s">
        <v>132</v>
      </c>
      <c r="J120" s="151" t="s">
        <v>98</v>
      </c>
      <c r="K120" s="152" t="s">
        <v>133</v>
      </c>
      <c r="L120" s="153"/>
      <c r="M120" s="85" t="s">
        <v>1</v>
      </c>
      <c r="N120" s="86" t="s">
        <v>42</v>
      </c>
      <c r="O120" s="86" t="s">
        <v>134</v>
      </c>
      <c r="P120" s="86" t="s">
        <v>135</v>
      </c>
      <c r="Q120" s="86" t="s">
        <v>136</v>
      </c>
      <c r="R120" s="86" t="s">
        <v>137</v>
      </c>
      <c r="S120" s="86" t="s">
        <v>138</v>
      </c>
      <c r="T120" s="87" t="s">
        <v>139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140</v>
      </c>
      <c r="D121" s="37"/>
      <c r="E121" s="37"/>
      <c r="F121" s="37"/>
      <c r="G121" s="37"/>
      <c r="H121" s="37"/>
      <c r="I121" s="37"/>
      <c r="J121" s="154">
        <f>BK121</f>
        <v>0</v>
      </c>
      <c r="K121" s="37"/>
      <c r="L121" s="38"/>
      <c r="M121" s="88"/>
      <c r="N121" s="72"/>
      <c r="O121" s="89"/>
      <c r="P121" s="155">
        <f>P122</f>
        <v>0</v>
      </c>
      <c r="Q121" s="89"/>
      <c r="R121" s="155">
        <f>R122</f>
        <v>0</v>
      </c>
      <c r="S121" s="89"/>
      <c r="T121" s="156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77</v>
      </c>
      <c r="AU121" s="18" t="s">
        <v>100</v>
      </c>
      <c r="BK121" s="157">
        <f>BK122</f>
        <v>0</v>
      </c>
    </row>
    <row r="122" s="12" customFormat="1" ht="25.92" customHeight="1">
      <c r="A122" s="12"/>
      <c r="B122" s="158"/>
      <c r="C122" s="12"/>
      <c r="D122" s="159" t="s">
        <v>77</v>
      </c>
      <c r="E122" s="160" t="s">
        <v>1078</v>
      </c>
      <c r="F122" s="160" t="s">
        <v>1079</v>
      </c>
      <c r="G122" s="12"/>
      <c r="H122" s="12"/>
      <c r="I122" s="161"/>
      <c r="J122" s="162">
        <f>BK122</f>
        <v>0</v>
      </c>
      <c r="K122" s="12"/>
      <c r="L122" s="158"/>
      <c r="M122" s="163"/>
      <c r="N122" s="164"/>
      <c r="O122" s="164"/>
      <c r="P122" s="165">
        <f>P123+P125+P131+P133</f>
        <v>0</v>
      </c>
      <c r="Q122" s="164"/>
      <c r="R122" s="165">
        <f>R123+R125+R131+R133</f>
        <v>0</v>
      </c>
      <c r="S122" s="164"/>
      <c r="T122" s="166">
        <f>T123+T125+T131+T133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173</v>
      </c>
      <c r="AT122" s="167" t="s">
        <v>77</v>
      </c>
      <c r="AU122" s="167" t="s">
        <v>78</v>
      </c>
      <c r="AY122" s="159" t="s">
        <v>143</v>
      </c>
      <c r="BK122" s="168">
        <f>BK123+BK125+BK131+BK133</f>
        <v>0</v>
      </c>
    </row>
    <row r="123" s="12" customFormat="1" ht="22.8" customHeight="1">
      <c r="A123" s="12"/>
      <c r="B123" s="158"/>
      <c r="C123" s="12"/>
      <c r="D123" s="159" t="s">
        <v>77</v>
      </c>
      <c r="E123" s="169" t="s">
        <v>1080</v>
      </c>
      <c r="F123" s="169" t="s">
        <v>1081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P124</f>
        <v>0</v>
      </c>
      <c r="Q123" s="164"/>
      <c r="R123" s="165">
        <f>R124</f>
        <v>0</v>
      </c>
      <c r="S123" s="164"/>
      <c r="T123" s="166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173</v>
      </c>
      <c r="AT123" s="167" t="s">
        <v>77</v>
      </c>
      <c r="AU123" s="167" t="s">
        <v>86</v>
      </c>
      <c r="AY123" s="159" t="s">
        <v>143</v>
      </c>
      <c r="BK123" s="168">
        <f>BK124</f>
        <v>0</v>
      </c>
    </row>
    <row r="124" s="2" customFormat="1" ht="16.5" customHeight="1">
      <c r="A124" s="37"/>
      <c r="B124" s="171"/>
      <c r="C124" s="172" t="s">
        <v>86</v>
      </c>
      <c r="D124" s="172" t="s">
        <v>146</v>
      </c>
      <c r="E124" s="173" t="s">
        <v>1082</v>
      </c>
      <c r="F124" s="174" t="s">
        <v>1083</v>
      </c>
      <c r="G124" s="175" t="s">
        <v>1084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43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1085</v>
      </c>
      <c r="AT124" s="184" t="s">
        <v>146</v>
      </c>
      <c r="AU124" s="184" t="s">
        <v>88</v>
      </c>
      <c r="AY124" s="18" t="s">
        <v>143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86</v>
      </c>
      <c r="BK124" s="185">
        <f>ROUND(I124*H124,2)</f>
        <v>0</v>
      </c>
      <c r="BL124" s="18" t="s">
        <v>1085</v>
      </c>
      <c r="BM124" s="184" t="s">
        <v>1086</v>
      </c>
    </row>
    <row r="125" s="12" customFormat="1" ht="22.8" customHeight="1">
      <c r="A125" s="12"/>
      <c r="B125" s="158"/>
      <c r="C125" s="12"/>
      <c r="D125" s="159" t="s">
        <v>77</v>
      </c>
      <c r="E125" s="169" t="s">
        <v>1087</v>
      </c>
      <c r="F125" s="169" t="s">
        <v>1088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SUM(P126:P130)</f>
        <v>0</v>
      </c>
      <c r="Q125" s="164"/>
      <c r="R125" s="165">
        <f>SUM(R126:R130)</f>
        <v>0</v>
      </c>
      <c r="S125" s="164"/>
      <c r="T125" s="166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173</v>
      </c>
      <c r="AT125" s="167" t="s">
        <v>77</v>
      </c>
      <c r="AU125" s="167" t="s">
        <v>86</v>
      </c>
      <c r="AY125" s="159" t="s">
        <v>143</v>
      </c>
      <c r="BK125" s="168">
        <f>SUM(BK126:BK130)</f>
        <v>0</v>
      </c>
    </row>
    <row r="126" s="2" customFormat="1" ht="16.5" customHeight="1">
      <c r="A126" s="37"/>
      <c r="B126" s="171"/>
      <c r="C126" s="172" t="s">
        <v>88</v>
      </c>
      <c r="D126" s="172" t="s">
        <v>146</v>
      </c>
      <c r="E126" s="173" t="s">
        <v>1089</v>
      </c>
      <c r="F126" s="174" t="s">
        <v>1090</v>
      </c>
      <c r="G126" s="175" t="s">
        <v>1084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43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1085</v>
      </c>
      <c r="AT126" s="184" t="s">
        <v>146</v>
      </c>
      <c r="AU126" s="184" t="s">
        <v>88</v>
      </c>
      <c r="AY126" s="18" t="s">
        <v>143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86</v>
      </c>
      <c r="BK126" s="185">
        <f>ROUND(I126*H126,2)</f>
        <v>0</v>
      </c>
      <c r="BL126" s="18" t="s">
        <v>1085</v>
      </c>
      <c r="BM126" s="184" t="s">
        <v>1091</v>
      </c>
    </row>
    <row r="127" s="2" customFormat="1" ht="16.5" customHeight="1">
      <c r="A127" s="37"/>
      <c r="B127" s="171"/>
      <c r="C127" s="172" t="s">
        <v>144</v>
      </c>
      <c r="D127" s="172" t="s">
        <v>146</v>
      </c>
      <c r="E127" s="173" t="s">
        <v>1092</v>
      </c>
      <c r="F127" s="174" t="s">
        <v>1093</v>
      </c>
      <c r="G127" s="175" t="s">
        <v>1084</v>
      </c>
      <c r="H127" s="176">
        <v>1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43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1085</v>
      </c>
      <c r="AT127" s="184" t="s">
        <v>146</v>
      </c>
      <c r="AU127" s="184" t="s">
        <v>88</v>
      </c>
      <c r="AY127" s="18" t="s">
        <v>143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86</v>
      </c>
      <c r="BK127" s="185">
        <f>ROUND(I127*H127,2)</f>
        <v>0</v>
      </c>
      <c r="BL127" s="18" t="s">
        <v>1085</v>
      </c>
      <c r="BM127" s="184" t="s">
        <v>1094</v>
      </c>
    </row>
    <row r="128" s="2" customFormat="1" ht="16.5" customHeight="1">
      <c r="A128" s="37"/>
      <c r="B128" s="171"/>
      <c r="C128" s="172" t="s">
        <v>150</v>
      </c>
      <c r="D128" s="172" t="s">
        <v>146</v>
      </c>
      <c r="E128" s="173" t="s">
        <v>1095</v>
      </c>
      <c r="F128" s="174" t="s">
        <v>1096</v>
      </c>
      <c r="G128" s="175" t="s">
        <v>1084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43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1085</v>
      </c>
      <c r="AT128" s="184" t="s">
        <v>146</v>
      </c>
      <c r="AU128" s="184" t="s">
        <v>88</v>
      </c>
      <c r="AY128" s="18" t="s">
        <v>143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86</v>
      </c>
      <c r="BK128" s="185">
        <f>ROUND(I128*H128,2)</f>
        <v>0</v>
      </c>
      <c r="BL128" s="18" t="s">
        <v>1085</v>
      </c>
      <c r="BM128" s="184" t="s">
        <v>1097</v>
      </c>
    </row>
    <row r="129" s="2" customFormat="1" ht="16.5" customHeight="1">
      <c r="A129" s="37"/>
      <c r="B129" s="171"/>
      <c r="C129" s="172" t="s">
        <v>173</v>
      </c>
      <c r="D129" s="172" t="s">
        <v>146</v>
      </c>
      <c r="E129" s="173" t="s">
        <v>1098</v>
      </c>
      <c r="F129" s="174" t="s">
        <v>1099</v>
      </c>
      <c r="G129" s="175" t="s">
        <v>1084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43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1085</v>
      </c>
      <c r="AT129" s="184" t="s">
        <v>146</v>
      </c>
      <c r="AU129" s="184" t="s">
        <v>88</v>
      </c>
      <c r="AY129" s="18" t="s">
        <v>143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86</v>
      </c>
      <c r="BK129" s="185">
        <f>ROUND(I129*H129,2)</f>
        <v>0</v>
      </c>
      <c r="BL129" s="18" t="s">
        <v>1085</v>
      </c>
      <c r="BM129" s="184" t="s">
        <v>1100</v>
      </c>
    </row>
    <row r="130" s="2" customFormat="1" ht="16.5" customHeight="1">
      <c r="A130" s="37"/>
      <c r="B130" s="171"/>
      <c r="C130" s="172" t="s">
        <v>180</v>
      </c>
      <c r="D130" s="172" t="s">
        <v>146</v>
      </c>
      <c r="E130" s="173" t="s">
        <v>1101</v>
      </c>
      <c r="F130" s="174" t="s">
        <v>1102</v>
      </c>
      <c r="G130" s="175" t="s">
        <v>1084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43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1085</v>
      </c>
      <c r="AT130" s="184" t="s">
        <v>146</v>
      </c>
      <c r="AU130" s="184" t="s">
        <v>88</v>
      </c>
      <c r="AY130" s="18" t="s">
        <v>143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86</v>
      </c>
      <c r="BK130" s="185">
        <f>ROUND(I130*H130,2)</f>
        <v>0</v>
      </c>
      <c r="BL130" s="18" t="s">
        <v>1085</v>
      </c>
      <c r="BM130" s="184" t="s">
        <v>1103</v>
      </c>
    </row>
    <row r="131" s="12" customFormat="1" ht="22.8" customHeight="1">
      <c r="A131" s="12"/>
      <c r="B131" s="158"/>
      <c r="C131" s="12"/>
      <c r="D131" s="159" t="s">
        <v>77</v>
      </c>
      <c r="E131" s="169" t="s">
        <v>1104</v>
      </c>
      <c r="F131" s="169" t="s">
        <v>1105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P132</f>
        <v>0</v>
      </c>
      <c r="Q131" s="164"/>
      <c r="R131" s="165">
        <f>R132</f>
        <v>0</v>
      </c>
      <c r="S131" s="164"/>
      <c r="T131" s="166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173</v>
      </c>
      <c r="AT131" s="167" t="s">
        <v>77</v>
      </c>
      <c r="AU131" s="167" t="s">
        <v>86</v>
      </c>
      <c r="AY131" s="159" t="s">
        <v>143</v>
      </c>
      <c r="BK131" s="168">
        <f>BK132</f>
        <v>0</v>
      </c>
    </row>
    <row r="132" s="2" customFormat="1" ht="16.5" customHeight="1">
      <c r="A132" s="37"/>
      <c r="B132" s="171"/>
      <c r="C132" s="172" t="s">
        <v>185</v>
      </c>
      <c r="D132" s="172" t="s">
        <v>146</v>
      </c>
      <c r="E132" s="173" t="s">
        <v>1106</v>
      </c>
      <c r="F132" s="174" t="s">
        <v>1105</v>
      </c>
      <c r="G132" s="175" t="s">
        <v>1084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43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1085</v>
      </c>
      <c r="AT132" s="184" t="s">
        <v>146</v>
      </c>
      <c r="AU132" s="184" t="s">
        <v>88</v>
      </c>
      <c r="AY132" s="18" t="s">
        <v>143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86</v>
      </c>
      <c r="BK132" s="185">
        <f>ROUND(I132*H132,2)</f>
        <v>0</v>
      </c>
      <c r="BL132" s="18" t="s">
        <v>1085</v>
      </c>
      <c r="BM132" s="184" t="s">
        <v>1107</v>
      </c>
    </row>
    <row r="133" s="12" customFormat="1" ht="22.8" customHeight="1">
      <c r="A133" s="12"/>
      <c r="B133" s="158"/>
      <c r="C133" s="12"/>
      <c r="D133" s="159" t="s">
        <v>77</v>
      </c>
      <c r="E133" s="169" t="s">
        <v>1108</v>
      </c>
      <c r="F133" s="169" t="s">
        <v>1109</v>
      </c>
      <c r="G133" s="12"/>
      <c r="H133" s="12"/>
      <c r="I133" s="161"/>
      <c r="J133" s="170">
        <f>BK133</f>
        <v>0</v>
      </c>
      <c r="K133" s="12"/>
      <c r="L133" s="158"/>
      <c r="M133" s="163"/>
      <c r="N133" s="164"/>
      <c r="O133" s="164"/>
      <c r="P133" s="165">
        <f>P134</f>
        <v>0</v>
      </c>
      <c r="Q133" s="164"/>
      <c r="R133" s="165">
        <f>R134</f>
        <v>0</v>
      </c>
      <c r="S133" s="164"/>
      <c r="T133" s="166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9" t="s">
        <v>173</v>
      </c>
      <c r="AT133" s="167" t="s">
        <v>77</v>
      </c>
      <c r="AU133" s="167" t="s">
        <v>86</v>
      </c>
      <c r="AY133" s="159" t="s">
        <v>143</v>
      </c>
      <c r="BK133" s="168">
        <f>BK134</f>
        <v>0</v>
      </c>
    </row>
    <row r="134" s="2" customFormat="1" ht="16.5" customHeight="1">
      <c r="A134" s="37"/>
      <c r="B134" s="171"/>
      <c r="C134" s="172" t="s">
        <v>189</v>
      </c>
      <c r="D134" s="172" t="s">
        <v>146</v>
      </c>
      <c r="E134" s="173" t="s">
        <v>1110</v>
      </c>
      <c r="F134" s="174" t="s">
        <v>1109</v>
      </c>
      <c r="G134" s="175" t="s">
        <v>1084</v>
      </c>
      <c r="H134" s="176">
        <v>1</v>
      </c>
      <c r="I134" s="177"/>
      <c r="J134" s="178">
        <f>ROUND(I134*H134,2)</f>
        <v>0</v>
      </c>
      <c r="K134" s="179"/>
      <c r="L134" s="38"/>
      <c r="M134" s="228" t="s">
        <v>1</v>
      </c>
      <c r="N134" s="229" t="s">
        <v>43</v>
      </c>
      <c r="O134" s="230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1085</v>
      </c>
      <c r="AT134" s="184" t="s">
        <v>146</v>
      </c>
      <c r="AU134" s="184" t="s">
        <v>88</v>
      </c>
      <c r="AY134" s="18" t="s">
        <v>143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86</v>
      </c>
      <c r="BK134" s="185">
        <f>ROUND(I134*H134,2)</f>
        <v>0</v>
      </c>
      <c r="BL134" s="18" t="s">
        <v>1085</v>
      </c>
      <c r="BM134" s="184" t="s">
        <v>1111</v>
      </c>
    </row>
    <row r="135" s="2" customFormat="1" ht="6.96" customHeight="1">
      <c r="A135" s="37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38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Růtová</dc:creator>
  <cp:lastModifiedBy>Kateřina Růtová</cp:lastModifiedBy>
  <dcterms:created xsi:type="dcterms:W3CDTF">2021-12-14T09:15:45Z</dcterms:created>
  <dcterms:modified xsi:type="dcterms:W3CDTF">2021-12-14T09:15:50Z</dcterms:modified>
</cp:coreProperties>
</file>