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00_VON_00_VON_3_4" sheetId="2" r:id="rId2"/>
    <sheet name="00_VON_00_VON_6" sheetId="3" r:id="rId3"/>
    <sheet name="SO 123" sheetId="4" r:id="rId4"/>
    <sheet name="SO 124" sheetId="5" r:id="rId5"/>
    <sheet name="SO 126" sheetId="6" r:id="rId6"/>
    <sheet name="SO 183_SO 183_3" sheetId="7" r:id="rId7"/>
    <sheet name="SO 183_SO 183_4" sheetId="8" r:id="rId8"/>
    <sheet name="SO 183_SO 183_6" sheetId="9" r:id="rId9"/>
    <sheet name="SO 300_SO 300_3_4_SO 300.2.15" sheetId="10" r:id="rId10"/>
    <sheet name="SO 300_SO 300_3_4_SO 300.2.16" sheetId="11" r:id="rId11"/>
    <sheet name="SO 300_SO 300_3_4_SO 300.2.17" sheetId="12" r:id="rId12"/>
    <sheet name="SO 300_SO 300_3_4_SO 300.2.17a" sheetId="13" r:id="rId13"/>
    <sheet name="SO 300_SO 300_6_SO 300.2.17b" sheetId="14" r:id="rId14"/>
    <sheet name="SO 300_SO 300_6_SO 300.2.17c" sheetId="15" r:id="rId15"/>
    <sheet name="SO 300_SO 300_6_SO 300.2.17d" sheetId="16" r:id="rId16"/>
    <sheet name="SO 300_SO 300_6_SO 300.2.17e" sheetId="17" r:id="rId17"/>
    <sheet name="SO 300_SO 300_6_SO 300.3.18" sheetId="18" r:id="rId18"/>
    <sheet name="SO 300_SO 300_6_SO 300.3.19" sheetId="19" r:id="rId19"/>
    <sheet name="SO 300_SO 300_6_SO 300.3.20" sheetId="20" r:id="rId20"/>
    <sheet name="SO 300_SO 300_6_SO 300.3.21" sheetId="21" r:id="rId21"/>
    <sheet name="SO 300_SO 300_6_SO 300.3.22" sheetId="22" r:id="rId22"/>
    <sheet name="SO 300_SO 300_6_SO 300.3.23" sheetId="23" r:id="rId23"/>
  </sheets>
  <definedNames/>
  <calcPr/>
  <webPublishing/>
</workbook>
</file>

<file path=xl/sharedStrings.xml><?xml version="1.0" encoding="utf-8"?>
<sst xmlns="http://schemas.openxmlformats.org/spreadsheetml/2006/main" count="6221" uniqueCount="756">
  <si>
    <t>Firma: ÚDRŽBA SILNIC Královéhradeckého kraje a.s.</t>
  </si>
  <si>
    <t>Rekapitulace ceny</t>
  </si>
  <si>
    <t>Stavba: 33145 - III/2864 TĚŠÍN - SOBĚRAZ - RADIM, 1.ET - 2. část 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</si>
  <si>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</si>
  <si>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</si>
  <si>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</si>
  <si>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</si>
  <si>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</si>
  <si>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</si>
  <si>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</si>
  <si>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</si>
  <si>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</si>
  <si>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</si>
  <si>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</si>
  <si>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</si>
  <si>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33145</t>
  </si>
  <si>
    <t>III/2864 TĚŠÍN - SOBĚRAZ - RADIM, 1.ET - 2. část _neoceněný</t>
  </si>
  <si>
    <t>O</t>
  </si>
  <si>
    <t>Objekt:</t>
  </si>
  <si>
    <t>00_VON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</si>
  <si>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</si>
  <si>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</si>
  <si>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</si>
  <si>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</si>
  <si>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</si>
  <si>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</si>
  <si>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</si>
  <si>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</si>
  <si>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00_VON_3_4</t>
  </si>
  <si>
    <t>Vedlejší a ostatní náklady (SO 123 a SO 124)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</si>
  <si>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</si>
  <si>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</si>
  <si>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</si>
  <si>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</si>
  <si>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</si>
  <si>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</si>
  <si>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</si>
  <si>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</si>
  <si>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</si>
  <si>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</si>
  <si>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</si>
  <si>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</si>
  <si>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</si>
  <si>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</si>
  <si>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</si>
  <si>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</si>
  <si>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</si>
  <si>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</si>
  <si>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</si>
  <si>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</si>
  <si>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</si>
  <si>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</si>
  <si>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</si>
  <si>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</si>
  <si>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</si>
  <si>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před zahájením stavebních prací a během realizace stavby dle požadavku správců.  
Nutné vytyčení všech podzemních sítí s protokolárním zápisem příslušných správců.  
Přesnou polohu podzemních vedení ověřit ručně kopanými sondami. Přechody nutno ochránit.</t>
  </si>
  <si>
    <t>VV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</si>
  <si>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</si>
  <si>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</si>
  <si>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</si>
  <si>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</si>
  <si>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zaměření nutná k realizaci díla (např. vytyčení stavby, potřebná zaměření a geodetické práce v průběhu výstavby, obvod staveniště apod.) a k uvedení stavby do užívání a řádnému předání dokončeného díla. Včetně ochrany vytyčovacích bodů.    
3x tištěná + 1xCD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</si>
  <si>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</si>
  <si>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</si>
  <si>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</si>
  <si>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Zaměření vrstev pro určení kubatur konstrukčních vrstev a celkových plošných a délkových výměr.</t>
  </si>
  <si>
    <t>zahrnuje veškeré náklady spojené s objednatelem požadovanými pracemi</t>
  </si>
  <si>
    <t>02940</t>
  </si>
  <si>
    <t>OSTATNÍ POŽADAVKY - VYPRACOVÁNÍ DOKUMENTACE</t>
  </si>
  <si>
    <t>Dokumentace skutečného provedení stavby.  
Výkresy a související písemnosti zhotovené stavby potřebné pro evidenci pozemní komunikace.  
Výkresy odchylek a změn stavby oproti DSP+PDPS.  
Ověření podpisem odpovědného zástupce zhotovitele a správce stavby.  
Zadavatel poskytne dokumentaci v otevřeném formátu *.dwg.</t>
  </si>
  <si>
    <t>02943</t>
  </si>
  <si>
    <t>OSTATNÍ POŽADAVKY - VYPRACOVÁNÍ RDS</t>
  </si>
  <si>
    <t>dokumentace bude požadovaná  (počet výtisků, paré a CD v el. podobě dle SOD) objednatelem včetně dokumentace v elektronické podobě 1x CD   
cena za vypracování - RDS (realizační dokumentace stavby). Realizční dokumentace bude zpracována na všechny trvalé stavební objekty.</t>
  </si>
  <si>
    <t>02945</t>
  </si>
  <si>
    <t>OSTAT POŽADAVKY - GEOMETRICKÝ PLÁN</t>
  </si>
  <si>
    <t>Geometrický plán pro majetkové vypořádání vlastnických vztahů, potrvzený katastrálním úřadem.     
12x tiskem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</si>
  <si>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</si>
  <si>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</si>
  <si>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</si>
  <si>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</si>
  <si>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</si>
  <si>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</si>
  <si>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</si>
  <si>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02950</t>
  </si>
  <si>
    <t>OSTATNÍ POŽADAVKY - POSUDKY, KONTROLY, REVIZNÍ ZPRÁVY</t>
  </si>
  <si>
    <t>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  
Celkem pasportizace včetně kompletní dokumentace v tištěné podobě a předání na CD dle SOD.</t>
  </si>
  <si>
    <t>02990</t>
  </si>
  <si>
    <t>OSTATNÍ POŽADAVKY - INFORMAČNÍ TABULE</t>
  </si>
  <si>
    <t>Náklady na zřízení informační tabule s údaji o stavbě s textem dle vzoru objednatele - na obou koncích realizovaného úseku. Po ukončení stavby odstranění.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</si>
  <si>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</si>
  <si>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</si>
  <si>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</si>
  <si>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 ap.  
Trasy pro pěší v souladu s vyhl. č. 398/2009 Sb., o obecných technických požadavcích zabezpečujících bezbariérové užívání staveb.     
Po dobu realizace stavby zajištěn přístup k objektům pro složky IZS.</t>
  </si>
  <si>
    <t>zahrnuje objednatelem povolené náklady na požadovaná zařízení zhotovitele</t>
  </si>
  <si>
    <t>00_VON_6</t>
  </si>
  <si>
    <t>Vedlejší a ostatní náklady (SO 126)</t>
  </si>
  <si>
    <t>SO 123</t>
  </si>
  <si>
    <t>Silnice III/2864 v km 2,864 – 3,624</t>
  </si>
  <si>
    <t>014102</t>
  </si>
  <si>
    <t>POPLATKY ZA SKLÁDKU</t>
  </si>
  <si>
    <t>T</t>
  </si>
  <si>
    <t>asfalty</t>
  </si>
  <si>
    <t>pol.11313: 1,5*2,3=3,450 [A]</t>
  </si>
  <si>
    <t>zahrnuje veškeré poplatky provozovateli skládky související s uložením odpadu na skládce.</t>
  </si>
  <si>
    <t>014112</t>
  </si>
  <si>
    <t>POPLATKY ZA SKLÁDKU TYP S-IO (INERTNÍ ODPAD)</t>
  </si>
  <si>
    <t>poplatky za uskladnění výkopku</t>
  </si>
  <si>
    <t>pol. 12373: 744,04*1,9=1 413,676 [A] 
pol. 12932: 115,18*0,5*1,9=109,421 [B] 
Celkem: A+B=1 523,097 [C]</t>
  </si>
  <si>
    <t>014122</t>
  </si>
  <si>
    <t>a</t>
  </si>
  <si>
    <t>POPLATKY ZA SKLÁDKU TYP S-OO (OSTATNÍ ODPAD)</t>
  </si>
  <si>
    <t>poplatky za uskladnění betonu</t>
  </si>
  <si>
    <t>pol. 11315: 1,5*2,5=3,750 [A] 
pol. 11328: 21,0*0,2*2,5=10,500 [B] 
pol. 11352 (+ lože, opěra, koef. 2,0): 774*0,25*0,15*2,0*2,5=145,125 [C] 
pol. 96687: 20*0,5*2,5=25,000 [D] 
Celkem: A+B+C+D=184,375 [E]</t>
  </si>
  <si>
    <t>b</t>
  </si>
  <si>
    <t>poplatky za uskladnění železobetonu</t>
  </si>
  <si>
    <t>pol. 11316: 15*2,5=37,500 [A]</t>
  </si>
  <si>
    <t>Zemní práce</t>
  </si>
  <si>
    <t>11313</t>
  </si>
  <si>
    <t>ODSTRANĚNÍ KRYTU ZPEVNĚNÝCH PLOCH S ASFALTOVÝM POJIVEM</t>
  </si>
  <si>
    <t>M3</t>
  </si>
  <si>
    <t>vč. odvozu a uložení na skládku</t>
  </si>
  <si>
    <t>Chodník z asfaltu 
odstranění asfaltu z chodníku : 60*0,5*0,04=1,200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</si>
  <si>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</si>
  <si>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</si>
  <si>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</si>
  <si>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Chodník z panelů 
Odstranění litého betonu: 20*0,5*0,15=1,500 [A]</t>
  </si>
  <si>
    <t>11316</t>
  </si>
  <si>
    <t>ODSTRANĚNÍ KRYTU ZPEVNĚNÝCH PLOCH ZE SILNIČNÍCH DÍLCŮ</t>
  </si>
  <si>
    <t>Chodník z panelů 
Odstranění uříznutých panelů: 200*0,5*0,15=15,000 [A]</t>
  </si>
  <si>
    <t>11328</t>
  </si>
  <si>
    <t>ODSTRANĚNÍ PŘÍKOPŮ, ŽLABŮ A RIGOLŮ Z PŘÍKOPOVÝCH TVÁRNIC</t>
  </si>
  <si>
    <t>M2</t>
  </si>
  <si>
    <t>výměna žlabu z bet. tvárnic š. 0,6m podél zídky u kostela: 35,0*0,6=21,000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</si>
  <si>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</si>
  <si>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</si>
  <si>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</si>
  <si>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podkladní vrstvy určené k recyklaci a její ponechání na místě. Po položení podkladní vrstvy ze štěrkodrti bude uložena na původní místo a bude určena k reckylaci. Položka obsahuje odkop, uložení a zpětné osazení na původní místo.</t>
  </si>
  <si>
    <t>zpevněné okraje vozovky - digitálně odečteno ze situace: 979*0,18*1,08=190,318 [A]</t>
  </si>
  <si>
    <t>11352</t>
  </si>
  <si>
    <t>ODSTRANĚNÍ CHODNÍKOVÝCH A SILNIČNÍCH OBRUBNÍKŮ BETONOVÝCH</t>
  </si>
  <si>
    <t>M</t>
  </si>
  <si>
    <t>odstranění silničních obrubníků  
vč. odvozu a uložení na skládku</t>
  </si>
  <si>
    <t>digitálně odečteno ze situace: 774=774,000 [A]</t>
  </si>
  <si>
    <t>11</t>
  </si>
  <si>
    <t>11372</t>
  </si>
  <si>
    <t>FRÉZOVÁNÍ ZPEVNĚNÝCH PLOCH ASFALTOVÝCH</t>
  </si>
  <si>
    <t>frézovaný materiál bude použit ke zpevnění krajnic (pol.č.56963 a k recyklaci podkladních vrstev (pol.č.567504) zbytek odebere dodavatel stavby - vč. naložení, odvozu a uložení na recyklační střediko / obalovnu zhotovitele - materiál není odpadem!</t>
  </si>
  <si>
    <t>Frézování krytu stávající vozovky v tl. 100 mm, digitálně odečteno ze situace, vč. rozšíření podkladních vrstev (8%): 4893*0,1*1,08=528,444 [A] 
Frézování tl. 40mm, resp. 70mm pro provedení "rozjezdů" š. 1,0 m se zazubením: 11*1,0*0,04+11*0,85*0,07=1,095 [B] 
Celkem: A+B=529,539 [C]</t>
  </si>
  <si>
    <t>12</t>
  </si>
  <si>
    <t>113765</t>
  </si>
  <si>
    <t>FRÉZOVÁNÍ DRÁŽKY PRŮŘEZU DO 600MM2 V ASFALTOVÉ VOZOVCE</t>
  </si>
  <si>
    <t>digitálně odečteno ze situace</t>
  </si>
  <si>
    <t>napojení na navazující asfaltový kryt vozovky: 69+84+23,1+24,8+34,4+21,3+23,5+5,5+5,5=291,100 [A]</t>
  </si>
  <si>
    <t>Položka zahrnuje veškerou manipulaci s vybouranou sutí a s vybouranými hmotami vč. uložení na skládku.</t>
  </si>
  <si>
    <t>13</t>
  </si>
  <si>
    <t>12373</t>
  </si>
  <si>
    <t>ODKOP PRO SPOD STAVBU SILNIC A ŽELEZNIC TŘ. I</t>
  </si>
  <si>
    <t>Výkopek pro vytvoření pláně a zemích těles  
vč. odvozu a uložení na skládku</t>
  </si>
  <si>
    <t>zpevněné okraje vozovky-digitálně odečteno ze situace: 979*0,2*1,2=234,960 [A] 
aktivní zóna-digitálně odečteno ze situace: 979*0,4*1,3=509,080 [B] 
Celkem: A+B=744,040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</si>
  <si>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</si>
  <si>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</si>
  <si>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12932</t>
  </si>
  <si>
    <t>ČIŠTĚNÍ PŘÍKOPŮ OD NÁNOSU DO 0,5M3/M</t>
  </si>
  <si>
    <t>levá-digitálně odečteno ze situace: 42,29=42,290 [A] 
pravá-digitálně odečteno ze situace: 21,78+51,11=72,890 [B] 
Celkem: A+B=115,180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</si>
  <si>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</si>
  <si>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</si>
  <si>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13273</t>
  </si>
  <si>
    <t>HLOUBENÍ RÝH ŠÍŘ DO 2M PAŽ I NEPAŽ TŘ. I</t>
  </si>
  <si>
    <t>hloubení rýh pro přípojky UV hl. 1,0 a š. 1,0m: (20*2,0+50,0)*1,0=90,000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</si>
  <si>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</si>
  <si>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</si>
  <si>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17180</t>
  </si>
  <si>
    <t>ULOŽENÍ SYPANINY DO NÁSYPŮ Z NAKUPOVANÝCH MATERIÁLŮ</t>
  </si>
  <si>
    <t>nákup zeminy vhodné pro aktivní zónu a její uložení</t>
  </si>
  <si>
    <t>aktivní zóna-digitálně odečteno ze situace: 979*0,4*1,3=509,080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</si>
  <si>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</si>
  <si>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</si>
  <si>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</si>
  <si>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</si>
  <si>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lože, obsyp, zásyp, bez odečtu průřezu potrubí (ztratné)</t>
  </si>
  <si>
    <t>zásyp rýh přípojek UV hl. 1,0 a š. 1,0m: (20*2,0+50,0)*1,0=90,000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</si>
  <si>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</si>
  <si>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</si>
  <si>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18110</t>
  </si>
  <si>
    <t>ÚPRAVA PLÁNĚ SE ZHUTNĚNÍM V HORNINĚ TŘ. I</t>
  </si>
  <si>
    <t>úprava parapláně pod aktivní zónou</t>
  </si>
  <si>
    <t>aktivní zóna: 979*1,3=1 272,700 [A]</t>
  </si>
  <si>
    <t>položka zahrnuje úpravu pláně včetně vyrovnání výškových rozdílů. Míru zhutnění určuje projekt.</t>
  </si>
  <si>
    <t>19</t>
  </si>
  <si>
    <t>úprava pláně včetně vyrovnání výškových rozdílů</t>
  </si>
  <si>
    <t>zpevněné okraje vozovky-digitálně odečteno ze situace: 979*1,2=1 174,800 [B]</t>
  </si>
  <si>
    <t>20</t>
  </si>
  <si>
    <t>18243</t>
  </si>
  <si>
    <t>ZALOŽENÍ TRÁVNÍKU HYDROOSEVEM NA HLUŠINU</t>
  </si>
  <si>
    <t>zatravnění pročištěných příkopů v prům. šířce 2,5m: 115,18*2,5=287,950 [A]</t>
  </si>
  <si>
    <t>Zahrnuje dodání předepsané travní směsi, hydroosev na hlušinu, zalévání, první pokosení, to vše bez ohledu na sklon terénu</t>
  </si>
  <si>
    <t>Základy</t>
  </si>
  <si>
    <t>21</t>
  </si>
  <si>
    <t>21461B</t>
  </si>
  <si>
    <t>SEPARAČNÍ GEOTEXTILIE DO 200G/M2</t>
  </si>
  <si>
    <t>separační geotextilie, s vyšší pevností proti protlačení (CBR&gt;3kN, odolnost proti proražení &lt; 10 mm, tažnost &gt; 50%)</t>
  </si>
  <si>
    <t>zpevněné okraje vozovky - separační geotextilie na parapláň, pod celou plochu sanace - digitálně odečteno ze situace: 979*1,3=1 272,700 [A] 
Chodník z panelů 
Separační geotextilie pro oddělení obruby a dobetonování š. 0,5 m: (150+70)*0,5=110,000 [B] 
Celkem: A+B=1 382,700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</si>
  <si>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</si>
  <si>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</si>
  <si>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22</t>
  </si>
  <si>
    <t>56334</t>
  </si>
  <si>
    <t>VOZOVKOVÉ VRSTVY ZE ŠTĚRKODRTI TL. DO 200MM</t>
  </si>
  <si>
    <t>konstrukční vrstvy zpevných okrajů vozovky v tl. 200 mm</t>
  </si>
  <si>
    <t>zpevněné okraje vozovky - digitálně odečteno ze situace, vč. rozšíření podkladních vrstev (20%): 979*1,2=1 174,800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</si>
  <si>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</si>
  <si>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23</t>
  </si>
  <si>
    <t>567102</t>
  </si>
  <si>
    <t>VRSTVY PRO OBNOVU A OPRAVY Z VÁLC BETONU</t>
  </si>
  <si>
    <t>beton C25/30</t>
  </si>
  <si>
    <t>Chodník z panelů 
Doplnění betonu v tl. 0,15 m (+10% navíc na vyrovnání výšky obruby): (200+20)*0,5*0,15*1,1=18,150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</si>
  <si>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</si>
  <si>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24</t>
  </si>
  <si>
    <t>567545</t>
  </si>
  <si>
    <t>VRST PRO OBNOV A OPR RECYK ZA STUD CEM A PĚN ASF TL DO 200MM</t>
  </si>
  <si>
    <t>vrstva RS C 3/4 0/32 CA (TP208), množství přidávaného pojiva je dle průkazních zkoušek před stavbou. Tl. 180 mm. Minimální požadavek objednatele na pojivo je pěnový asfalt s dávkováním 2,5% -3,5% a dávkování cementu 3% - upřesněno dle průkazních zkoušek.  
Kompletní provedení vč. zhutnění a úpravy příčných a podélných sklonů.</t>
  </si>
  <si>
    <t>digitálně odečteno ze situace, vč. rozšíření podkladních vrstev (8%): 4893*1,08=5 284,440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</si>
  <si>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</si>
  <si>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25</t>
  </si>
  <si>
    <t>56963</t>
  </si>
  <si>
    <t>ZPEVNĚNÍ KRAJNIC Z RECYKLOVANÉHO MATERIÁLU TL DO 150MM</t>
  </si>
  <si>
    <t>povrch krajnice z odfrézovaného mat.</t>
  </si>
  <si>
    <t>digitálně odečteno ze situace: (140+60)*0,5=100,000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</si>
  <si>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</si>
  <si>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26</t>
  </si>
  <si>
    <t>572123</t>
  </si>
  <si>
    <t>INFILTRAČNÍ POSTŘIK Z EMULZE DO 1,0KG/M2</t>
  </si>
  <si>
    <t>POTŘIK INFILTRAČNÍ EMULZNÍ 0,8 KG/M2 PI-C C60, vápenná suspenze nebo podrcení kamenivem</t>
  </si>
  <si>
    <t>oprava vozovky - digitálně odečteno ze situace, vč. rozšíření podkladních vrstev (8%): 3914*1,08=4 227,120 [A] 
zpevněné okraje vozovky - digitálně odečteno ze situace, vč. rozšíření podkladních vrstev (8%): 979*1,08=1 057,320 [B] 
provedení "rozjezdů" š. 1,0 m se zazubením: 11*0,75=8,250 [C] 
Celkem: A+B+C=5 292,690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</si>
  <si>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</si>
  <si>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</si>
  <si>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572213</t>
  </si>
  <si>
    <t>SPOJOVACÍ POSTŘIK Z EMULZE DO 0,5KG/M2</t>
  </si>
  <si>
    <t>SPOJOVACÍ POTŘIK EMULZNÍ 0,35 KG/M2 PS-C 60</t>
  </si>
  <si>
    <t>oprava vozovky - digitálně odečteno ze situace, vč. rozšíření podkladních vrstev (5%): 3914*1,05=4 109,700 [A] 
zpevněné okraje vozovky - digitálně odečteno ze situace, vč. rozšíření podkladních vrstev (5%): 979*1,05=1 027,950 [B] 
provedení "rozjezdů" š. 1,0 m se zazubením: 11*1,0=11,000 [C] 
Celkem: A+B+C=5 148,650 [D]</t>
  </si>
  <si>
    <t>28</t>
  </si>
  <si>
    <t>574A33</t>
  </si>
  <si>
    <t>ASFALTOVÝ BETON PRO OBRUSNÉ VRSTVY ACO 11 TL. 40MM</t>
  </si>
  <si>
    <t>ACO 11 ; tl. 40mm</t>
  </si>
  <si>
    <t>digitálně odečteno ze situace, vč. dopočtu sešikmení hran vrstvy a rezervy na napojení a vyrovnání okolních povrchů (prům. 3%): 4893*1,03=5 039,790 [A] 
provedení "rozjezdů" š. 1,0 m se zazubením: 11*1,0=11,000 [B] 
Celkem: A+B=5 050,790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</si>
  <si>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</si>
  <si>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</si>
  <si>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574E56</t>
  </si>
  <si>
    <t>ASFALTOVÝ BETON PRO PODKLADNÍ VRSTVY ACP 16+, 16S TL. 60MM</t>
  </si>
  <si>
    <t>ACP 16+ ; tl. 60mm</t>
  </si>
  <si>
    <t>digitálně odečteno ze situace, vč. rozšíření podkladních vrstev (5%): 4893*1,05=5 137,650 [A]</t>
  </si>
  <si>
    <t>30</t>
  </si>
  <si>
    <t>574E66</t>
  </si>
  <si>
    <t>ASFALTOVÝ BETON PRO PODKLADNÍ VRSTVY ACP 16+, 16S TL. 70MM</t>
  </si>
  <si>
    <t>ACP 16+ ; tl. 70mm</t>
  </si>
  <si>
    <t>provedení "rozjezdů" š. 1,0 m se zazubením: 11*0,75=8,250 [A]</t>
  </si>
  <si>
    <t>31</t>
  </si>
  <si>
    <t>5774AB</t>
  </si>
  <si>
    <t>VRSTVY PRO OBNOVU A OPRAVY Z ASF BETONU ACO 8</t>
  </si>
  <si>
    <t>Chodník z asfaltu 
nový asfalt ACO 8 na chodníky (+25% rezerva na vyrovnání výšky obrub): 60*0,5*0,04*1,25=1,500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</si>
  <si>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</si>
  <si>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32</t>
  </si>
  <si>
    <t>587205</t>
  </si>
  <si>
    <t>PŘEDLÁŽDĚNÍ KRYTU Z BETONOVÝCH DLAŽDIC</t>
  </si>
  <si>
    <t>předláždění chodníku do vzdálenosti 0,5 m od obrub</t>
  </si>
  <si>
    <t>digitálně odečteno ze situace: 0,5*(2,66+1+172,67+1+2,27+7,51+1+12,69+1+40+22,96+2,95+1+40,5+12,83+44,65+11,8+1+1+31,55+1+1+31,13+1+1+1+5,06+32,47+1+4,09+1+39,49+1+5,09+1+29,34+1+4,05+1+29,28)=301,520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</si>
  <si>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</si>
  <si>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</si>
  <si>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33</t>
  </si>
  <si>
    <t>87433</t>
  </si>
  <si>
    <t>POTRUBÍ Z TRUB PLASTOVÝCH ODPADNÍCH DN DO 150MM</t>
  </si>
  <si>
    <t>vč. napojení na stáv. stav</t>
  </si>
  <si>
    <t>přípojk UV DN 150: 20*2,0+50,0=90,000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</si>
  <si>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</si>
  <si>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34</t>
  </si>
  <si>
    <t>89712</t>
  </si>
  <si>
    <t>VPUSŤ KANALIZAČNÍ ULIČNÍ KOMPLETNÍ Z BETONOVÝCH DÍLCŮ</t>
  </si>
  <si>
    <t>KUS</t>
  </si>
  <si>
    <t>nové vpusti podél vyměněného obrubníku: 15=15,000 [A] 
nová UV na ukončení žlabu podél zídky u kostela: 1=1,000 [B] 
Celkem: A+B=16,000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</si>
  <si>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</si>
  <si>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35</t>
  </si>
  <si>
    <t>89742</t>
  </si>
  <si>
    <t>VPUSŤ CHODNÍKOVÁ Z BETON DÍLCŮ</t>
  </si>
  <si>
    <t>nové vpusti "obrubníkové"</t>
  </si>
  <si>
    <t>5=5,000 [A]</t>
  </si>
  <si>
    <t>položka zahrnuje:  
dodávku a osazení předepsaného dílce včetně mříže  
předepsané podkladní konstrukce</t>
  </si>
  <si>
    <t>Ostatní konstrukce a práce</t>
  </si>
  <si>
    <t>36</t>
  </si>
  <si>
    <t>914131</t>
  </si>
  <si>
    <t>DOPRAVNÍ ZNAČKY ZÁKLADNÍ VELIKOSTI OCELOVÉ FÓLIE TŘ 2 - DODÁVKA A MONTÁŽ</t>
  </si>
  <si>
    <t>nahrazení stávajícího svislého dopravního značení novým značením s reflexní úpravou</t>
  </si>
  <si>
    <t>P2+E2: 2+2+2=6,000 [A] 
IS3a+IS3c+IS24b: 3=3,000 [B] 
IS3a+IS3c+IS3c: 3+3=6,000 [C] 
P4+E2: 2=2,000 [D] 
A12: 1+1=2,000 [E] 
IS12a: 1=1,000 [F] 
IS12b: 1=1,000 [G] 
Celkem: A+B+C+D+E+F+G=21,000 [H]</t>
  </si>
  <si>
    <t>položka zahrnuje:  
- dodávku a montáž značek v požadovaném provedení</t>
  </si>
  <si>
    <t>37</t>
  </si>
  <si>
    <t>914133</t>
  </si>
  <si>
    <t>DOPRAVNÍ ZNAČKY ZÁKLADNÍ VELIKOSTI OCELOVÉ FÓLIE TŘ 2 - DEMONTÁŽ</t>
  </si>
  <si>
    <t>vč. likvidace</t>
  </si>
  <si>
    <t>Položka zahrnuje odstranění, demontáž a odklizení materiálu s odvozem na předepsané místo</t>
  </si>
  <si>
    <t>38</t>
  </si>
  <si>
    <t>914921</t>
  </si>
  <si>
    <t>SLOUPKY A STOJKY DOPRAVNÍCH ZNAČEK Z OCEL TRUBEK DO PATKY - DODÁVKA A MONTÁŽ</t>
  </si>
  <si>
    <t>nahrazení stávajících sloupků svislého dopravního značení novými</t>
  </si>
  <si>
    <t>P2+E2: 1+1+1=3,000 [A] 
IS3a+IS3c+IS24b: 1=1,000 [B] 
IS3a+IS3c+IS3c: 1+1=2,000 [C] 
P4+E2: 1=1,000 [D] 
A12: 1+1=2,000 [E] 
IS12a: 1=1,000 [F] 
IS12b: 1=1,000 [G] 
Celkem: A+B+C+D+E+F+G=11,000 [H]</t>
  </si>
  <si>
    <t>položka zahrnuje:  
- sloupky a upevňovací zařízení včetně jejich osazení (betonová patka, zemní práce)</t>
  </si>
  <si>
    <t>39</t>
  </si>
  <si>
    <t>914923</t>
  </si>
  <si>
    <t>SLOUPKY A STOJKY DZ Z OCEL TRUBEK DO PATKY DEMONTÁŽ</t>
  </si>
  <si>
    <t>Položka zahrnuje odstranění, demontáž a odklizení materiálu s odvozem na předepsané  
místo</t>
  </si>
  <si>
    <t>40</t>
  </si>
  <si>
    <t>915111</t>
  </si>
  <si>
    <t>VODOROVNÉ DOPRAVNÍ ZNAČENÍ BARVOU HLADKÉ - DODÁVKA A POKLÁDKA</t>
  </si>
  <si>
    <t>V4: 0,125*(760+760-157)=170,375 [A] 
V2b: (31+18+10+10+10+14+32+32)*0,125*0,5=9,813 [B] 
Celkem: A+B=180,188 [C]</t>
  </si>
  <si>
    <t>položka zahrnuje:  
- dodání a pokládku nátěrového materiálu (měří se pouze natíraná plocha)  
- předznačení a reflexní úpravu</t>
  </si>
  <si>
    <t>41</t>
  </si>
  <si>
    <t>915211</t>
  </si>
  <si>
    <t>VODOROVNÉ DOPRAVNÍ ZNAČENÍ PLASTEM HLADKÉ - DODÁVKA A POKLÁDKA</t>
  </si>
  <si>
    <t>42</t>
  </si>
  <si>
    <t>917224</t>
  </si>
  <si>
    <t>SILNIČNÍ A CHODNÍKOVÉ OBRUBY Z BETONOVÝCH OBRUBNÍKŮ ŠÍŘ 150MM</t>
  </si>
  <si>
    <t>osazení novými obrubami</t>
  </si>
  <si>
    <t>774=774,000 [A]</t>
  </si>
  <si>
    <t>Položka zahrnuje:  
dodání a pokládku betonových obrubníků o rozměrech předepsaných zadávací dokumentací  
betonové lože i boční betonovou opěrku.</t>
  </si>
  <si>
    <t>43</t>
  </si>
  <si>
    <t>919111</t>
  </si>
  <si>
    <t>ŘEZÁNÍ ASFALTOVÉHO KRYTU VOZOVEK TL DO 50MM</t>
  </si>
  <si>
    <t>Chodník z asfaltu 
Řezání asfaltu: 60=60,000 [A]</t>
  </si>
  <si>
    <t>položka zahrnuje řezání vozovkové vrstvy v předepsané tloušťce, včetně spotřeby vody</t>
  </si>
  <si>
    <t>44</t>
  </si>
  <si>
    <t>919123</t>
  </si>
  <si>
    <t>ŘEZÁNÍ BETONOVÉHO KRYTU VOZOVEK TL DO 150MM</t>
  </si>
  <si>
    <t>Chodník z panelů 
Řezání litého betonu: 20=20,000 [A] 
Řezání panelů: 150+70-20=200,000 [B] 
Celkem: A+B=220,000 [C]</t>
  </si>
  <si>
    <t>45</t>
  </si>
  <si>
    <t>931315</t>
  </si>
  <si>
    <t>TĚSNĚNÍ DILATAČ SPAR ASF ZÁLIVKOU PRŮŘ DO 600MM2</t>
  </si>
  <si>
    <t>napojení na stávající asfaltový kryt vozovky: 69+84+23,1+24,8+34,4+21,3+23,5+5,5+5,5=291,100 [A]</t>
  </si>
  <si>
    <t>položka zahrnuje dodávku a osazení předepsaného materiálu, očištění ploch spáry před úpravou, očištění okolí spáry po úpravě  
nezahrnuje těsnící profil</t>
  </si>
  <si>
    <t>46</t>
  </si>
  <si>
    <t>935212</t>
  </si>
  <si>
    <t>PŘÍKOPOVÉ ŽLABY Z BETON TVÁRNIC ŠÍŘ DO 600MM DO BETONU TL 100MM</t>
  </si>
  <si>
    <t>výměna žlabu z bet. tvárnic š. 0,6m podél zídky u kostela: 35,0=35,000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</si>
  <si>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</si>
  <si>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47</t>
  </si>
  <si>
    <t>96687</t>
  </si>
  <si>
    <t>VYBOURÁNÍ ULIČNÍCH VPUSTÍ KOMPLETNÍCH</t>
  </si>
  <si>
    <t>15+5=20,000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</si>
  <si>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</si>
  <si>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124</t>
  </si>
  <si>
    <t>Silnice III/2864 v km 3,624 – 4,242</t>
  </si>
  <si>
    <t>pol. 12373: 1113,4*1,9=2 115,460 [A] 
pol. 12932: 733,661*0,5*1,9=696,978 [B] 
Celkem: A+B=2 812,438 [C]</t>
  </si>
  <si>
    <t>Frézovaná vrstva bude ponechána na místě a použita k recyklaci, vrstva nad sanacemi  bude v tl. 180 mm odebrána a položena na vozovku mimo prostor sanace. Po položení podkladní vrstvy ze štěrkodrti bude uložena na původní místo a bude určena k reckylaci (vykázáno zvlášťú. Položka obsahuje rozfrézování a složení v místě komunikace mimo ploch určených k sanaci podloží.</t>
  </si>
  <si>
    <t>Rozfrézování krytu stávající vozovky v tl. 180 mm - digitálně odečteno ze situace, vč. rozšíření podkladních vrstev (8%): 3595*0,18*1,08=698,868 [A] 
Frézování tl. 40mm, resp. 70mm pro provedení "rozjezdů" š. 1,0 m se zazubením: 11*1,0*0,04+11*0,85*0,07=1,095 [B] 
Celkem: A+B=699,963 [C]</t>
  </si>
  <si>
    <t>napojení na navazující asfaltový kryt vozovky: 5,5+5,5=11,000 [A]</t>
  </si>
  <si>
    <t>zpevněné okraje vozovky-digitálně odečteno ze situace: 1465*0,2*1,2=351,600 [A] 
aktivní zóna-digitálně odečteno ze situace: 1465*0,4*1,3=761,800 [B] 
Celkem: A+B=1 113,400 [C]</t>
  </si>
  <si>
    <t>levá-digitálně odečteno ze situace: 170,96+114,52+24,24+233,87=543,590 [A] 
pravá-digitálně odečteno ze situace: 140,20+49,871=190,071 [B] 
Celkem: A+B=733,661 [C]</t>
  </si>
  <si>
    <t>aktivní zóna- digitálně odečteno ze situace: 1465*0,4*1,3=761,800 [C]</t>
  </si>
  <si>
    <t>aktivní zóna- digitálně odečteno ze situace: 1465*1,3=1 904,500 [A]</t>
  </si>
  <si>
    <t>zpevněné okraje vozovky-digitálně odečteno ze situace: 1465*1,2=1 758,000 [B]</t>
  </si>
  <si>
    <t>zatravnění pročištěných příkopů v prům. šířce 2,5m: 733,661*2,5=1 834,153 [A]</t>
  </si>
  <si>
    <t>separační geotextilie na parapláň, s vyšší pevností proti protlačení (CBR&gt;3kN, odolnost proti proražení &lt; 10 mm, tažnost &gt; 50%), pod celou plochu sanace</t>
  </si>
  <si>
    <t>zpevněné okraje vozovky-digitálně odečteno ze situace: 1465*1,3=1 904,500 [D]</t>
  </si>
  <si>
    <t>zpevněné okraje vozovky - digitálně odečteno ze situace, vč. rozšíření podkladních vrstev (20%): 1465*1,2=1 758,000 [A]</t>
  </si>
  <si>
    <t>digitálně odečteno ze situace, vč. rozšíření podkladních vrstev (8%): 3595*1,08=3 882,600 [A]</t>
  </si>
  <si>
    <t>digitálně odečteno ze situace: (4242-3624)*0,5*2=618,000 [A] 
sjezdy - digitálně odečteno ze situace: 4,27+17,04+5,27=26,580 [B] 
Celkem: A+B=644,580 [C]</t>
  </si>
  <si>
    <t>oprava vozovky-digitálně odečteno ze situace, vč. rozšíření podkladních vrstev (8%): 2130*1,08=2 300,400 [A] 
zpevněné okraje vozovky-digitálně odečteno ze situace, vč. rozšíření podkladních vrstev (8%): 1465*1,08=1 582,200 [B] 
provedení "rozjezdů" š. 1,0 m se zazubením: 11*0,75=8,250 [C] 
Celkem: A+B+C=3 890,850 [D]</t>
  </si>
  <si>
    <t>oprava vozovky-digitálně odečteno ze situace, vč. rozšíření podkladních vrstev (5%): 2130*1,05=2 236,500 [A] 
zpevněné okraje vozovky-digitálně odečteno ze situace, vč. rozšíření podkladních vrstev (5%): 1465*1,05=1 538,250 [B] 
provedení "rozjezdů" š. 1,0 m se zazubením: 11*1,0=11,000 [C] 
Celkem: A+B+C=3 785,750 [D]</t>
  </si>
  <si>
    <t>digitálně odečteno ze situace, vč. dopočtu sešikmení hran vrstvy a rezervy na napojení a vyrovnání okolních povrchů (prům. 3%): 3595*1,03=3 702,850 [A] 
provedení "rozjezdů" š. 1,0 m se zazubením: 11*1,0=11,000 [B] 
Celkem: A+B=3 713,850 [C]</t>
  </si>
  <si>
    <t>digitálně odečteno ze situace, vč. rozšíření podkladních vrstev (5%): 3595*1,05=3 774,750 [A]</t>
  </si>
  <si>
    <t>9113A1</t>
  </si>
  <si>
    <t>SVODIDLO OCEL SILNIČ JEDNOSTR, ÚROVEŇ ZADRŽ N1, N2 - DODÁVKA A MONTÁŽ</t>
  </si>
  <si>
    <t>délka náběhů 4 m, úroveň zadržení N2</t>
  </si>
  <si>
    <t>pravé: 28=28,000 [A] 
levé: 28=28,000 [B] 
Celkem: A+B=56,000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</si>
  <si>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</si>
  <si>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91228</t>
  </si>
  <si>
    <t>SMĚROVÉ SLOUPKY Z PLAST HMOT VČETNĚ ODRAZNÉHO PÁSKU</t>
  </si>
  <si>
    <t>Z11a/b - barva bílá - výška 1m</t>
  </si>
  <si>
    <t>přímá (po 50 m):400/50*2=16,000 [A] 
oblouk 850-1250 (po 40 m):0=0,000 [B] 
oblouk 450-850 (po 30 m):0=0,000 [C] 
oblouk 250-450 (po 20 m):140/20*2=14,000 [D] 
oblouk 50-250 (po 10 m):0=0,000 [E] 
oblouk 0-50 (po 5 m):0=0,000 [F] 
Celkem: A+B+C+D+E+F=30,000 [G]</t>
  </si>
  <si>
    <t>položka zahrnuje:  
- dodání a osazení sloupku včetně nutných zemních prací  
- vnitrostaveništní a mimostaveništní doprava  
- odrazky plastové nebo z retroreflexní fólie</t>
  </si>
  <si>
    <t>Z11c/d - barva červená - výška 1m - vjezdy na pole</t>
  </si>
  <si>
    <t>IS3d+IS3d: 2=2,000 [A] 
P2+E2: 2=2,000 [B] 
Celkem: A+B=4,000 [C]</t>
  </si>
  <si>
    <t>914913</t>
  </si>
  <si>
    <t>SLOUPKY A STOJKY DZ Z OCEL TRUBEK ZABETON DEMONTÁŽ</t>
  </si>
  <si>
    <t>zabetonované, příp. s patkou  
vč. likvidace</t>
  </si>
  <si>
    <t>IS3d+IS3d: 1=1,000 [A] 
P2+E2: 1=1,000 [B] 
Celkem: A+B=2,000 [C]</t>
  </si>
  <si>
    <t>V4: 0,125*(4242-3624)*2=154,500 [A]</t>
  </si>
  <si>
    <t>napojení na stávající asfaltový kryt vozovky: 5,5+5,5=11,000 [A]</t>
  </si>
  <si>
    <t>SO 126</t>
  </si>
  <si>
    <t>Silnice III/2861 v km 5,576 – 6,369</t>
  </si>
  <si>
    <t>pol. 12373: 137,56*1,9=261,364 [A] 
pol. 12932: 1506,62*0,5*1,9=1 431,289 [B] 
Celkem: A+B=1 692,653 [C]</t>
  </si>
  <si>
    <t>11120</t>
  </si>
  <si>
    <t>ODSTRANĚNÍ KŘOVIN</t>
  </si>
  <si>
    <t>vč. kácení podlimitních dřevin  
vč. likvidace</t>
  </si>
  <si>
    <t>odstranění náletových dřevin: 1406=1 406,000 [A]</t>
  </si>
  <si>
    <t>odstranění křovin a stromů do průměru 100 mm  
doprava dřevin bez ohledu na vzdálenost  
spálení na hromadách nebo štěpkování</t>
  </si>
  <si>
    <t>Rozfrézování krytu stávající vozovky v tl. 180 mm - digitálně odečteno ze situace, vč. rozšíření podkladních vrstev (8%): 8555*0,18*1,08=1 663,092 [A] 
Frézování tl. 40mm, resp. 70mm pro provedení "rozjezdů" š. 1,0 m se zazubením: 11*1,0*0,04+11*0,85*0,07=1,095 [B] 
Frézování tl. 40mm, resp. 70mm pro provedení "napojení sjezdů" š. 1,0 m se zazubením: 22,73*0,04+11,37*0,07=1,705 [C] 
Celkem: A+B+C=1 665,892 [D]</t>
  </si>
  <si>
    <t>napojení na navazující asfaltový kryt vozovky: 5,5+18,5+21+4,1+8,6+5,6=63,300 [A] 
napojení "rozjezdů" pro křižovatky a sjezdy: 11,0+22,73=33,730 [B] 
Celkem: A+B=97,030 [C]</t>
  </si>
  <si>
    <t>zpevněné okraje vozovky-digitálně odečteno ze situace: 181*0,2*1,2=43,440 [A] 
aktivní zóna-digitálně odečteno ze situace: 181*0,4*1,3=94,120 [B] 
Celkem: A+B=137,560 [C]</t>
  </si>
  <si>
    <t>levá-digitálně odečteno ze situace: 447,44+174,46+28,58+31,12+45,42=727,020 [A] 
pravá-digitálně odečteno ze situace: 60,37+608,79+68,18+34,26=771,600 [B] 
rušený sjezd: 8,0=8,000 [C] 
Celkem: A+B+C=1 506,620 [D]</t>
  </si>
  <si>
    <t>aktivní zóna-digitálně odečteno ze situace: 181*0,4*1,3=94,120 [C]</t>
  </si>
  <si>
    <t>aktivní zóna-digitálně odečteno ze situace: 181*1,3=235,300 [A]</t>
  </si>
  <si>
    <t>zpevněné okraje vozovky-digitálně odečteno ze situace: 181*1,2=217,200 [B]</t>
  </si>
  <si>
    <t>zatravnění pročištěných příkopů v prům. šířce 2,5m: 1506,62*2,5=3 766,550 [A]</t>
  </si>
  <si>
    <t>zpevněné okraje vozovky: 181*1,3=235,300 [D]</t>
  </si>
  <si>
    <t>zpevněné okraje vozovky - digitálně odečteno ze situace, vč. rozšíření podkladních vrstev (20%): 181*1,2=217,200 [A]</t>
  </si>
  <si>
    <t>digitálně odečteno ze situace, vč. rozšíření podkladních vrstev (8%): 8555*1,08=9 239,400 [A]</t>
  </si>
  <si>
    <t>digitálně odečteno ze situace: (6369-5576)*0,5*2=793,000 [A]</t>
  </si>
  <si>
    <t>oprava vozovky - digitálně odečteno ze situace, vč. rozšíření podkladních vrstev (8%): 8374*1,08=9 043,920 [A] 
zpevněné okraje vozovky - digitálně odečteno ze situace, vč. rozšíření podkladních vrstev (8%): 181*1,08=195,480 [B] 
provedení "rozjezdů" š. 1,0 m se zazubením: 11*0,75=8,250 [C] 
provedení "napojení sjezdů" š. 1,0 m se zazubením: 22,73*0,5=11,365 [D] 
Celkem: A+B+C+D=9 259,015 [E]</t>
  </si>
  <si>
    <t>oprava vozovky - digitálně odečteno ze situace, vč. rozšíření podkladních vrstev (5%): 8374*1,05=8 792,700 [A] 
zpevněné okraje vozovky - digitálně odečteno ze situace, vč. rozšíření podkladních vrstev (5%): 181*1,05=190,050 [B] 
provedení "rozjezdů" š. 1,0 m se zazubením: 11*1,0=11,000 [C] 
provedení "napojení sjezdů" š. 1,0 m se zazubením: 22,73*1,0=22,730 [D] 
Celkem: A+B+C+D=9 016,480 [E]</t>
  </si>
  <si>
    <t>digitálně odečteno ze situace, vč. dopočtu sešikmení hran vrstvy a rezervy na napojení a vyrovnání okolních povrchů (prům. 3%): 8555*1,03=8 811,650 [A] 
provedení "rozjezdů" š. 1,0 m se zazubením: 11*1,0=11,000 [B] 
provedení "napojení sjezdů" š. 1,0 m se zazubením: 22,73*1,0=22,730 [C] 
Celkem: A+B+C=8 845,380 [D]</t>
  </si>
  <si>
    <t>digitálně odečteno ze situace, vč. rozšíření podkladních vrstev (5%): 8555*1,05=8 982,750 [A]</t>
  </si>
  <si>
    <t>provedení "rozjezdů" š. 1,0 m se zazubením: 11*0,75=8,250 [A] 
provedení "napojení sjezdů" š. 1,0 m se zazubením: 22,73*0,5=11,365 [B] 
Celkem: A+B=19,615 [C]</t>
  </si>
  <si>
    <t>přímá (po 50 m):450/50*2=18,000 [A] 
oblouk 850-1250 (po 40 m):0=0,000 [B] 
oblouk 450-850 (po 30 m):0=0,000 [C] 
oblouk 250-450 (po 20 m):160/20*2=16,000 [D] 
oblouk 50-250 (po 10 m):180/10*2=36,000 [E] 
oblouk 0-50 (po 5 m):0=0,000 [F] 
Celkem: A+B+C+D+E+F=70,000 [G]</t>
  </si>
  <si>
    <t>IS3c: 1=1,000 [A] 
P1: 1=1,000 [B] 
P4: 1=1,000 [C] 
Celkem: A+B+C=3,000 [D]</t>
  </si>
  <si>
    <t>V4: 0,125*(6369-5576)*2=198,250 [A]</t>
  </si>
  <si>
    <t>napojení na stávající asfaltový kryt vozovky: 5,5+18,5+21+4,1+8,6+5,6=63,300 [A] 
napojení "rozjezdů" pro křižovatky a sjezdy: 11,0+22,73=33,730 [B] 
Celkem: A+B=97,030 [C]</t>
  </si>
  <si>
    <t>SO 183</t>
  </si>
  <si>
    <t>Přechodné dopravní značení</t>
  </si>
  <si>
    <t>SO 183_3</t>
  </si>
  <si>
    <t>Přechodné dopravní značení (SO 123)</t>
  </si>
  <si>
    <t>02720</t>
  </si>
  <si>
    <t>POMOC PRÁCE ZŘÍZ NEBO ZAJIŠŤ REGULACI A OCHRANU DOPRAVY</t>
  </si>
  <si>
    <t>položka zahrnuje -  
- vypracování, resp. aktualizaci PD SO 183, projednání a zajištění souhlasu DO s DIO, zajištění DIR,  
- příp. doplnění objízdných tras směrovými šipkami IS11C (vč. sloupku, podstavce),  
- případné řízení provozu proškolenými pracovníky.</t>
  </si>
  <si>
    <t>1=1,000 [A]</t>
  </si>
  <si>
    <t>91400</t>
  </si>
  <si>
    <t>DOČASNÉ ZAKRYTÍ NEBO OTOČENÍ STÁVAJÍCÍCH DOPRAVNÍCH ZNAČEK</t>
  </si>
  <si>
    <t>bude upřesněno dle skutečné situace stavby - odborný odhad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</si>
  <si>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</si>
  <si>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</si>
  <si>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</si>
  <si>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Provizorní značení v majetku zhotovitele</t>
  </si>
  <si>
    <t>IS 11B: (2+3+2+2)=9,000 [A] 
B1+E13: 5+5=10,000 [B] 
IP10b: 6=6,000 [C] 
IP10a: 4=4,000 [D] 
Celkem: A+B+C+D=29,000 [E]</t>
  </si>
  <si>
    <t>položka zahrnuje:  
- dopravu demontované značky z dočasné skládky  
- osazení a montáž značky na místě určeném projektem  
- nutnou opravu poškozených částí  
nezahrnuje dodávku značky</t>
  </si>
  <si>
    <t>914139.R</t>
  </si>
  <si>
    <t>DOPRAV ZNAČKY ZÁKLAD VEL OCEL FÓLIE TŘ 2 - NÁJEMNÉ</t>
  </si>
  <si>
    <t>Nájemné po celou dobu stavby.  
Uvedená částka za pronájem DZ bude čerpána jako celek po ukončení části a nebude mít návaznost na příp. prodloužení harmonogramu stavby / části z důvodů na straně zhotovitele.</t>
  </si>
  <si>
    <t>914432</t>
  </si>
  <si>
    <t>DOPRAVNÍ ZNAČKY 100X150CM OCELOVÉ FÓLIE TŘ 2 - MONTÁŽ S PŘEMÍSTĚNÍM</t>
  </si>
  <si>
    <t>IP22: 5=5,000 [A]</t>
  </si>
  <si>
    <t>914433</t>
  </si>
  <si>
    <t>DOPRAVNÍ ZNAČKY 100X150CM OCELOVÉ FÓLIE TŘ 2 - DEMONTÁŽ</t>
  </si>
  <si>
    <t>914439.R</t>
  </si>
  <si>
    <t>DOPRAV ZNAČKY 100X150CM OCEL FÓLIE TŘ 2 - NÁJEMNÉ</t>
  </si>
  <si>
    <t>914922</t>
  </si>
  <si>
    <t>SLOUPKY A STOJKY DZ Z OCEL TRUBEK DO PATKY MONTÁŽ S PŘESUNEM</t>
  </si>
  <si>
    <t>IS 11B: (2+3+2+2)=9,000 [A] 
B1+E13: 5=5,000 [B] 
IP10b: 6=6,000 [C] 
IP10a: 4=4,000 [D] 
IP22: 2*5=10,000 [E] 
Z2: 2*5=10,000 [F] 
Celkem: A+B+C+D+E+F=44,000 [G]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</si>
  <si>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</si>
  <si>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914929.R</t>
  </si>
  <si>
    <t>SLOUPKY A STOJKY DZ Z OCEL TRUBEK DO PATKY NÁJEMNÉ</t>
  </si>
  <si>
    <t>916122</t>
  </si>
  <si>
    <t>DOPRAV SVĚTLO VÝSTRAŽ SOUPRAVA 3KS - MONTÁŽ S PŘESUNEM</t>
  </si>
  <si>
    <t>Z2 + 3x S7 typ1: 5=5,000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</si>
  <si>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</si>
  <si>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</si>
  <si>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</si>
  <si>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</si>
  <si>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916129.R</t>
  </si>
  <si>
    <t>DOPRAVNÍ SVĚTLO VÝSTRAŽNÉ SOUPRAVA 3KS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</si>
  <si>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</si>
  <si>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</si>
  <si>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</si>
  <si>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</si>
  <si>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</si>
  <si>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916329.R</t>
  </si>
  <si>
    <t>DOPRAVNÍ ZÁBRANY Z2 S FÓLIÍ TŘ 2 - NÁJEMNÉ</t>
  </si>
  <si>
    <t>916712</t>
  </si>
  <si>
    <t>UPEVŇOVACÍ KONSTR - PODKLADNÍ DESKA POD 28KG - MONTÁŽ S PŘESUNEM</t>
  </si>
  <si>
    <t>Počet podkladních desek dle počtu sloupků + min. 30% rezerva na příp. zdvojení podstavců  
Provizorní značení v majetku zhotovitele</t>
  </si>
  <si>
    <t>916713</t>
  </si>
  <si>
    <t>UPEVŇOVACÍ KONSTR - PODKLADNÍ DESKA POD 28KG - DEMONTÁŽ</t>
  </si>
  <si>
    <t>916719.R</t>
  </si>
  <si>
    <t>UPEVŇOVACÍ KONSTR - PODKLAD DESKA POD 28KG - NÁJEMNÉ</t>
  </si>
  <si>
    <t>SO 183_4</t>
  </si>
  <si>
    <t>Přechodné dopravní značení (SO 124)</t>
  </si>
  <si>
    <t>IS 11B: (2+1+1)=4,000 [A] 
B1+E13: 2+2=4,000 [B] 
IP10b: 2=2,000 [C] 
IP10a: 2=2,000 [D] 
Celkem: A+B+C+D=12,000 [E]</t>
  </si>
  <si>
    <t>IP22: 2=2,000 [A]</t>
  </si>
  <si>
    <t>914439R</t>
  </si>
  <si>
    <t>IS 11B: (2+1+1)=4,000 [A] 
B1+E13: 2=2,000 [B] 
IP10b: 2=2,000 [C] 
IP10a: 2=2,000 [D] 
IP22: 2*2=4,000 [E] 
Z2: 2*2=4,000 [F] 
Celkem: A+B+C+D+E+F=18,000 [G]</t>
  </si>
  <si>
    <t>Z2 + 3x S7 typ1: 2=2,000 [A]</t>
  </si>
  <si>
    <t>SO 183_6</t>
  </si>
  <si>
    <t>Přechodné dopravní značení (SO 126)</t>
  </si>
  <si>
    <t>IS 11B: (4+4+2)=10,000 [A] 
B1+E13: 2+2=4,000 [B] 
B24a: 1=1,000 [C] 
B24b: 1=1,000 [D] 
B20a: 1+3=4,000 [E] 
A15+E3a: 2+2=4,000 [F] 
B26: 2=2,000 [G] 
B21a: 2=2,000 [H] 
Celkem: A+B+C+D+E+F+G+H=28,000 [I]</t>
  </si>
  <si>
    <t>IP22: 4=4,000 [A]</t>
  </si>
  <si>
    <t>IS 11B: (1+1+2)=4,000 [A] 
B1+E13: 2=2,000 [B] 
B24a: 1=1,000 [C] 
B24b: 1=1,000 [D] 
B20a: 1+3=4,000 [E] 
A15+E3a: 2=2,000 [F] 
B26: 2=2,000 [G] 
B21a: 2=2,000 [H] 
IP22: 2*4=8,000 [I] 
Z2: 2*2=4,000 [J] 
Celkem: A+B+C+D+E+F+G+H+I+J=30,000 [K]</t>
  </si>
  <si>
    <t>916342</t>
  </si>
  <si>
    <t>SMĚROV DESKY Z4 JEDNOSTR S FÓLIÍ TŘ 2 - MONTÁŽ S PŘESUNEM</t>
  </si>
  <si>
    <t>Z4a: 15=15,000 [A]</t>
  </si>
  <si>
    <t>916343</t>
  </si>
  <si>
    <t>SMĚROVACÍ DESKY Z4 JEDNOSTR S FÓLIÍ TŘ 2 - DEMONTÁŽ</t>
  </si>
  <si>
    <t>916349.R</t>
  </si>
  <si>
    <t>SMĚROVACÍ DESKY Z4 JEDNOSTR S FÓLIÍ TŘ 2 - NÁJEMNÉ</t>
  </si>
  <si>
    <t>SO 300</t>
  </si>
  <si>
    <t>Odvodnění</t>
  </si>
  <si>
    <t>SO 300_3_4</t>
  </si>
  <si>
    <t>Odvodnění (SO 123 a 124)</t>
  </si>
  <si>
    <t>O2</t>
  </si>
  <si>
    <t>SO 300.2.15</t>
  </si>
  <si>
    <t>Propustek 15</t>
  </si>
  <si>
    <t>pol. 129946: 7,8*0,13*0,2*1,9=0,385 [A]</t>
  </si>
  <si>
    <t>129946</t>
  </si>
  <si>
    <t>ČIŠTĚNÍ POTRUBÍ DN DO 400MM</t>
  </si>
  <si>
    <t>vč. odvozu a uložení materiálu na skládku</t>
  </si>
  <si>
    <t>pročištění tlakovou vodou (zanesení 20% průřezu): 7,8=7,800 [A]</t>
  </si>
  <si>
    <t>18214</t>
  </si>
  <si>
    <t>ÚPRAVA POVRCHŮ SROVNÁNÍM ÚZEMÍ V TL DO 0,25M</t>
  </si>
  <si>
    <t>úprava plochy okolí pro provedení zatravnění - digitálně odečteno ze situace: 25=25,000 [A]</t>
  </si>
  <si>
    <t>položka zahrnuje srovnání výškových rozdílů terénu</t>
  </si>
  <si>
    <t>úprava okolí propustku - zatravnění - digitálně odečteno ze situace: 25=25,000 [A]</t>
  </si>
  <si>
    <t>Úpravy povrchů, podlahy, výplně otvorů</t>
  </si>
  <si>
    <t>626113.R</t>
  </si>
  <si>
    <t>REPROFILACE BETONOVÝCH PLOCH VČETNĚ OČIŠTĚNÍ PODKLADU</t>
  </si>
  <si>
    <t>zahrnuje otryskání tlakovou vodou, spojovací můstek, reprofilační maltu v potřebné tloušťce, 2x spojovací nátěr</t>
  </si>
  <si>
    <t>sanace betonových kontrukcí: 0,75=0,750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</si>
  <si>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</si>
  <si>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SO 300.2.16</t>
  </si>
  <si>
    <t>Propustek 16</t>
  </si>
  <si>
    <t>pol. 12273: 10*1,9=19,000 [A]</t>
  </si>
  <si>
    <t>pol. 966346: 7,6*0,25*2,5=4,750 [A]</t>
  </si>
  <si>
    <t>12273</t>
  </si>
  <si>
    <t>ODKOPÁVKY A PROKOPÁVKY OBECNÉ TŘ. I</t>
  </si>
  <si>
    <t>výkop zeminy kolem propustku - digitálně odečteno ze situace: 10=10,000 [A]</t>
  </si>
  <si>
    <t>17581</t>
  </si>
  <si>
    <t>OBSYP POTRUBÍ A OBJEKTŮ Z NAKUPOVANÝCH MATERIÁLŮ</t>
  </si>
  <si>
    <t>ŠD fr. 0/32, hutněno po vrstvách 300mm</t>
  </si>
  <si>
    <t>Obsyp / zásyp potrubí propustku - digitálně odečteno ze situace: 8=8,000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</si>
  <si>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</si>
  <si>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úprava zeminy do sklonu pro provedení propustku, zhutnění - digitálně odečteno ze situace: 12=12,000 [A]</t>
  </si>
  <si>
    <t>úprava plochy okolí pro provedení zatravnění - digitálně odečteno ze situace: 50=50,000 [A]</t>
  </si>
  <si>
    <t>úprava okolí propustku - zatravnění - digitálně odečteno ze situace: 50=50,000 [A]</t>
  </si>
  <si>
    <t>Vodorovné konstrukce</t>
  </si>
  <si>
    <t>451312</t>
  </si>
  <si>
    <t>PODKLADNÍ A VÝPLŇOVÉ VRSTVY Z PROSTÉHO BETONU C12/15</t>
  </si>
  <si>
    <t>beton C12/15 X0</t>
  </si>
  <si>
    <t>lože propustku tl. 150mm - digitálně odečteno ze situace: 12,5*0,15=1,875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</si>
  <si>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</si>
  <si>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</si>
  <si>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</si>
  <si>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beton (min.) C20/25 XF3</t>
  </si>
  <si>
    <t>lože kamenného obkladu / dlažby tl. 100mm - digitálně odečteno ze situace: 22*0,1=2,200 [A]</t>
  </si>
  <si>
    <t>45157</t>
  </si>
  <si>
    <t>PODKLADNÍ A VÝPLŇOVÉ VRSTVY Z KAMENIVA TĚŽENÉHO</t>
  </si>
  <si>
    <t>ŠP</t>
  </si>
  <si>
    <t>podsyp kamenného obkladu / dlažby tl. 100mm - digitálně odečteno ze situace: 22*0,1=2,200 [A]</t>
  </si>
  <si>
    <t>položka zahrnuje dodávku předepsaného kameniva, mimostaveništní a vnitrostaveništní dopravu a jeho uložení  
není-li v zadávací dokumentaci uvedeno jinak, jedná se o nakupovaný materiál</t>
  </si>
  <si>
    <t>467314</t>
  </si>
  <si>
    <t>STUPNĚ A PRAHY VODNÍCH KORYT Z PROSTÉHO BETONU C25/30</t>
  </si>
  <si>
    <t>základové prahy propustku - digitálně odečteno ze situace: 4=4,000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</si>
  <si>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</si>
  <si>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899574</t>
  </si>
  <si>
    <t>OBETONOVÁNÍ POTRUBÍ ZE ŽELEZOBETONU DO C25/30 VČETNĚ VÝZTUŽE</t>
  </si>
  <si>
    <t>beton C25/30-XF3  
vč. výztuže obetonávky - sítě KARI 8/150/150 mm B500B, včetně rezervy na přesahy 15%, celk. mn. 41 m2.</t>
  </si>
  <si>
    <t>obetonování trouby, tl. min 150 mm - digitálně odečteno ze situace: 3,0=3,000 [A]</t>
  </si>
  <si>
    <t>9183B3</t>
  </si>
  <si>
    <t>PROPUSTY Z TRUB DN 400MM PLASTOVÝCH</t>
  </si>
  <si>
    <t>plastová roura z PP nebo PE-HD, SN16, DN 400 vč. seříznutí čel (2ks) roury do požadovaného sklonu</t>
  </si>
  <si>
    <t>propustek - digitálně odečteno ze situace: 10=10,000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</si>
  <si>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</si>
  <si>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918513</t>
  </si>
  <si>
    <t>ČELA PROPUSTU Z KAMENE - OBKLAD</t>
  </si>
  <si>
    <t>kamen tl. 200 mm, vyspárovaný MC25 - XF4  
betonové lože (min.) C20/25 - XF3 tl. 100mm a ŠP podsyp tl. 100mm vykázány zvlášť</t>
  </si>
  <si>
    <t>kamenný obklad čel tl. 200 mm - digitálně odečteno ze situace: 22*0,2=4,400 [A]</t>
  </si>
  <si>
    <t>Položka zahrnuje:  
obklad z lomového kamen na MC ve tvaru, předepsaným zadávací dokumentací  
vyspárování obkladu MC</t>
  </si>
  <si>
    <t>966346</t>
  </si>
  <si>
    <t>BOURÁNÍ PROPUSTŮ Z TRUB DN DO 400MM</t>
  </si>
  <si>
    <t>vybourání betonové trouby DN 400 - digitálně odečteno ze situace: 7,6=7,600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</si>
  <si>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</si>
  <si>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300.2.17</t>
  </si>
  <si>
    <t>Propustek 17</t>
  </si>
  <si>
    <t>pol. 11332: 4,5*2,1=9,450 [A] 
pol. 12273: 25*1,9=47,500 [B] 
Celkem: A+B=56,950 [C]</t>
  </si>
  <si>
    <t>pol. 966346: 6,7*0,25*2,5=4,188 [A]</t>
  </si>
  <si>
    <t>pol. 96616: 6*2,5=15,000 [A]</t>
  </si>
  <si>
    <t>11332</t>
  </si>
  <si>
    <t>ODSTRANĚNÍ PODKLADŮ ZPEVNĚNÝCH PLOCH Z KAMENIVA NESTMELENÉHO</t>
  </si>
  <si>
    <t>vybourání konstrukce vozovky nad propustkem tl. 150 mm - digitálně odečteno ze situace: 30*0,15=4,500 [A]</t>
  </si>
  <si>
    <t>výkop zeminy kolem propustku - digitálně odečteno ze situace: 25=25,000 [A]</t>
  </si>
  <si>
    <t>Obsyp / zásyp potrubí propustku - digitálně odečteno ze situace: 15=15,000 [A]</t>
  </si>
  <si>
    <t>úprava zeminy do sklonu pro provedení propustku, zhutnění - digitálně odečteno ze situace: 15=15,000 [A]</t>
  </si>
  <si>
    <t>úprava plochy okolí pro provedení zatravnění - digitálně odečteno ze situace: 100=100,000 [A]</t>
  </si>
  <si>
    <t>úprava okolí propustku - zatravnění - digitálně odečteno ze situace: 100=100,000 [A]</t>
  </si>
  <si>
    <t>272324</t>
  </si>
  <si>
    <t>ZÁKLADY ZE ŽELEZOBETONU DO C25/30</t>
  </si>
  <si>
    <t>železobeton (min.) C20/25 - XF3</t>
  </si>
  <si>
    <t>základová patka čel propustku - digitálně odečteno ze situace: 6=6,000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</si>
  <si>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</si>
  <si>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</si>
  <si>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</si>
  <si>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ocel B500B</t>
  </si>
  <si>
    <t>výztuž základové patky - 100 kg/m3: 0,6=0,600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</si>
  <si>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</si>
  <si>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lože propustku tl. 150mm - digitálně odečteno ze situace: 8*0,15=1,200 [A]</t>
  </si>
  <si>
    <t>lože kamenného obkladu / dlažby tl. 100mm - digitálně odečteno ze situace: 25*0,1=2,500 [A] 
lože propustku tl. 150mm - digitálně odečteno ze situace: 8*0,15=1,200 [B] 
Celkem: A+B=3,700 [C]</t>
  </si>
  <si>
    <t>podsyp kamenného obkladu / dlažby tl. 100mm - digitálně odečteno ze situace: 25*0,1=2,500 [A]</t>
  </si>
  <si>
    <t>štěrkodrť ŠDA 0/63 tl. 200 mm</t>
  </si>
  <si>
    <t>obnova konstrukce vozovky nad propustkem tl. 200 mm - digitálně odečteno ze situace: 30=30,000 [A]</t>
  </si>
  <si>
    <t>beton C25/30-XF3  
vč. výztuže obetonávky - sítě KARI 8/150/150 mm B500B, včetně rezervy na přesahy 15%, celk. mn. 51 m2.</t>
  </si>
  <si>
    <t>obetonování trouby, tl. min 150 mm - digitálně odečteno ze situace: 5,11=5,110 [A]</t>
  </si>
  <si>
    <t>9181D5</t>
  </si>
  <si>
    <t>ČELA PROPUSTU Z TRUB DN DO 600MM Z BETONU DO C 30/37</t>
  </si>
  <si>
    <t>pol. zahrnuje -  
- dřík čela propustku - železobeton (min.) C20/25 - XF3 (4 m3)  
- výztuž dříku - B500B - 100 kg/m3 (0,4 t)  
- železobetonová římsa čela propustku - C30/37 - XF3 - provzdušněný (1 m3)  
- výztuž římsy - B500B - 150 kg/m3 (0,15 t)</t>
  </si>
  <si>
    <t>Kolmá čela propustku DN 600: 2=2,000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</si>
  <si>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</si>
  <si>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9183D2</t>
  </si>
  <si>
    <t>PROPUSTY Z TRUB DN 600MM ŽELEZOBETONOVÝCH</t>
  </si>
  <si>
    <t>železobetonová roura DN 600</t>
  </si>
  <si>
    <t>propustek - digitálně odečteno ze situace: 7,3=7,300 [A]</t>
  </si>
  <si>
    <t>kamenný obklad tl. 200 mm - digitálně odečteno ze situace: 25*0,2=5,000 [A]</t>
  </si>
  <si>
    <t>96616</t>
  </si>
  <si>
    <t>BOURÁNÍ KONSTRUKCÍ ZE ŽELEZOBETONU</t>
  </si>
  <si>
    <t>vybourání železobetonových čel propustku - digitálně odečteno ze situace: 6=6,000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</si>
  <si>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</si>
  <si>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vybourání betonové trouby DN 400 - digitálně odečteno ze situace: 6,7=6,700 [A]</t>
  </si>
  <si>
    <t>SO 300.2.17a</t>
  </si>
  <si>
    <t>Propustek 17a</t>
  </si>
  <si>
    <t>pol. 12273: 8*1,9=15,200 [A]</t>
  </si>
  <si>
    <t>výkop zeminy kolem propustku - digitálně odečteno ze situace: 8=8,000 [A]</t>
  </si>
  <si>
    <t>Obsyp / zásyp potrubí propustku - digitálně odečteno ze situace: 3=3,000 [A]</t>
  </si>
  <si>
    <t>úprava zeminy do sklonu pro provedení propustku, zhutnění - digitálně odečteno ze situace: 5,7=5,700 [A]</t>
  </si>
  <si>
    <t>lože propustku tl. 150mm - digitálně odečteno ze situace: 5,7*0,15=0,855 [A]</t>
  </si>
  <si>
    <t>lože kamenného obkladu / dlažby tl. 100mm - digitálně odečteno ze situace: 10*0,1=1,000 [A]</t>
  </si>
  <si>
    <t>podsyp kamenného obkladu / dlažby tl. 100mm - digitálně odečteno ze situace: 10*0,1=1,000 [A]</t>
  </si>
  <si>
    <t>beton C25/30-XF3  
vč. výztuže obetonávky - sítě KARI 8/150/150 mm B500B, včetně rezervy na přesahy 15%, celk. mn. 19 m2.</t>
  </si>
  <si>
    <t>obetonování trouby, tl. min 150 mm - digitálně odečteno ze situace: 1,5=1,500 [A]</t>
  </si>
  <si>
    <t>9183A3</t>
  </si>
  <si>
    <t>PROPUSTY Z TRUB DN 300MM PLASTOVÝCH</t>
  </si>
  <si>
    <t>plastová roura z PP nebo PE-HD, SN16, DN 300 vč. seříznutí čel (2ks) roury do požadovaného sklonu</t>
  </si>
  <si>
    <t>propustek - digitálně odečteno ze situace: 4,7=4,700 [A]</t>
  </si>
  <si>
    <t>kamenný obklad čel tl. 200 mm - digitálně odečteno ze situace: 10*0,2=2,000 [A]</t>
  </si>
  <si>
    <t>SO 300_6</t>
  </si>
  <si>
    <t>Odvodnění (SO 126)</t>
  </si>
  <si>
    <t>SO 300.2.17b</t>
  </si>
  <si>
    <t>Propustek 17b</t>
  </si>
  <si>
    <t>pol. 12273: 13*1,9=24,700 [A]</t>
  </si>
  <si>
    <t>výkop zeminy kolem propustku - digitálně odečteno ze situace: 13=13,000 [A]</t>
  </si>
  <si>
    <t>Obsyp / zásyp potrubí propustku - digitálně odečteno ze situace: 5,5=5,500 [A]</t>
  </si>
  <si>
    <t>úprava zeminy do sklonu pro provedení propustku, zhutnění - digitálně odečteno ze situace: 10,3=10,300 [A]</t>
  </si>
  <si>
    <t>lože propustku tl. 150mm - digitálně odečteno ze situace: 10,3*0,15=1,545 [A]</t>
  </si>
  <si>
    <t>lože kamenného obkladu / dlažby tl. 100mm - digitálně odečteno ze situace: 15*0,1=1,500 [A]</t>
  </si>
  <si>
    <t>podsyp kamenného obkladu / dlažby tl. 100mm - digitálně odečteno ze situace: 15*0,1=1,500 [A]</t>
  </si>
  <si>
    <t>beton C25/30-XF3  
vč. výztuže obetonávky - sítě KARI 8/150/150 mm B500B, včetně rezervy na přesahy 15%, celk. mn. 35 m2.</t>
  </si>
  <si>
    <t>obetonování trouby, tl. min 150 mm - digitálně odečteno ze situace: 2,6=2,600 [A]</t>
  </si>
  <si>
    <t>propustek - digitálně odečteno ze situace: 8,55=8,550 [A]</t>
  </si>
  <si>
    <t>kamenný obklad čel tl. 200 mm - digitálně odečteno ze situace: 15*0,2=3,000 [A]</t>
  </si>
  <si>
    <t>SO 300.2.17c</t>
  </si>
  <si>
    <t>Propustek 17c</t>
  </si>
  <si>
    <t>Obsyp / zásyp potrubí propustku - digitálně odečteno ze situace: 4=4,000 [A]</t>
  </si>
  <si>
    <t>úprava zeminy do sklonu pro provedení propustku, zhutnění - digitálně odečteno ze situace: 7,7=7,700 [A]</t>
  </si>
  <si>
    <t>lože propustku tl. 150mm - digitálně odečteno ze situace: 7,7*0,15=1,155 [A]</t>
  </si>
  <si>
    <t>beton C25/30-XF3  
vč. výztuže obetonávky - sítě KARI 8/150/150 mm B500B, včetně rezervy na přesahy 15%, celk. mn. 26 m2.</t>
  </si>
  <si>
    <t>obetonování trouby, tl. min 150 mm - digitálně odečteno ze situace: 2,0=2,000 [A]</t>
  </si>
  <si>
    <t>propustek - digitálně odečteno ze situace: 6,35=6,350 [A]</t>
  </si>
  <si>
    <t>SO 300.2.17d</t>
  </si>
  <si>
    <t>Propustek 17d</t>
  </si>
  <si>
    <t>pol. 12273: 14*1,9=26,600 [A]</t>
  </si>
  <si>
    <t>výkop zeminy kolem propustku - digitálně odečteno ze situace: 14=14,000 [A]</t>
  </si>
  <si>
    <t>Obsyp / zásyp potrubí propustku - digitálně odečteno ze situace: 6=6,000 [A]</t>
  </si>
  <si>
    <t>úprava zeminy do sklonu pro provedení propustku, zhutnění - digitálně odečteno ze situace: 11,1=11,100 [A]</t>
  </si>
  <si>
    <t>lože propustku tl. 150mm - digitálně odečteno ze situace: 11,1*0,15=1,665 [A]</t>
  </si>
  <si>
    <t>beton C25/30-XF3  
vč. výztuže obetonávky - sítě KARI 8/150/150 mm B500B, včetně rezervy na přesahy 15%, celk. mn. 38 m2.</t>
  </si>
  <si>
    <t>obetonování trouby, tl. min 150 mm - digitálně odečteno ze situace: 2,8=2,800 [A]</t>
  </si>
  <si>
    <t>propustek - digitálně odečteno ze situace: 9,25=9,250 [A]</t>
  </si>
  <si>
    <t>SO 300.2.17e</t>
  </si>
  <si>
    <t>Propustek 17e</t>
  </si>
  <si>
    <t>pol. 12273: 12*1,9=22,800 [A]</t>
  </si>
  <si>
    <t>výkop zeminy kolem propustku - digitálně odečteno ze situace: 12=12,000 [A]</t>
  </si>
  <si>
    <t>Obsyp / zásyp potrubí propustku - digitálně odečteno ze situace: 5=5,000 [A]</t>
  </si>
  <si>
    <t>úprava zeminy do sklonu pro provedení propustku, zhutnění - digitálně odečteno ze situace: 9,3=9,300 [A]</t>
  </si>
  <si>
    <t>lože propustku tl. 150mm - digitálně odečteno ze situace: 9,3*0,15=1,395 [A]</t>
  </si>
  <si>
    <t>beton C25/30-XF3  
vč. výztuže obetonávky - sítě KARI 8/150/150 mm B500B, včetně rezervy na přesahy 15%, celk. mn. 32 m2.</t>
  </si>
  <si>
    <t>obetonování trouby, tl. min 150 mm - digitálně odečteno ze situace: 2,4=2,400 [A]</t>
  </si>
  <si>
    <t>propustek - digitálně odečteno ze situace: 7,75=7,750 [A]</t>
  </si>
  <si>
    <t>SO 300.3.18</t>
  </si>
  <si>
    <t>Propustek 18</t>
  </si>
  <si>
    <t>pol. 11332: 4,5*2,1=9,450 [A] 
pol. 12273: 40*1,9=76,000 [B] 
Celkem: A+B=85,450 [C]</t>
  </si>
  <si>
    <t>pol. 966357: 7,5*0,3*2,5=5,625 [A]</t>
  </si>
  <si>
    <t>pol. 96616: 7*2,5=17,500 [A]</t>
  </si>
  <si>
    <t>výkop zeminy kolem propustku - digitálně odečteno ze situace: 40=40,000 [A]</t>
  </si>
  <si>
    <t>Obsyp / zásyp potrubí propustku - digitálně odečteno ze situace: 30=30,000 [A]</t>
  </si>
  <si>
    <t>úprava zeminy do sklonu pro provedení propustku, zhutnění - digitálně odečteno ze situace: 18=18,000 [A]</t>
  </si>
  <si>
    <t>úprava plochy okolí pro provedení zatravnění - digitálně odečteno ze situace: 120=120,000 [A]</t>
  </si>
  <si>
    <t>úprava okolí propustku - zatravnění - digitálně odečteno ze situace: 120=120,000 [A]</t>
  </si>
  <si>
    <t>lože propustku tl. 150mm - digitálně odečteno ze situace: 12*0,15=1,800 [A]</t>
  </si>
  <si>
    <t>lože kamenného obkladu / dlažby tl. 100mm - digitálně odečteno ze situace: 30*0,1=3,000 [A] 
lože propustku tl. 150mm - digitálně odečteno ze situace: 12*0,15=1,800 [B] 
Celkem: A+B=4,800 [C]</t>
  </si>
  <si>
    <t>podsyp kamenného obkladu / dlažby tl. 100mm - digitálně odečteno ze situace: 30*0,1=3,000 [A]</t>
  </si>
  <si>
    <t>beton C25/30-XF3  
vč. výztuže obetonávky - sítě KARI 8/150/150 mm B500B, včetně rezervy na přesahy 15%, celk. mn. 83 m2.</t>
  </si>
  <si>
    <t>obetonování trouby, tl. min 150 mm - digitálně odečteno ze situace: 8,4=8,400 [A]</t>
  </si>
  <si>
    <t>železobetonová roura DN 600 vč. seříznutí čel (2ks) roury do požadovaného sklonu (příp. dodávky koncových prefa trub)</t>
  </si>
  <si>
    <t>propustek - digitálně odečteno ze situace: 12=12,000 [A]</t>
  </si>
  <si>
    <t>kamenný obklad čel tl. 200 mm - digitálně odečteno ze situace: 30*0,2=6,000 [A]</t>
  </si>
  <si>
    <t>vybourání železobetonových čel propustku - digitálně odečteno ze situace: 7=7,000 [A]</t>
  </si>
  <si>
    <t>966357</t>
  </si>
  <si>
    <t>BOURÁNÍ PROPUSTŮ Z TRUB DN DO 500MM</t>
  </si>
  <si>
    <t>vybourání betonové trouby DN 500 - digitálně odečteno ze situace: 7,5=7,500 [A]</t>
  </si>
  <si>
    <t>SO 300.3.19</t>
  </si>
  <si>
    <t>Propustek 19</t>
  </si>
  <si>
    <t>pol. 129957: 5*0,2*0,5*1,9=0,950 [A]</t>
  </si>
  <si>
    <t>129957</t>
  </si>
  <si>
    <t>ČIŠTĚNÍ POTRUBÍ DN DO 500MM</t>
  </si>
  <si>
    <t>pročištění tlakovou vodou (zanesení 50% průřezu): 5=5,000 [A]</t>
  </si>
  <si>
    <t>úprava plochy okolí pro provedení zatravnění - digitálně odečteno ze situace: 60=60,000 [A]</t>
  </si>
  <si>
    <t>úprava okolí propustku - zatravnění - digitálně odečteno ze situace: 60=60,000 [A]</t>
  </si>
  <si>
    <t>sanace betonové římsy: 5=5,000 [A]</t>
  </si>
  <si>
    <t>62745</t>
  </si>
  <si>
    <t>SPÁROVÁNÍ STARÉHO ZDIVA CEMENTOVOU MALTOU</t>
  </si>
  <si>
    <t>přespárování zdiva: 13=13,000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</si>
  <si>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</si>
  <si>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kamenný obklad tl. 200 mm - zpevnění koryta příkopu - digitálně odečteno ze situace: 15*0,2=3,000 [A]</t>
  </si>
  <si>
    <t>93832</t>
  </si>
  <si>
    <t>OČIŠTĚNÍ DLAŽEB OD VEGETACE</t>
  </si>
  <si>
    <t>vč. likvidace odpadu</t>
  </si>
  <si>
    <t>odstranění vegetace z příkopu (š. do 1m): 20=20,000 [A]</t>
  </si>
  <si>
    <t>položka zahrnuje očištění předepsaným způsobem včetně odklizení vzniklého odpadu</t>
  </si>
  <si>
    <t>938542</t>
  </si>
  <si>
    <t>OČIŠTĚNÍ BETON KONSTR OTRYSKÁNÍM TLAK VODOU DO 500 BARŮ</t>
  </si>
  <si>
    <t>otryskání konstrukce tlakovou vodou: 21=21,000 [A]</t>
  </si>
  <si>
    <t>SO 300.3.20</t>
  </si>
  <si>
    <t>Propustek 20</t>
  </si>
  <si>
    <t>pol. 129957: 10*0,2*0,7*1,9=2,660 [A]</t>
  </si>
  <si>
    <t>pročištění tlakovou vodou (zanesení 70% průřezu): 10=10,000 [A]</t>
  </si>
  <si>
    <t>přespárování zdiva: 9,5=9,500 [A]</t>
  </si>
  <si>
    <t>otryskání konstrukce tlakovou vodou: 15=15,000 [A]</t>
  </si>
  <si>
    <t>SO 300.3.21</t>
  </si>
  <si>
    <t>Propustek 21</t>
  </si>
  <si>
    <t>pol. 129957: 6*0,2*0,6*1,9=1,368 [A]</t>
  </si>
  <si>
    <t>pročištění tlakovou vodou (zanesení 60% průřezu): 6=6,000 [A]</t>
  </si>
  <si>
    <t>SO 300.3.22</t>
  </si>
  <si>
    <t>Propustek 22</t>
  </si>
  <si>
    <t>pol. 129957: 5*0,2*0,9*1,9=1,710 [A]</t>
  </si>
  <si>
    <t>pročištění tlakovou vodou (zanesení 90% průřezu): 5=5,000 [A]</t>
  </si>
  <si>
    <t>přespárování zdiva: 8,5=8,500 [A]</t>
  </si>
  <si>
    <t>otryskání konstrukce tlakovou vodou: 13=13,000 [A]</t>
  </si>
  <si>
    <t>SO 300.3.23</t>
  </si>
  <si>
    <t>Propustek 23</t>
  </si>
  <si>
    <t>pol. 11332: 10,5*2,1=22,050 [A] 
pol. 12273: 100*1,9=190,000 [B] 
pol. 13173: 10*1,9=19,000 [C] 
Celkem: A+B+C=231,050 [D]</t>
  </si>
  <si>
    <t>pol. 96616: 3*2,5=7,500 [A]</t>
  </si>
  <si>
    <t>c</t>
  </si>
  <si>
    <t>poplatky za uskladnění plastového potrubí</t>
  </si>
  <si>
    <t>pol. 966345: 21*0,05=1,050 [A]</t>
  </si>
  <si>
    <t>vybourání konstrukce vozovky nad propustkem tl. 150 mm - digitálně odečteno ze situace: 70*0,15=10,500 [A]</t>
  </si>
  <si>
    <t>výkop zeminy kolem propustku - digitálně odečteno ze situace: 100=100,000 [A]</t>
  </si>
  <si>
    <t>13173</t>
  </si>
  <si>
    <t>HLOUBENÍ JAM ZAPAŽ I NEPAŽ TŘ. I</t>
  </si>
  <si>
    <t>výkop zeminy pro horskou vpusť - digitálně odečteno ze situace: 4=4,000 [A]</t>
  </si>
  <si>
    <t>Obsyp / zásyp potrubí propustku - digitálně odečteno ze situace: 85=85,000 [A]</t>
  </si>
  <si>
    <t>úprava zeminy do sklonu pro provedení propustku, zhutnění - digitálně odečteno ze situace: 45=45,000 [A]</t>
  </si>
  <si>
    <t>lože propustku tl. 150mm - digitálně odečteno ze situace: 15*0,15=2,250 [A]</t>
  </si>
  <si>
    <t>lože kamenného obkladu / dlažby tl. 100mm - digitálně odečteno ze situace: 30*0,1=3,000 [A] 
lože propustku tl. 150mm - digitálně odečteno ze situace: 15*0,15=2,250 [B] 
Celkem: A+B=5,250 [C]</t>
  </si>
  <si>
    <t>základové prahy propustku - digitálně odečteno ze situace: 2=2,000 [A]</t>
  </si>
  <si>
    <t>obnova konstrukce vozovky nad propustkem tl. 200 mm - digitálně odečteno ze situace: 70=70,000 [A]</t>
  </si>
  <si>
    <t>89722</t>
  </si>
  <si>
    <t>VPUSŤ KANALIZAČNÍ HORSKÁ KOMPLETNÍ Z BETON DÍLCŮ</t>
  </si>
  <si>
    <t>prefabrikovaná ŽB horská vpust světlosti 600x1200, s připojením DN 600, mříž litinová D 400: 1=1,000 [A]</t>
  </si>
  <si>
    <t>beton C25/30-XF3  
vč. výztuže obetonávky - sítě KARI 8/150/150 mm B500B, včetně rezervy na přesahy 15%, celk. mn. 86 m2.</t>
  </si>
  <si>
    <t>obetonování trouby, tl. min 150 mm - digitálně odečteno ze situace: 8,68=8,680 [A]</t>
  </si>
  <si>
    <t>železobetonová roura DN 600 vč. seříznutí čela (1ks) roury do požadovaného sklonu (příp. dodávky koncové prefa trouby)</t>
  </si>
  <si>
    <t>propustek - digitálně odečteno ze situace: 12,4=12,400 [A]</t>
  </si>
  <si>
    <t>vybourání železobetonových čel propustku - digitálně odečteno ze situace: 2=2,000 [A] 
vybourání ŽB lapače nečistot: 1=1,000 [B] 
Celkem: A+B=3,000 [C]</t>
  </si>
  <si>
    <t>966345</t>
  </si>
  <si>
    <t>BOURÁNÍ PROPUSTŮ Z TRUB DN DO 300MM</t>
  </si>
  <si>
    <t>vybourání plastové roury DN 300 - digitálně odečteno ze situace: 21=21,000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</si>
</sst>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SUM(C10:C31)</f>
      </c>
      <c s="1"/>
      <c s="1"/>
    </row>
    <row r="7" spans="1:5" ht="12.75" customHeight="1">
      <c r="A7" s="1"/>
      <c s="4" t="s">
        <v>5</v>
      </c>
      <c s="7">
        <f>SUM(E10:E31)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'00_VON_00_VON_3_4'!I3</f>
      </c>
      <c s="20">
        <f>'00_VON_00_VON_3_4'!O2</f>
      </c>
      <c s="20">
        <f>C10+D10</f>
      </c>
    </row>
    <row r="11" spans="1:5" ht="12.75" customHeight="1">
      <c r="A11" s="19" t="s">
        <v>94</v>
      </c>
      <c s="19" t="s">
        <v>95</v>
      </c>
      <c s="20">
        <f>'00_VON_00_VON_6'!I3</f>
      </c>
      <c s="20">
        <f>'00_VON_00_VON_6'!O2</f>
      </c>
      <c s="20">
        <f>C11+D11</f>
      </c>
    </row>
    <row r="12" spans="1:5" ht="12.75" customHeight="1">
      <c r="A12" s="39" t="s">
        <v>96</v>
      </c>
      <c s="39" t="s">
        <v>97</v>
      </c>
      <c s="40">
        <f>'SO 123'!I3</f>
      </c>
      <c s="40">
        <f>'SO 123'!O2</f>
      </c>
      <c s="40">
        <f>C12+D12</f>
      </c>
    </row>
    <row r="13" spans="1:5" ht="12.75" customHeight="1">
      <c r="A13" s="39" t="s">
        <v>345</v>
      </c>
      <c s="39" t="s">
        <v>346</v>
      </c>
      <c s="40">
        <f>'SO 124'!I3</f>
      </c>
      <c s="40">
        <f>'SO 124'!O2</f>
      </c>
      <c s="40">
        <f>C13+D13</f>
      </c>
    </row>
    <row r="14" spans="1:5" ht="12.75" customHeight="1">
      <c r="A14" s="39" t="s">
        <v>384</v>
      </c>
      <c s="39" t="s">
        <v>385</v>
      </c>
      <c s="40">
        <f>'SO 126'!I3</f>
      </c>
      <c s="40">
        <f>'SO 126'!O2</f>
      </c>
      <c s="40">
        <f>C14+D14</f>
      </c>
    </row>
    <row r="15" spans="1:5" ht="12.75" customHeight="1">
      <c r="A15" s="19" t="s">
        <v>415</v>
      </c>
      <c s="19" t="s">
        <v>416</v>
      </c>
      <c s="20">
        <f>'SO 183_SO 183_3'!I3</f>
      </c>
      <c s="20">
        <f>'SO 183_SO 183_3'!O2</f>
      </c>
      <c s="20">
        <f>C15+D15</f>
      </c>
    </row>
    <row r="16" spans="1:5" ht="12.75" customHeight="1">
      <c r="A16" s="19" t="s">
        <v>469</v>
      </c>
      <c s="19" t="s">
        <v>470</v>
      </c>
      <c s="20">
        <f>'SO 183_SO 183_4'!I3</f>
      </c>
      <c s="20">
        <f>'SO 183_SO 183_4'!O2</f>
      </c>
      <c s="20">
        <f>C16+D16</f>
      </c>
    </row>
    <row r="17" spans="1:5" ht="12.75" customHeight="1">
      <c r="A17" s="19" t="s">
        <v>476</v>
      </c>
      <c s="19" t="s">
        <v>477</v>
      </c>
      <c s="20">
        <f>'SO 183_SO 183_6'!I3</f>
      </c>
      <c s="20">
        <f>'SO 183_SO 183_6'!O2</f>
      </c>
      <c s="20">
        <f>C17+D17</f>
      </c>
    </row>
    <row r="18" spans="1:5" ht="12.75" customHeight="1">
      <c r="A18" s="19" t="s">
        <v>493</v>
      </c>
      <c s="19" t="s">
        <v>494</v>
      </c>
      <c s="20">
        <f>'SO 300_SO 300_3_4_SO 300.2.15'!I3</f>
      </c>
      <c s="20">
        <f>'SO 300_SO 300_3_4_SO 300.2.15'!O2</f>
      </c>
      <c s="20">
        <f>C18+D18</f>
      </c>
    </row>
    <row r="19" spans="1:5" ht="12.75" customHeight="1">
      <c r="A19" s="19" t="s">
        <v>511</v>
      </c>
      <c s="19" t="s">
        <v>512</v>
      </c>
      <c s="20">
        <f>'SO 300_SO 300_3_4_SO 300.2.16'!I3</f>
      </c>
      <c s="20">
        <f>'SO 300_SO 300_3_4_SO 300.2.16'!O2</f>
      </c>
      <c s="20">
        <f>C19+D19</f>
      </c>
    </row>
    <row r="20" spans="1:5" ht="12.75" customHeight="1">
      <c r="A20" s="19" t="s">
        <v>563</v>
      </c>
      <c s="19" t="s">
        <v>564</v>
      </c>
      <c s="20">
        <f>'SO 300_SO 300_3_4_SO 300.2.17'!I3</f>
      </c>
      <c s="20">
        <f>'SO 300_SO 300_3_4_SO 300.2.17'!O2</f>
      </c>
      <c s="20">
        <f>C20+D20</f>
      </c>
    </row>
    <row r="21" spans="1:5" ht="12.75" customHeight="1">
      <c r="A21" s="19" t="s">
        <v>608</v>
      </c>
      <c s="19" t="s">
        <v>609</v>
      </c>
      <c s="20">
        <f>'SO 300_SO 300_3_4_SO 300.2.17a'!I3</f>
      </c>
      <c s="20">
        <f>'SO 300_SO 300_3_4_SO 300.2.17a'!O2</f>
      </c>
      <c s="20">
        <f>C21+D21</f>
      </c>
    </row>
    <row r="22" spans="1:5" ht="12.75" customHeight="1">
      <c r="A22" s="19" t="s">
        <v>626</v>
      </c>
      <c s="19" t="s">
        <v>627</v>
      </c>
      <c s="20">
        <f>'SO 300_SO 300_6_SO 300.2.17b'!I3</f>
      </c>
      <c s="20">
        <f>'SO 300_SO 300_6_SO 300.2.17b'!O2</f>
      </c>
      <c s="20">
        <f>C22+D22</f>
      </c>
    </row>
    <row r="23" spans="1:5" ht="12.75" customHeight="1">
      <c r="A23" s="19" t="s">
        <v>639</v>
      </c>
      <c s="19" t="s">
        <v>640</v>
      </c>
      <c s="20">
        <f>'SO 300_SO 300_6_SO 300.2.17c'!I3</f>
      </c>
      <c s="20">
        <f>'SO 300_SO 300_6_SO 300.2.17c'!O2</f>
      </c>
      <c s="20">
        <f>C23+D23</f>
      </c>
    </row>
    <row r="24" spans="1:5" ht="12.75" customHeight="1">
      <c r="A24" s="19" t="s">
        <v>647</v>
      </c>
      <c s="19" t="s">
        <v>648</v>
      </c>
      <c s="20">
        <f>'SO 300_SO 300_6_SO 300.2.17d'!I3</f>
      </c>
      <c s="20">
        <f>'SO 300_SO 300_6_SO 300.2.17d'!O2</f>
      </c>
      <c s="20">
        <f>C24+D24</f>
      </c>
    </row>
    <row r="25" spans="1:5" ht="12.75" customHeight="1">
      <c r="A25" s="19" t="s">
        <v>657</v>
      </c>
      <c s="19" t="s">
        <v>658</v>
      </c>
      <c s="20">
        <f>'SO 300_SO 300_6_SO 300.2.17e'!I3</f>
      </c>
      <c s="20">
        <f>'SO 300_SO 300_6_SO 300.2.17e'!O2</f>
      </c>
      <c s="20">
        <f>C25+D25</f>
      </c>
    </row>
    <row r="26" spans="1:5" ht="12.75" customHeight="1">
      <c r="A26" s="19" t="s">
        <v>667</v>
      </c>
      <c s="19" t="s">
        <v>668</v>
      </c>
      <c s="20">
        <f>'SO 300_SO 300_6_SO 300.3.18'!I3</f>
      </c>
      <c s="20">
        <f>'SO 300_SO 300_6_SO 300.3.18'!O2</f>
      </c>
      <c s="20">
        <f>C26+D26</f>
      </c>
    </row>
    <row r="27" spans="1:5" ht="12.75" customHeight="1">
      <c r="A27" s="19" t="s">
        <v>689</v>
      </c>
      <c s="19" t="s">
        <v>690</v>
      </c>
      <c s="20">
        <f>'SO 300_SO 300_6_SO 300.3.19'!I3</f>
      </c>
      <c s="20">
        <f>'SO 300_SO 300_6_SO 300.3.19'!O2</f>
      </c>
      <c s="20">
        <f>C27+D27</f>
      </c>
    </row>
    <row r="28" spans="1:5" ht="12.75" customHeight="1">
      <c r="A28" s="19" t="s">
        <v>711</v>
      </c>
      <c s="19" t="s">
        <v>712</v>
      </c>
      <c s="20">
        <f>'SO 300_SO 300_6_SO 300.3.20'!I3</f>
      </c>
      <c s="20">
        <f>'SO 300_SO 300_6_SO 300.3.20'!O2</f>
      </c>
      <c s="20">
        <f>C28+D28</f>
      </c>
    </row>
    <row r="29" spans="1:5" ht="12.75" customHeight="1">
      <c r="A29" s="19" t="s">
        <v>717</v>
      </c>
      <c s="19" t="s">
        <v>718</v>
      </c>
      <c s="20">
        <f>'SO 300_SO 300_6_SO 300.3.21'!I3</f>
      </c>
      <c s="20">
        <f>'SO 300_SO 300_6_SO 300.3.21'!O2</f>
      </c>
      <c s="20">
        <f>C29+D29</f>
      </c>
    </row>
    <row r="30" spans="1:5" ht="12.75" customHeight="1">
      <c r="A30" s="19" t="s">
        <v>721</v>
      </c>
      <c s="19" t="s">
        <v>722</v>
      </c>
      <c s="20">
        <f>'SO 300_SO 300_6_SO 300.3.22'!I3</f>
      </c>
      <c s="20">
        <f>'SO 300_SO 300_6_SO 300.3.22'!O2</f>
      </c>
      <c s="20">
        <f>C30+D30</f>
      </c>
    </row>
    <row r="31" spans="1:5" ht="12.75" customHeight="1">
      <c r="A31" s="19" t="s">
        <v>727</v>
      </c>
      <c s="19" t="s">
        <v>728</v>
      </c>
      <c s="20">
        <f>'SO 300_SO 300_6_SO 300.3.23'!I3</f>
      </c>
      <c s="20">
        <f>'SO 300_SO 300_6_SO 300.3.23'!O2</f>
      </c>
      <c s="20">
        <f>C31+D31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493</v>
      </c>
      <c s="38">
        <f>0+I10+I15+I28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490</v>
      </c>
      <c s="1"/>
      <c s="14" t="s">
        <v>491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493</v>
      </c>
      <c s="6"/>
      <c s="18" t="s">
        <v>494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0.385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495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</f>
      </c>
      <c>
        <f>0+O16+O20+O24</f>
      </c>
    </row>
    <row r="16" spans="1:16" ht="12.75">
      <c r="A16" s="24" t="s">
        <v>49</v>
      </c>
      <c s="29" t="s">
        <v>27</v>
      </c>
      <c s="29" t="s">
        <v>496</v>
      </c>
      <c s="24" t="s">
        <v>51</v>
      </c>
      <c s="30" t="s">
        <v>497</v>
      </c>
      <c s="31" t="s">
        <v>140</v>
      </c>
      <c s="32">
        <v>7.8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498</v>
      </c>
    </row>
    <row r="18" spans="1:5" ht="12.75">
      <c r="A18" s="36" t="s">
        <v>56</v>
      </c>
      <c r="E18" s="37" t="s">
        <v>499</v>
      </c>
    </row>
    <row r="19" spans="1:5" ht="63.75">
      <c r="A19" t="s">
        <v>57</v>
      </c>
      <c r="E19" s="35" t="s">
        <v>164</v>
      </c>
    </row>
    <row r="20" spans="1:16" ht="12.75">
      <c r="A20" s="24" t="s">
        <v>49</v>
      </c>
      <c s="29" t="s">
        <v>26</v>
      </c>
      <c s="29" t="s">
        <v>500</v>
      </c>
      <c s="24" t="s">
        <v>51</v>
      </c>
      <c s="30" t="s">
        <v>501</v>
      </c>
      <c s="31" t="s">
        <v>131</v>
      </c>
      <c s="32">
        <v>25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25.5">
      <c r="A22" s="36" t="s">
        <v>56</v>
      </c>
      <c r="E22" s="37" t="s">
        <v>502</v>
      </c>
    </row>
    <row r="23" spans="1:5" ht="12.75">
      <c r="A23" t="s">
        <v>57</v>
      </c>
      <c r="E23" s="35" t="s">
        <v>503</v>
      </c>
    </row>
    <row r="24" spans="1:16" ht="12.75">
      <c r="A24" s="24" t="s">
        <v>49</v>
      </c>
      <c s="29" t="s">
        <v>37</v>
      </c>
      <c s="29" t="s">
        <v>192</v>
      </c>
      <c s="24" t="s">
        <v>51</v>
      </c>
      <c s="30" t="s">
        <v>193</v>
      </c>
      <c s="31" t="s">
        <v>131</v>
      </c>
      <c s="32">
        <v>25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12.75">
      <c r="A26" s="36" t="s">
        <v>56</v>
      </c>
      <c r="E26" s="37" t="s">
        <v>504</v>
      </c>
    </row>
    <row r="27" spans="1:5" ht="25.5">
      <c r="A27" t="s">
        <v>57</v>
      </c>
      <c r="E27" s="35" t="s">
        <v>195</v>
      </c>
    </row>
    <row r="28" spans="1:18" ht="12.75" customHeight="1">
      <c r="A28" s="6" t="s">
        <v>47</v>
      </c>
      <c s="6"/>
      <c s="42" t="s">
        <v>41</v>
      </c>
      <c s="6"/>
      <c s="27" t="s">
        <v>505</v>
      </c>
      <c s="6"/>
      <c s="6"/>
      <c s="6"/>
      <c s="43">
        <f>0+Q28</f>
      </c>
      <c r="O28">
        <f>0+R28</f>
      </c>
      <c r="Q28">
        <f>0+I29</f>
      </c>
      <c>
        <f>0+O29</f>
      </c>
    </row>
    <row r="29" spans="1:16" ht="12.75">
      <c r="A29" s="24" t="s">
        <v>49</v>
      </c>
      <c s="29" t="s">
        <v>39</v>
      </c>
      <c s="29" t="s">
        <v>506</v>
      </c>
      <c s="24" t="s">
        <v>51</v>
      </c>
      <c s="30" t="s">
        <v>507</v>
      </c>
      <c s="31" t="s">
        <v>131</v>
      </c>
      <c s="32">
        <v>0.75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25.5">
      <c r="A30" s="34" t="s">
        <v>54</v>
      </c>
      <c r="E30" s="35" t="s">
        <v>508</v>
      </c>
    </row>
    <row r="31" spans="1:5" ht="12.75">
      <c r="A31" s="36" t="s">
        <v>56</v>
      </c>
      <c r="E31" s="37" t="s">
        <v>509</v>
      </c>
    </row>
    <row r="32" spans="1:5" ht="76.5">
      <c r="A32" t="s">
        <v>57</v>
      </c>
      <c r="E32" s="35" t="s">
        <v>510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0+O10+O19+O40+O57+O62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511</v>
      </c>
      <c s="38">
        <f>0+I10+I19+I40+I57+I62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490</v>
      </c>
      <c s="1"/>
      <c s="14" t="s">
        <v>491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511</v>
      </c>
      <c s="6"/>
      <c s="18" t="s">
        <v>512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</f>
      </c>
      <c>
        <f>0+O11+O15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19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513</v>
      </c>
    </row>
    <row r="14" spans="1:5" ht="25.5">
      <c r="A14" t="s">
        <v>57</v>
      </c>
      <c r="E14" s="35" t="s">
        <v>103</v>
      </c>
    </row>
    <row r="15" spans="1:16" ht="12.75">
      <c r="A15" s="24" t="s">
        <v>49</v>
      </c>
      <c s="29" t="s">
        <v>27</v>
      </c>
      <c s="29" t="s">
        <v>108</v>
      </c>
      <c s="24" t="s">
        <v>109</v>
      </c>
      <c s="30" t="s">
        <v>110</v>
      </c>
      <c s="31" t="s">
        <v>100</v>
      </c>
      <c s="32">
        <v>4.75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111</v>
      </c>
    </row>
    <row r="17" spans="1:5" ht="12.75">
      <c r="A17" s="36" t="s">
        <v>56</v>
      </c>
      <c r="E17" s="37" t="s">
        <v>514</v>
      </c>
    </row>
    <row r="18" spans="1:5" ht="25.5">
      <c r="A18" t="s">
        <v>57</v>
      </c>
      <c r="E18" s="35" t="s">
        <v>103</v>
      </c>
    </row>
    <row r="19" spans="1:18" ht="12.75" customHeight="1">
      <c r="A19" s="6" t="s">
        <v>47</v>
      </c>
      <c s="6"/>
      <c s="42" t="s">
        <v>33</v>
      </c>
      <c s="6"/>
      <c s="27" t="s">
        <v>116</v>
      </c>
      <c s="6"/>
      <c s="6"/>
      <c s="6"/>
      <c s="43">
        <f>0+Q19</f>
      </c>
      <c r="O19">
        <f>0+R19</f>
      </c>
      <c r="Q19">
        <f>0+I20+I24+I28+I32+I36</f>
      </c>
      <c>
        <f>0+O20+O24+O28+O32+O36</f>
      </c>
    </row>
    <row r="20" spans="1:16" ht="12.75">
      <c r="A20" s="24" t="s">
        <v>49</v>
      </c>
      <c s="29" t="s">
        <v>26</v>
      </c>
      <c s="29" t="s">
        <v>515</v>
      </c>
      <c s="24" t="s">
        <v>51</v>
      </c>
      <c s="30" t="s">
        <v>516</v>
      </c>
      <c s="31" t="s">
        <v>119</v>
      </c>
      <c s="32">
        <v>10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120</v>
      </c>
    </row>
    <row r="22" spans="1:5" ht="12.75">
      <c r="A22" s="36" t="s">
        <v>56</v>
      </c>
      <c r="E22" s="37" t="s">
        <v>517</v>
      </c>
    </row>
    <row r="23" spans="1:5" ht="369.75">
      <c r="A23" t="s">
        <v>57</v>
      </c>
      <c r="E23" s="35" t="s">
        <v>159</v>
      </c>
    </row>
    <row r="24" spans="1:16" ht="12.75">
      <c r="A24" s="24" t="s">
        <v>49</v>
      </c>
      <c s="29" t="s">
        <v>37</v>
      </c>
      <c s="29" t="s">
        <v>518</v>
      </c>
      <c s="24" t="s">
        <v>51</v>
      </c>
      <c s="30" t="s">
        <v>519</v>
      </c>
      <c s="31" t="s">
        <v>119</v>
      </c>
      <c s="32">
        <v>8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520</v>
      </c>
    </row>
    <row r="26" spans="1:5" ht="12.75">
      <c r="A26" s="36" t="s">
        <v>56</v>
      </c>
      <c r="E26" s="37" t="s">
        <v>521</v>
      </c>
    </row>
    <row r="27" spans="1:5" ht="293.25">
      <c r="A27" t="s">
        <v>57</v>
      </c>
      <c r="E27" s="35" t="s">
        <v>522</v>
      </c>
    </row>
    <row r="28" spans="1:16" ht="12.75">
      <c r="A28" s="24" t="s">
        <v>49</v>
      </c>
      <c s="29" t="s">
        <v>39</v>
      </c>
      <c s="29" t="s">
        <v>183</v>
      </c>
      <c s="24" t="s">
        <v>51</v>
      </c>
      <c s="30" t="s">
        <v>184</v>
      </c>
      <c s="31" t="s">
        <v>131</v>
      </c>
      <c s="32">
        <v>12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6" t="s">
        <v>56</v>
      </c>
      <c r="E30" s="37" t="s">
        <v>523</v>
      </c>
    </row>
    <row r="31" spans="1:5" ht="25.5">
      <c r="A31" t="s">
        <v>57</v>
      </c>
      <c r="E31" s="35" t="s">
        <v>187</v>
      </c>
    </row>
    <row r="32" spans="1:16" ht="12.75">
      <c r="A32" s="24" t="s">
        <v>49</v>
      </c>
      <c s="29" t="s">
        <v>41</v>
      </c>
      <c s="29" t="s">
        <v>500</v>
      </c>
      <c s="24" t="s">
        <v>51</v>
      </c>
      <c s="30" t="s">
        <v>501</v>
      </c>
      <c s="31" t="s">
        <v>131</v>
      </c>
      <c s="32">
        <v>50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25.5">
      <c r="A34" s="36" t="s">
        <v>56</v>
      </c>
      <c r="E34" s="37" t="s">
        <v>524</v>
      </c>
    </row>
    <row r="35" spans="1:5" ht="12.75">
      <c r="A35" t="s">
        <v>57</v>
      </c>
      <c r="E35" s="35" t="s">
        <v>503</v>
      </c>
    </row>
    <row r="36" spans="1:16" ht="12.75">
      <c r="A36" s="24" t="s">
        <v>49</v>
      </c>
      <c s="29" t="s">
        <v>77</v>
      </c>
      <c s="29" t="s">
        <v>192</v>
      </c>
      <c s="24" t="s">
        <v>51</v>
      </c>
      <c s="30" t="s">
        <v>193</v>
      </c>
      <c s="31" t="s">
        <v>131</v>
      </c>
      <c s="32">
        <v>50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54</v>
      </c>
      <c r="E37" s="35" t="s">
        <v>51</v>
      </c>
    </row>
    <row r="38" spans="1:5" ht="12.75">
      <c r="A38" s="36" t="s">
        <v>56</v>
      </c>
      <c r="E38" s="37" t="s">
        <v>525</v>
      </c>
    </row>
    <row r="39" spans="1:5" ht="25.5">
      <c r="A39" t="s">
        <v>57</v>
      </c>
      <c r="E39" s="35" t="s">
        <v>195</v>
      </c>
    </row>
    <row r="40" spans="1:18" ht="12.75" customHeight="1">
      <c r="A40" s="6" t="s">
        <v>47</v>
      </c>
      <c s="6"/>
      <c s="42" t="s">
        <v>37</v>
      </c>
      <c s="6"/>
      <c s="27" t="s">
        <v>526</v>
      </c>
      <c s="6"/>
      <c s="6"/>
      <c s="6"/>
      <c s="43">
        <f>0+Q40</f>
      </c>
      <c r="O40">
        <f>0+R40</f>
      </c>
      <c r="Q40">
        <f>0+I41+I45+I49+I53</f>
      </c>
      <c>
        <f>0+O41+O45+O49+O53</f>
      </c>
    </row>
    <row r="41" spans="1:16" ht="12.75">
      <c r="A41" s="24" t="s">
        <v>49</v>
      </c>
      <c s="29" t="s">
        <v>82</v>
      </c>
      <c s="29" t="s">
        <v>527</v>
      </c>
      <c s="24" t="s">
        <v>51</v>
      </c>
      <c s="30" t="s">
        <v>528</v>
      </c>
      <c s="31" t="s">
        <v>119</v>
      </c>
      <c s="32">
        <v>1.875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12.75">
      <c r="A42" s="34" t="s">
        <v>54</v>
      </c>
      <c r="E42" s="35" t="s">
        <v>529</v>
      </c>
    </row>
    <row r="43" spans="1:5" ht="12.75">
      <c r="A43" s="36" t="s">
        <v>56</v>
      </c>
      <c r="E43" s="37" t="s">
        <v>530</v>
      </c>
    </row>
    <row r="44" spans="1:5" ht="369.75">
      <c r="A44" t="s">
        <v>57</v>
      </c>
      <c r="E44" s="35" t="s">
        <v>531</v>
      </c>
    </row>
    <row r="45" spans="1:16" ht="12.75">
      <c r="A45" s="24" t="s">
        <v>49</v>
      </c>
      <c s="29" t="s">
        <v>44</v>
      </c>
      <c s="29" t="s">
        <v>532</v>
      </c>
      <c s="24" t="s">
        <v>51</v>
      </c>
      <c s="30" t="s">
        <v>533</v>
      </c>
      <c s="31" t="s">
        <v>119</v>
      </c>
      <c s="32">
        <v>2.2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534</v>
      </c>
    </row>
    <row r="47" spans="1:5" ht="25.5">
      <c r="A47" s="36" t="s">
        <v>56</v>
      </c>
      <c r="E47" s="37" t="s">
        <v>535</v>
      </c>
    </row>
    <row r="48" spans="1:5" ht="369.75">
      <c r="A48" t="s">
        <v>57</v>
      </c>
      <c r="E48" s="35" t="s">
        <v>531</v>
      </c>
    </row>
    <row r="49" spans="1:16" ht="12.75">
      <c r="A49" s="24" t="s">
        <v>49</v>
      </c>
      <c s="29" t="s">
        <v>46</v>
      </c>
      <c s="29" t="s">
        <v>536</v>
      </c>
      <c s="24" t="s">
        <v>51</v>
      </c>
      <c s="30" t="s">
        <v>537</v>
      </c>
      <c s="31" t="s">
        <v>119</v>
      </c>
      <c s="32">
        <v>2.2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538</v>
      </c>
    </row>
    <row r="51" spans="1:5" ht="25.5">
      <c r="A51" s="36" t="s">
        <v>56</v>
      </c>
      <c r="E51" s="37" t="s">
        <v>539</v>
      </c>
    </row>
    <row r="52" spans="1:5" ht="38.25">
      <c r="A52" t="s">
        <v>57</v>
      </c>
      <c r="E52" s="35" t="s">
        <v>540</v>
      </c>
    </row>
    <row r="53" spans="1:16" ht="12.75">
      <c r="A53" s="24" t="s">
        <v>49</v>
      </c>
      <c s="29" t="s">
        <v>143</v>
      </c>
      <c s="29" t="s">
        <v>541</v>
      </c>
      <c s="24" t="s">
        <v>51</v>
      </c>
      <c s="30" t="s">
        <v>542</v>
      </c>
      <c s="31" t="s">
        <v>119</v>
      </c>
      <c s="32">
        <v>4</v>
      </c>
      <c s="33">
        <v>0</v>
      </c>
      <c s="33">
        <f>ROUND(ROUND(H53,2)*ROUND(G53,3),2)</f>
      </c>
      <c r="O53">
        <f>(I53*21)/100</f>
      </c>
      <c t="s">
        <v>27</v>
      </c>
    </row>
    <row r="54" spans="1:5" ht="12.75">
      <c r="A54" s="34" t="s">
        <v>54</v>
      </c>
      <c r="E54" s="35" t="s">
        <v>534</v>
      </c>
    </row>
    <row r="55" spans="1:5" ht="12.75">
      <c r="A55" s="36" t="s">
        <v>56</v>
      </c>
      <c r="E55" s="37" t="s">
        <v>543</v>
      </c>
    </row>
    <row r="56" spans="1:5" ht="357">
      <c r="A56" t="s">
        <v>57</v>
      </c>
      <c r="E56" s="35" t="s">
        <v>544</v>
      </c>
    </row>
    <row r="57" spans="1:18" ht="12.75" customHeight="1">
      <c r="A57" s="6" t="s">
        <v>47</v>
      </c>
      <c s="6"/>
      <c s="42" t="s">
        <v>82</v>
      </c>
      <c s="6"/>
      <c s="27" t="s">
        <v>266</v>
      </c>
      <c s="6"/>
      <c s="6"/>
      <c s="6"/>
      <c s="43">
        <f>0+Q57</f>
      </c>
      <c r="O57">
        <f>0+R57</f>
      </c>
      <c r="Q57">
        <f>0+I58</f>
      </c>
      <c>
        <f>0+O58</f>
      </c>
    </row>
    <row r="58" spans="1:16" ht="12.75">
      <c r="A58" s="24" t="s">
        <v>49</v>
      </c>
      <c s="29" t="s">
        <v>148</v>
      </c>
      <c s="29" t="s">
        <v>545</v>
      </c>
      <c s="24" t="s">
        <v>51</v>
      </c>
      <c s="30" t="s">
        <v>546</v>
      </c>
      <c s="31" t="s">
        <v>119</v>
      </c>
      <c s="32">
        <v>3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38.25">
      <c r="A59" s="34" t="s">
        <v>54</v>
      </c>
      <c r="E59" s="35" t="s">
        <v>547</v>
      </c>
    </row>
    <row r="60" spans="1:5" ht="12.75">
      <c r="A60" s="36" t="s">
        <v>56</v>
      </c>
      <c r="E60" s="37" t="s">
        <v>548</v>
      </c>
    </row>
    <row r="61" spans="1:5" ht="369.75">
      <c r="A61" t="s">
        <v>57</v>
      </c>
      <c r="E61" s="35" t="s">
        <v>531</v>
      </c>
    </row>
    <row r="62" spans="1:18" ht="12.75" customHeight="1">
      <c r="A62" s="6" t="s">
        <v>47</v>
      </c>
      <c s="6"/>
      <c s="42" t="s">
        <v>44</v>
      </c>
      <c s="6"/>
      <c s="27" t="s">
        <v>285</v>
      </c>
      <c s="6"/>
      <c s="6"/>
      <c s="6"/>
      <c s="43">
        <f>0+Q62</f>
      </c>
      <c r="O62">
        <f>0+R62</f>
      </c>
      <c r="Q62">
        <f>0+I63+I67+I71</f>
      </c>
      <c>
        <f>0+O63+O67+O71</f>
      </c>
    </row>
    <row r="63" spans="1:16" ht="12.75">
      <c r="A63" s="24" t="s">
        <v>49</v>
      </c>
      <c s="29" t="s">
        <v>154</v>
      </c>
      <c s="29" t="s">
        <v>549</v>
      </c>
      <c s="24" t="s">
        <v>51</v>
      </c>
      <c s="30" t="s">
        <v>550</v>
      </c>
      <c s="31" t="s">
        <v>140</v>
      </c>
      <c s="32">
        <v>10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25.5">
      <c r="A64" s="34" t="s">
        <v>54</v>
      </c>
      <c r="E64" s="35" t="s">
        <v>551</v>
      </c>
    </row>
    <row r="65" spans="1:5" ht="12.75">
      <c r="A65" s="36" t="s">
        <v>56</v>
      </c>
      <c r="E65" s="37" t="s">
        <v>552</v>
      </c>
    </row>
    <row r="66" spans="1:5" ht="63.75">
      <c r="A66" t="s">
        <v>57</v>
      </c>
      <c r="E66" s="35" t="s">
        <v>553</v>
      </c>
    </row>
    <row r="67" spans="1:16" ht="12.75">
      <c r="A67" s="24" t="s">
        <v>49</v>
      </c>
      <c s="29" t="s">
        <v>160</v>
      </c>
      <c s="29" t="s">
        <v>554</v>
      </c>
      <c s="24" t="s">
        <v>51</v>
      </c>
      <c s="30" t="s">
        <v>555</v>
      </c>
      <c s="31" t="s">
        <v>119</v>
      </c>
      <c s="32">
        <v>4.4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38.25">
      <c r="A68" s="34" t="s">
        <v>54</v>
      </c>
      <c r="E68" s="35" t="s">
        <v>556</v>
      </c>
    </row>
    <row r="69" spans="1:5" ht="12.75">
      <c r="A69" s="36" t="s">
        <v>56</v>
      </c>
      <c r="E69" s="37" t="s">
        <v>557</v>
      </c>
    </row>
    <row r="70" spans="1:5" ht="38.25">
      <c r="A70" t="s">
        <v>57</v>
      </c>
      <c r="E70" s="35" t="s">
        <v>558</v>
      </c>
    </row>
    <row r="71" spans="1:16" ht="12.75">
      <c r="A71" s="24" t="s">
        <v>49</v>
      </c>
      <c s="29" t="s">
        <v>165</v>
      </c>
      <c s="29" t="s">
        <v>559</v>
      </c>
      <c s="24" t="s">
        <v>51</v>
      </c>
      <c s="30" t="s">
        <v>560</v>
      </c>
      <c s="31" t="s">
        <v>140</v>
      </c>
      <c s="32">
        <v>7.6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120</v>
      </c>
    </row>
    <row r="73" spans="1:5" ht="12.75">
      <c r="A73" s="36" t="s">
        <v>56</v>
      </c>
      <c r="E73" s="37" t="s">
        <v>561</v>
      </c>
    </row>
    <row r="74" spans="1:5" ht="114.75">
      <c r="A74" t="s">
        <v>57</v>
      </c>
      <c r="E74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0+O10+O23+O48+O57+O70+O75+O80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563</v>
      </c>
      <c s="38">
        <f>0+I10+I23+I48+I57+I70+I75+I80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490</v>
      </c>
      <c s="1"/>
      <c s="14" t="s">
        <v>491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563</v>
      </c>
      <c s="6"/>
      <c s="18" t="s">
        <v>564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56.95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38.25">
      <c r="A13" s="36" t="s">
        <v>56</v>
      </c>
      <c r="E13" s="37" t="s">
        <v>565</v>
      </c>
    </row>
    <row r="14" spans="1:5" ht="25.5">
      <c r="A14" t="s">
        <v>57</v>
      </c>
      <c r="E14" s="35" t="s">
        <v>103</v>
      </c>
    </row>
    <row r="15" spans="1:16" ht="12.75">
      <c r="A15" s="24" t="s">
        <v>49</v>
      </c>
      <c s="29" t="s">
        <v>27</v>
      </c>
      <c s="29" t="s">
        <v>108</v>
      </c>
      <c s="24" t="s">
        <v>109</v>
      </c>
      <c s="30" t="s">
        <v>110</v>
      </c>
      <c s="31" t="s">
        <v>100</v>
      </c>
      <c s="32">
        <v>4.188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111</v>
      </c>
    </row>
    <row r="17" spans="1:5" ht="12.75">
      <c r="A17" s="36" t="s">
        <v>56</v>
      </c>
      <c r="E17" s="37" t="s">
        <v>566</v>
      </c>
    </row>
    <row r="18" spans="1:5" ht="25.5">
      <c r="A18" t="s">
        <v>57</v>
      </c>
      <c r="E18" s="35" t="s">
        <v>103</v>
      </c>
    </row>
    <row r="19" spans="1:16" ht="12.75">
      <c r="A19" s="24" t="s">
        <v>49</v>
      </c>
      <c s="29" t="s">
        <v>26</v>
      </c>
      <c s="29" t="s">
        <v>108</v>
      </c>
      <c s="24" t="s">
        <v>113</v>
      </c>
      <c s="30" t="s">
        <v>110</v>
      </c>
      <c s="31" t="s">
        <v>100</v>
      </c>
      <c s="32">
        <v>15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114</v>
      </c>
    </row>
    <row r="21" spans="1:5" ht="12.75">
      <c r="A21" s="36" t="s">
        <v>56</v>
      </c>
      <c r="E21" s="37" t="s">
        <v>567</v>
      </c>
    </row>
    <row r="22" spans="1:5" ht="25.5">
      <c r="A22" t="s">
        <v>57</v>
      </c>
      <c r="E22" s="35" t="s">
        <v>103</v>
      </c>
    </row>
    <row r="23" spans="1:18" ht="12.75" customHeight="1">
      <c r="A23" s="6" t="s">
        <v>47</v>
      </c>
      <c s="6"/>
      <c s="42" t="s">
        <v>33</v>
      </c>
      <c s="6"/>
      <c s="27" t="s">
        <v>116</v>
      </c>
      <c s="6"/>
      <c s="6"/>
      <c s="6"/>
      <c s="43">
        <f>0+Q23</f>
      </c>
      <c r="O23">
        <f>0+R23</f>
      </c>
      <c r="Q23">
        <f>0+I24+I28+I32+I36+I40+I44</f>
      </c>
      <c>
        <f>0+O24+O28+O32+O36+O40+O44</f>
      </c>
    </row>
    <row r="24" spans="1:16" ht="25.5">
      <c r="A24" s="24" t="s">
        <v>49</v>
      </c>
      <c s="29" t="s">
        <v>37</v>
      </c>
      <c s="29" t="s">
        <v>568</v>
      </c>
      <c s="24" t="s">
        <v>51</v>
      </c>
      <c s="30" t="s">
        <v>569</v>
      </c>
      <c s="31" t="s">
        <v>119</v>
      </c>
      <c s="32">
        <v>4.5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120</v>
      </c>
    </row>
    <row r="26" spans="1:5" ht="25.5">
      <c r="A26" s="36" t="s">
        <v>56</v>
      </c>
      <c r="E26" s="37" t="s">
        <v>570</v>
      </c>
    </row>
    <row r="27" spans="1:5" ht="63.75">
      <c r="A27" t="s">
        <v>57</v>
      </c>
      <c r="E27" s="35" t="s">
        <v>122</v>
      </c>
    </row>
    <row r="28" spans="1:16" ht="12.75">
      <c r="A28" s="24" t="s">
        <v>49</v>
      </c>
      <c s="29" t="s">
        <v>39</v>
      </c>
      <c s="29" t="s">
        <v>515</v>
      </c>
      <c s="24" t="s">
        <v>51</v>
      </c>
      <c s="30" t="s">
        <v>516</v>
      </c>
      <c s="31" t="s">
        <v>119</v>
      </c>
      <c s="32">
        <v>25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120</v>
      </c>
    </row>
    <row r="30" spans="1:5" ht="12.75">
      <c r="A30" s="36" t="s">
        <v>56</v>
      </c>
      <c r="E30" s="37" t="s">
        <v>571</v>
      </c>
    </row>
    <row r="31" spans="1:5" ht="369.75">
      <c r="A31" t="s">
        <v>57</v>
      </c>
      <c r="E31" s="35" t="s">
        <v>159</v>
      </c>
    </row>
    <row r="32" spans="1:16" ht="12.75">
      <c r="A32" s="24" t="s">
        <v>49</v>
      </c>
      <c s="29" t="s">
        <v>41</v>
      </c>
      <c s="29" t="s">
        <v>518</v>
      </c>
      <c s="24" t="s">
        <v>51</v>
      </c>
      <c s="30" t="s">
        <v>519</v>
      </c>
      <c s="31" t="s">
        <v>119</v>
      </c>
      <c s="32">
        <v>15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520</v>
      </c>
    </row>
    <row r="34" spans="1:5" ht="12.75">
      <c r="A34" s="36" t="s">
        <v>56</v>
      </c>
      <c r="E34" s="37" t="s">
        <v>572</v>
      </c>
    </row>
    <row r="35" spans="1:5" ht="293.25">
      <c r="A35" t="s">
        <v>57</v>
      </c>
      <c r="E35" s="35" t="s">
        <v>522</v>
      </c>
    </row>
    <row r="36" spans="1:16" ht="12.75">
      <c r="A36" s="24" t="s">
        <v>49</v>
      </c>
      <c s="29" t="s">
        <v>77</v>
      </c>
      <c s="29" t="s">
        <v>183</v>
      </c>
      <c s="24" t="s">
        <v>51</v>
      </c>
      <c s="30" t="s">
        <v>184</v>
      </c>
      <c s="31" t="s">
        <v>131</v>
      </c>
      <c s="32">
        <v>15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54</v>
      </c>
      <c r="E37" s="35" t="s">
        <v>51</v>
      </c>
    </row>
    <row r="38" spans="1:5" ht="25.5">
      <c r="A38" s="36" t="s">
        <v>56</v>
      </c>
      <c r="E38" s="37" t="s">
        <v>573</v>
      </c>
    </row>
    <row r="39" spans="1:5" ht="25.5">
      <c r="A39" t="s">
        <v>57</v>
      </c>
      <c r="E39" s="35" t="s">
        <v>187</v>
      </c>
    </row>
    <row r="40" spans="1:16" ht="12.75">
      <c r="A40" s="24" t="s">
        <v>49</v>
      </c>
      <c s="29" t="s">
        <v>82</v>
      </c>
      <c s="29" t="s">
        <v>500</v>
      </c>
      <c s="24" t="s">
        <v>51</v>
      </c>
      <c s="30" t="s">
        <v>501</v>
      </c>
      <c s="31" t="s">
        <v>131</v>
      </c>
      <c s="32">
        <v>100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51</v>
      </c>
    </row>
    <row r="42" spans="1:5" ht="25.5">
      <c r="A42" s="36" t="s">
        <v>56</v>
      </c>
      <c r="E42" s="37" t="s">
        <v>574</v>
      </c>
    </row>
    <row r="43" spans="1:5" ht="12.75">
      <c r="A43" t="s">
        <v>57</v>
      </c>
      <c r="E43" s="35" t="s">
        <v>503</v>
      </c>
    </row>
    <row r="44" spans="1:16" ht="12.75">
      <c r="A44" s="24" t="s">
        <v>49</v>
      </c>
      <c s="29" t="s">
        <v>44</v>
      </c>
      <c s="29" t="s">
        <v>192</v>
      </c>
      <c s="24" t="s">
        <v>51</v>
      </c>
      <c s="30" t="s">
        <v>193</v>
      </c>
      <c s="31" t="s">
        <v>131</v>
      </c>
      <c s="32">
        <v>100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12.75">
      <c r="A46" s="36" t="s">
        <v>56</v>
      </c>
      <c r="E46" s="37" t="s">
        <v>575</v>
      </c>
    </row>
    <row r="47" spans="1:5" ht="25.5">
      <c r="A47" t="s">
        <v>57</v>
      </c>
      <c r="E47" s="35" t="s">
        <v>195</v>
      </c>
    </row>
    <row r="48" spans="1:18" ht="12.75" customHeight="1">
      <c r="A48" s="6" t="s">
        <v>47</v>
      </c>
      <c s="6"/>
      <c s="42" t="s">
        <v>27</v>
      </c>
      <c s="6"/>
      <c s="27" t="s">
        <v>196</v>
      </c>
      <c s="6"/>
      <c s="6"/>
      <c s="6"/>
      <c s="43">
        <f>0+Q48</f>
      </c>
      <c r="O48">
        <f>0+R48</f>
      </c>
      <c r="Q48">
        <f>0+I49+I53</f>
      </c>
      <c>
        <f>0+O49+O53</f>
      </c>
    </row>
    <row r="49" spans="1:16" ht="12.75">
      <c r="A49" s="24" t="s">
        <v>49</v>
      </c>
      <c s="29" t="s">
        <v>46</v>
      </c>
      <c s="29" t="s">
        <v>576</v>
      </c>
      <c s="24" t="s">
        <v>51</v>
      </c>
      <c s="30" t="s">
        <v>577</v>
      </c>
      <c s="31" t="s">
        <v>119</v>
      </c>
      <c s="32">
        <v>6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578</v>
      </c>
    </row>
    <row r="51" spans="1:5" ht="12.75">
      <c r="A51" s="36" t="s">
        <v>56</v>
      </c>
      <c r="E51" s="37" t="s">
        <v>579</v>
      </c>
    </row>
    <row r="52" spans="1:5" ht="369.75">
      <c r="A52" t="s">
        <v>57</v>
      </c>
      <c r="E52" s="35" t="s">
        <v>580</v>
      </c>
    </row>
    <row r="53" spans="1:16" ht="12.75">
      <c r="A53" s="24" t="s">
        <v>49</v>
      </c>
      <c s="29" t="s">
        <v>143</v>
      </c>
      <c s="29" t="s">
        <v>581</v>
      </c>
      <c s="24" t="s">
        <v>51</v>
      </c>
      <c s="30" t="s">
        <v>582</v>
      </c>
      <c s="31" t="s">
        <v>100</v>
      </c>
      <c s="32">
        <v>0.6</v>
      </c>
      <c s="33">
        <v>0</v>
      </c>
      <c s="33">
        <f>ROUND(ROUND(H53,2)*ROUND(G53,3),2)</f>
      </c>
      <c r="O53">
        <f>(I53*21)/100</f>
      </c>
      <c t="s">
        <v>27</v>
      </c>
    </row>
    <row r="54" spans="1:5" ht="12.75">
      <c r="A54" s="34" t="s">
        <v>54</v>
      </c>
      <c r="E54" s="35" t="s">
        <v>583</v>
      </c>
    </row>
    <row r="55" spans="1:5" ht="12.75">
      <c r="A55" s="36" t="s">
        <v>56</v>
      </c>
      <c r="E55" s="37" t="s">
        <v>584</v>
      </c>
    </row>
    <row r="56" spans="1:5" ht="267.75">
      <c r="A56" t="s">
        <v>57</v>
      </c>
      <c r="E56" s="35" t="s">
        <v>585</v>
      </c>
    </row>
    <row r="57" spans="1:18" ht="12.75" customHeight="1">
      <c r="A57" s="6" t="s">
        <v>47</v>
      </c>
      <c s="6"/>
      <c s="42" t="s">
        <v>37</v>
      </c>
      <c s="6"/>
      <c s="27" t="s">
        <v>526</v>
      </c>
      <c s="6"/>
      <c s="6"/>
      <c s="6"/>
      <c s="43">
        <f>0+Q57</f>
      </c>
      <c r="O57">
        <f>0+R57</f>
      </c>
      <c r="Q57">
        <f>0+I58+I62+I66</f>
      </c>
      <c>
        <f>0+O58+O62+O66</f>
      </c>
    </row>
    <row r="58" spans="1:16" ht="12.75">
      <c r="A58" s="24" t="s">
        <v>49</v>
      </c>
      <c s="29" t="s">
        <v>148</v>
      </c>
      <c s="29" t="s">
        <v>527</v>
      </c>
      <c s="24" t="s">
        <v>51</v>
      </c>
      <c s="30" t="s">
        <v>528</v>
      </c>
      <c s="31" t="s">
        <v>119</v>
      </c>
      <c s="32">
        <v>1.2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12.75">
      <c r="A59" s="34" t="s">
        <v>54</v>
      </c>
      <c r="E59" s="35" t="s">
        <v>529</v>
      </c>
    </row>
    <row r="60" spans="1:5" ht="12.75">
      <c r="A60" s="36" t="s">
        <v>56</v>
      </c>
      <c r="E60" s="37" t="s">
        <v>586</v>
      </c>
    </row>
    <row r="61" spans="1:5" ht="369.75">
      <c r="A61" t="s">
        <v>57</v>
      </c>
      <c r="E61" s="35" t="s">
        <v>531</v>
      </c>
    </row>
    <row r="62" spans="1:16" ht="12.75">
      <c r="A62" s="24" t="s">
        <v>49</v>
      </c>
      <c s="29" t="s">
        <v>154</v>
      </c>
      <c s="29" t="s">
        <v>532</v>
      </c>
      <c s="24" t="s">
        <v>51</v>
      </c>
      <c s="30" t="s">
        <v>533</v>
      </c>
      <c s="31" t="s">
        <v>119</v>
      </c>
      <c s="32">
        <v>3.7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534</v>
      </c>
    </row>
    <row r="64" spans="1:5" ht="51">
      <c r="A64" s="36" t="s">
        <v>56</v>
      </c>
      <c r="E64" s="37" t="s">
        <v>587</v>
      </c>
    </row>
    <row r="65" spans="1:5" ht="369.75">
      <c r="A65" t="s">
        <v>57</v>
      </c>
      <c r="E65" s="35" t="s">
        <v>531</v>
      </c>
    </row>
    <row r="66" spans="1:16" ht="12.75">
      <c r="A66" s="24" t="s">
        <v>49</v>
      </c>
      <c s="29" t="s">
        <v>160</v>
      </c>
      <c s="29" t="s">
        <v>536</v>
      </c>
      <c s="24" t="s">
        <v>51</v>
      </c>
      <c s="30" t="s">
        <v>537</v>
      </c>
      <c s="31" t="s">
        <v>119</v>
      </c>
      <c s="32">
        <v>2.5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538</v>
      </c>
    </row>
    <row r="68" spans="1:5" ht="25.5">
      <c r="A68" s="36" t="s">
        <v>56</v>
      </c>
      <c r="E68" s="37" t="s">
        <v>588</v>
      </c>
    </row>
    <row r="69" spans="1:5" ht="38.25">
      <c r="A69" t="s">
        <v>57</v>
      </c>
      <c r="E69" s="35" t="s">
        <v>540</v>
      </c>
    </row>
    <row r="70" spans="1:18" ht="12.75" customHeight="1">
      <c r="A70" s="6" t="s">
        <v>47</v>
      </c>
      <c s="6"/>
      <c s="42" t="s">
        <v>39</v>
      </c>
      <c s="6"/>
      <c s="27" t="s">
        <v>203</v>
      </c>
      <c s="6"/>
      <c s="6"/>
      <c s="6"/>
      <c s="43">
        <f>0+Q70</f>
      </c>
      <c r="O70">
        <f>0+R70</f>
      </c>
      <c r="Q70">
        <f>0+I71</f>
      </c>
      <c>
        <f>0+O71</f>
      </c>
    </row>
    <row r="71" spans="1:16" ht="12.75">
      <c r="A71" s="24" t="s">
        <v>49</v>
      </c>
      <c s="29" t="s">
        <v>165</v>
      </c>
      <c s="29" t="s">
        <v>205</v>
      </c>
      <c s="24" t="s">
        <v>51</v>
      </c>
      <c s="30" t="s">
        <v>206</v>
      </c>
      <c s="31" t="s">
        <v>131</v>
      </c>
      <c s="32">
        <v>30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589</v>
      </c>
    </row>
    <row r="73" spans="1:5" ht="25.5">
      <c r="A73" s="36" t="s">
        <v>56</v>
      </c>
      <c r="E73" s="37" t="s">
        <v>590</v>
      </c>
    </row>
    <row r="74" spans="1:5" ht="51">
      <c r="A74" t="s">
        <v>57</v>
      </c>
      <c r="E74" s="35" t="s">
        <v>209</v>
      </c>
    </row>
    <row r="75" spans="1:18" ht="12.75" customHeight="1">
      <c r="A75" s="6" t="s">
        <v>47</v>
      </c>
      <c s="6"/>
      <c s="42" t="s">
        <v>82</v>
      </c>
      <c s="6"/>
      <c s="27" t="s">
        <v>266</v>
      </c>
      <c s="6"/>
      <c s="6"/>
      <c s="6"/>
      <c s="43">
        <f>0+Q75</f>
      </c>
      <c r="O75">
        <f>0+R75</f>
      </c>
      <c r="Q75">
        <f>0+I76</f>
      </c>
      <c>
        <f>0+O76</f>
      </c>
    </row>
    <row r="76" spans="1:16" ht="12.75">
      <c r="A76" s="24" t="s">
        <v>49</v>
      </c>
      <c s="29" t="s">
        <v>170</v>
      </c>
      <c s="29" t="s">
        <v>545</v>
      </c>
      <c s="24" t="s">
        <v>51</v>
      </c>
      <c s="30" t="s">
        <v>546</v>
      </c>
      <c s="31" t="s">
        <v>119</v>
      </c>
      <c s="32">
        <v>5.11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38.25">
      <c r="A77" s="34" t="s">
        <v>54</v>
      </c>
      <c r="E77" s="35" t="s">
        <v>591</v>
      </c>
    </row>
    <row r="78" spans="1:5" ht="12.75">
      <c r="A78" s="36" t="s">
        <v>56</v>
      </c>
      <c r="E78" s="37" t="s">
        <v>592</v>
      </c>
    </row>
    <row r="79" spans="1:5" ht="369.75">
      <c r="A79" t="s">
        <v>57</v>
      </c>
      <c r="E79" s="35" t="s">
        <v>531</v>
      </c>
    </row>
    <row r="80" spans="1:18" ht="12.75" customHeight="1">
      <c r="A80" s="6" t="s">
        <v>47</v>
      </c>
      <c s="6"/>
      <c s="42" t="s">
        <v>44</v>
      </c>
      <c s="6"/>
      <c s="27" t="s">
        <v>285</v>
      </c>
      <c s="6"/>
      <c s="6"/>
      <c s="6"/>
      <c s="43">
        <f>0+Q80</f>
      </c>
      <c r="O80">
        <f>0+R80</f>
      </c>
      <c r="Q80">
        <f>0+I81+I85+I89+I93+I97</f>
      </c>
      <c>
        <f>0+O81+O85+O89+O93+O97</f>
      </c>
    </row>
    <row r="81" spans="1:16" ht="12.75">
      <c r="A81" s="24" t="s">
        <v>49</v>
      </c>
      <c s="29" t="s">
        <v>176</v>
      </c>
      <c s="29" t="s">
        <v>593</v>
      </c>
      <c s="24" t="s">
        <v>51</v>
      </c>
      <c s="30" t="s">
        <v>594</v>
      </c>
      <c s="31" t="s">
        <v>276</v>
      </c>
      <c s="32">
        <v>2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63.75">
      <c r="A82" s="34" t="s">
        <v>54</v>
      </c>
      <c r="E82" s="35" t="s">
        <v>595</v>
      </c>
    </row>
    <row r="83" spans="1:5" ht="12.75">
      <c r="A83" s="36" t="s">
        <v>56</v>
      </c>
      <c r="E83" s="37" t="s">
        <v>596</v>
      </c>
    </row>
    <row r="84" spans="1:5" ht="409.5">
      <c r="A84" t="s">
        <v>57</v>
      </c>
      <c r="E84" s="35" t="s">
        <v>597</v>
      </c>
    </row>
    <row r="85" spans="1:16" ht="12.75">
      <c r="A85" s="24" t="s">
        <v>49</v>
      </c>
      <c s="29" t="s">
        <v>182</v>
      </c>
      <c s="29" t="s">
        <v>598</v>
      </c>
      <c s="24" t="s">
        <v>51</v>
      </c>
      <c s="30" t="s">
        <v>599</v>
      </c>
      <c s="31" t="s">
        <v>140</v>
      </c>
      <c s="32">
        <v>7.3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12.75">
      <c r="A86" s="34" t="s">
        <v>54</v>
      </c>
      <c r="E86" s="35" t="s">
        <v>600</v>
      </c>
    </row>
    <row r="87" spans="1:5" ht="12.75">
      <c r="A87" s="36" t="s">
        <v>56</v>
      </c>
      <c r="E87" s="37" t="s">
        <v>601</v>
      </c>
    </row>
    <row r="88" spans="1:5" ht="63.75">
      <c r="A88" t="s">
        <v>57</v>
      </c>
      <c r="E88" s="35" t="s">
        <v>553</v>
      </c>
    </row>
    <row r="89" spans="1:16" ht="12.75">
      <c r="A89" s="24" t="s">
        <v>49</v>
      </c>
      <c s="29" t="s">
        <v>188</v>
      </c>
      <c s="29" t="s">
        <v>554</v>
      </c>
      <c s="24" t="s">
        <v>51</v>
      </c>
      <c s="30" t="s">
        <v>555</v>
      </c>
      <c s="31" t="s">
        <v>119</v>
      </c>
      <c s="32">
        <v>5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38.25">
      <c r="A90" s="34" t="s">
        <v>54</v>
      </c>
      <c r="E90" s="35" t="s">
        <v>556</v>
      </c>
    </row>
    <row r="91" spans="1:5" ht="12.75">
      <c r="A91" s="36" t="s">
        <v>56</v>
      </c>
      <c r="E91" s="37" t="s">
        <v>602</v>
      </c>
    </row>
    <row r="92" spans="1:5" ht="38.25">
      <c r="A92" t="s">
        <v>57</v>
      </c>
      <c r="E92" s="35" t="s">
        <v>558</v>
      </c>
    </row>
    <row r="93" spans="1:16" ht="12.75">
      <c r="A93" s="24" t="s">
        <v>49</v>
      </c>
      <c s="29" t="s">
        <v>191</v>
      </c>
      <c s="29" t="s">
        <v>603</v>
      </c>
      <c s="24" t="s">
        <v>51</v>
      </c>
      <c s="30" t="s">
        <v>604</v>
      </c>
      <c s="31" t="s">
        <v>119</v>
      </c>
      <c s="32">
        <v>6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12.75">
      <c r="A94" s="34" t="s">
        <v>54</v>
      </c>
      <c r="E94" s="35" t="s">
        <v>120</v>
      </c>
    </row>
    <row r="95" spans="1:5" ht="25.5">
      <c r="A95" s="36" t="s">
        <v>56</v>
      </c>
      <c r="E95" s="37" t="s">
        <v>605</v>
      </c>
    </row>
    <row r="96" spans="1:5" ht="102">
      <c r="A96" t="s">
        <v>57</v>
      </c>
      <c r="E96" s="35" t="s">
        <v>606</v>
      </c>
    </row>
    <row r="97" spans="1:16" ht="12.75">
      <c r="A97" s="24" t="s">
        <v>49</v>
      </c>
      <c s="29" t="s">
        <v>197</v>
      </c>
      <c s="29" t="s">
        <v>559</v>
      </c>
      <c s="24" t="s">
        <v>51</v>
      </c>
      <c s="30" t="s">
        <v>560</v>
      </c>
      <c s="31" t="s">
        <v>140</v>
      </c>
      <c s="32">
        <v>6.7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120</v>
      </c>
    </row>
    <row r="99" spans="1:5" ht="12.75">
      <c r="A99" s="36" t="s">
        <v>56</v>
      </c>
      <c r="E99" s="37" t="s">
        <v>607</v>
      </c>
    </row>
    <row r="100" spans="1:5" ht="114.75">
      <c r="A100" t="s">
        <v>57</v>
      </c>
      <c r="E100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0+O10+O15+O36+O53+O58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608</v>
      </c>
      <c s="38">
        <f>0+I10+I15+I36+I53+I58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490</v>
      </c>
      <c s="1"/>
      <c s="14" t="s">
        <v>491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608</v>
      </c>
      <c s="6"/>
      <c s="18" t="s">
        <v>609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15.2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610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0+I16+I20+I24+I28+I32</f>
      </c>
      <c>
        <f>0+O16+O20+O24+O28+O32</f>
      </c>
    </row>
    <row r="16" spans="1:16" ht="12.75">
      <c r="A16" s="24" t="s">
        <v>49</v>
      </c>
      <c s="29" t="s">
        <v>27</v>
      </c>
      <c s="29" t="s">
        <v>515</v>
      </c>
      <c s="24" t="s">
        <v>51</v>
      </c>
      <c s="30" t="s">
        <v>516</v>
      </c>
      <c s="31" t="s">
        <v>119</v>
      </c>
      <c s="32">
        <v>8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120</v>
      </c>
    </row>
    <row r="18" spans="1:5" ht="12.75">
      <c r="A18" s="36" t="s">
        <v>56</v>
      </c>
      <c r="E18" s="37" t="s">
        <v>611</v>
      </c>
    </row>
    <row r="19" spans="1:5" ht="369.75">
      <c r="A19" t="s">
        <v>57</v>
      </c>
      <c r="E19" s="35" t="s">
        <v>159</v>
      </c>
    </row>
    <row r="20" spans="1:16" ht="12.75">
      <c r="A20" s="24" t="s">
        <v>49</v>
      </c>
      <c s="29" t="s">
        <v>26</v>
      </c>
      <c s="29" t="s">
        <v>518</v>
      </c>
      <c s="24" t="s">
        <v>51</v>
      </c>
      <c s="30" t="s">
        <v>519</v>
      </c>
      <c s="31" t="s">
        <v>119</v>
      </c>
      <c s="32">
        <v>3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520</v>
      </c>
    </row>
    <row r="22" spans="1:5" ht="12.75">
      <c r="A22" s="36" t="s">
        <v>56</v>
      </c>
      <c r="E22" s="37" t="s">
        <v>612</v>
      </c>
    </row>
    <row r="23" spans="1:5" ht="293.25">
      <c r="A23" t="s">
        <v>57</v>
      </c>
      <c r="E23" s="35" t="s">
        <v>522</v>
      </c>
    </row>
    <row r="24" spans="1:16" ht="12.75">
      <c r="A24" s="24" t="s">
        <v>49</v>
      </c>
      <c s="29" t="s">
        <v>37</v>
      </c>
      <c s="29" t="s">
        <v>183</v>
      </c>
      <c s="24" t="s">
        <v>51</v>
      </c>
      <c s="30" t="s">
        <v>184</v>
      </c>
      <c s="31" t="s">
        <v>131</v>
      </c>
      <c s="32">
        <v>5.7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25.5">
      <c r="A26" s="36" t="s">
        <v>56</v>
      </c>
      <c r="E26" s="37" t="s">
        <v>613</v>
      </c>
    </row>
    <row r="27" spans="1:5" ht="25.5">
      <c r="A27" t="s">
        <v>57</v>
      </c>
      <c r="E27" s="35" t="s">
        <v>187</v>
      </c>
    </row>
    <row r="28" spans="1:16" ht="12.75">
      <c r="A28" s="24" t="s">
        <v>49</v>
      </c>
      <c s="29" t="s">
        <v>39</v>
      </c>
      <c s="29" t="s">
        <v>500</v>
      </c>
      <c s="24" t="s">
        <v>51</v>
      </c>
      <c s="30" t="s">
        <v>501</v>
      </c>
      <c s="31" t="s">
        <v>131</v>
      </c>
      <c s="32">
        <v>50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6" t="s">
        <v>56</v>
      </c>
      <c r="E30" s="37" t="s">
        <v>524</v>
      </c>
    </row>
    <row r="31" spans="1:5" ht="12.75">
      <c r="A31" t="s">
        <v>57</v>
      </c>
      <c r="E31" s="35" t="s">
        <v>503</v>
      </c>
    </row>
    <row r="32" spans="1:16" ht="12.75">
      <c r="A32" s="24" t="s">
        <v>49</v>
      </c>
      <c s="29" t="s">
        <v>41</v>
      </c>
      <c s="29" t="s">
        <v>192</v>
      </c>
      <c s="24" t="s">
        <v>51</v>
      </c>
      <c s="30" t="s">
        <v>193</v>
      </c>
      <c s="31" t="s">
        <v>131</v>
      </c>
      <c s="32">
        <v>50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12.75">
      <c r="A34" s="36" t="s">
        <v>56</v>
      </c>
      <c r="E34" s="37" t="s">
        <v>525</v>
      </c>
    </row>
    <row r="35" spans="1:5" ht="25.5">
      <c r="A35" t="s">
        <v>57</v>
      </c>
      <c r="E35" s="35" t="s">
        <v>195</v>
      </c>
    </row>
    <row r="36" spans="1:18" ht="12.75" customHeight="1">
      <c r="A36" s="6" t="s">
        <v>47</v>
      </c>
      <c s="6"/>
      <c s="42" t="s">
        <v>37</v>
      </c>
      <c s="6"/>
      <c s="27" t="s">
        <v>526</v>
      </c>
      <c s="6"/>
      <c s="6"/>
      <c s="6"/>
      <c s="43">
        <f>0+Q36</f>
      </c>
      <c r="O36">
        <f>0+R36</f>
      </c>
      <c r="Q36">
        <f>0+I37+I41+I45+I49</f>
      </c>
      <c>
        <f>0+O37+O41+O45+O49</f>
      </c>
    </row>
    <row r="37" spans="1:16" ht="12.75">
      <c r="A37" s="24" t="s">
        <v>49</v>
      </c>
      <c s="29" t="s">
        <v>77</v>
      </c>
      <c s="29" t="s">
        <v>527</v>
      </c>
      <c s="24" t="s">
        <v>51</v>
      </c>
      <c s="30" t="s">
        <v>528</v>
      </c>
      <c s="31" t="s">
        <v>119</v>
      </c>
      <c s="32">
        <v>0.855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12.75">
      <c r="A38" s="34" t="s">
        <v>54</v>
      </c>
      <c r="E38" s="35" t="s">
        <v>529</v>
      </c>
    </row>
    <row r="39" spans="1:5" ht="12.75">
      <c r="A39" s="36" t="s">
        <v>56</v>
      </c>
      <c r="E39" s="37" t="s">
        <v>614</v>
      </c>
    </row>
    <row r="40" spans="1:5" ht="369.75">
      <c r="A40" t="s">
        <v>57</v>
      </c>
      <c r="E40" s="35" t="s">
        <v>531</v>
      </c>
    </row>
    <row r="41" spans="1:16" ht="12.75">
      <c r="A41" s="24" t="s">
        <v>49</v>
      </c>
      <c s="29" t="s">
        <v>82</v>
      </c>
      <c s="29" t="s">
        <v>532</v>
      </c>
      <c s="24" t="s">
        <v>51</v>
      </c>
      <c s="30" t="s">
        <v>533</v>
      </c>
      <c s="31" t="s">
        <v>119</v>
      </c>
      <c s="32">
        <v>1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12.75">
      <c r="A42" s="34" t="s">
        <v>54</v>
      </c>
      <c r="E42" s="35" t="s">
        <v>534</v>
      </c>
    </row>
    <row r="43" spans="1:5" ht="25.5">
      <c r="A43" s="36" t="s">
        <v>56</v>
      </c>
      <c r="E43" s="37" t="s">
        <v>615</v>
      </c>
    </row>
    <row r="44" spans="1:5" ht="369.75">
      <c r="A44" t="s">
        <v>57</v>
      </c>
      <c r="E44" s="35" t="s">
        <v>531</v>
      </c>
    </row>
    <row r="45" spans="1:16" ht="12.75">
      <c r="A45" s="24" t="s">
        <v>49</v>
      </c>
      <c s="29" t="s">
        <v>44</v>
      </c>
      <c s="29" t="s">
        <v>536</v>
      </c>
      <c s="24" t="s">
        <v>51</v>
      </c>
      <c s="30" t="s">
        <v>537</v>
      </c>
      <c s="31" t="s">
        <v>119</v>
      </c>
      <c s="32">
        <v>1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538</v>
      </c>
    </row>
    <row r="47" spans="1:5" ht="25.5">
      <c r="A47" s="36" t="s">
        <v>56</v>
      </c>
      <c r="E47" s="37" t="s">
        <v>616</v>
      </c>
    </row>
    <row r="48" spans="1:5" ht="38.25">
      <c r="A48" t="s">
        <v>57</v>
      </c>
      <c r="E48" s="35" t="s">
        <v>540</v>
      </c>
    </row>
    <row r="49" spans="1:16" ht="12.75">
      <c r="A49" s="24" t="s">
        <v>49</v>
      </c>
      <c s="29" t="s">
        <v>46</v>
      </c>
      <c s="29" t="s">
        <v>541</v>
      </c>
      <c s="24" t="s">
        <v>51</v>
      </c>
      <c s="30" t="s">
        <v>542</v>
      </c>
      <c s="31" t="s">
        <v>119</v>
      </c>
      <c s="32">
        <v>4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534</v>
      </c>
    </row>
    <row r="51" spans="1:5" ht="12.75">
      <c r="A51" s="36" t="s">
        <v>56</v>
      </c>
      <c r="E51" s="37" t="s">
        <v>543</v>
      </c>
    </row>
    <row r="52" spans="1:5" ht="357">
      <c r="A52" t="s">
        <v>57</v>
      </c>
      <c r="E52" s="35" t="s">
        <v>544</v>
      </c>
    </row>
    <row r="53" spans="1:18" ht="12.75" customHeight="1">
      <c r="A53" s="6" t="s">
        <v>47</v>
      </c>
      <c s="6"/>
      <c s="42" t="s">
        <v>82</v>
      </c>
      <c s="6"/>
      <c s="27" t="s">
        <v>266</v>
      </c>
      <c s="6"/>
      <c s="6"/>
      <c s="6"/>
      <c s="43">
        <f>0+Q53</f>
      </c>
      <c r="O53">
        <f>0+R53</f>
      </c>
      <c r="Q53">
        <f>0+I54</f>
      </c>
      <c>
        <f>0+O54</f>
      </c>
    </row>
    <row r="54" spans="1:16" ht="12.75">
      <c r="A54" s="24" t="s">
        <v>49</v>
      </c>
      <c s="29" t="s">
        <v>143</v>
      </c>
      <c s="29" t="s">
        <v>545</v>
      </c>
      <c s="24" t="s">
        <v>51</v>
      </c>
      <c s="30" t="s">
        <v>546</v>
      </c>
      <c s="31" t="s">
        <v>119</v>
      </c>
      <c s="32">
        <v>1.5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38.25">
      <c r="A55" s="34" t="s">
        <v>54</v>
      </c>
      <c r="E55" s="35" t="s">
        <v>617</v>
      </c>
    </row>
    <row r="56" spans="1:5" ht="12.75">
      <c r="A56" s="36" t="s">
        <v>56</v>
      </c>
      <c r="E56" s="37" t="s">
        <v>618</v>
      </c>
    </row>
    <row r="57" spans="1:5" ht="369.75">
      <c r="A57" t="s">
        <v>57</v>
      </c>
      <c r="E57" s="35" t="s">
        <v>531</v>
      </c>
    </row>
    <row r="58" spans="1:18" ht="12.75" customHeight="1">
      <c r="A58" s="6" t="s">
        <v>47</v>
      </c>
      <c s="6"/>
      <c s="42" t="s">
        <v>44</v>
      </c>
      <c s="6"/>
      <c s="27" t="s">
        <v>285</v>
      </c>
      <c s="6"/>
      <c s="6"/>
      <c s="6"/>
      <c s="43">
        <f>0+Q58</f>
      </c>
      <c r="O58">
        <f>0+R58</f>
      </c>
      <c r="Q58">
        <f>0+I59+I63</f>
      </c>
      <c>
        <f>0+O59+O63</f>
      </c>
    </row>
    <row r="59" spans="1:16" ht="12.75">
      <c r="A59" s="24" t="s">
        <v>49</v>
      </c>
      <c s="29" t="s">
        <v>148</v>
      </c>
      <c s="29" t="s">
        <v>619</v>
      </c>
      <c s="24" t="s">
        <v>51</v>
      </c>
      <c s="30" t="s">
        <v>620</v>
      </c>
      <c s="31" t="s">
        <v>140</v>
      </c>
      <c s="32">
        <v>4.7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25.5">
      <c r="A60" s="34" t="s">
        <v>54</v>
      </c>
      <c r="E60" s="35" t="s">
        <v>621</v>
      </c>
    </row>
    <row r="61" spans="1:5" ht="12.75">
      <c r="A61" s="36" t="s">
        <v>56</v>
      </c>
      <c r="E61" s="37" t="s">
        <v>622</v>
      </c>
    </row>
    <row r="62" spans="1:5" ht="63.75">
      <c r="A62" t="s">
        <v>57</v>
      </c>
      <c r="E62" s="35" t="s">
        <v>553</v>
      </c>
    </row>
    <row r="63" spans="1:16" ht="12.75">
      <c r="A63" s="24" t="s">
        <v>49</v>
      </c>
      <c s="29" t="s">
        <v>154</v>
      </c>
      <c s="29" t="s">
        <v>554</v>
      </c>
      <c s="24" t="s">
        <v>51</v>
      </c>
      <c s="30" t="s">
        <v>555</v>
      </c>
      <c s="31" t="s">
        <v>119</v>
      </c>
      <c s="32">
        <v>2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38.25">
      <c r="A64" s="34" t="s">
        <v>54</v>
      </c>
      <c r="E64" s="35" t="s">
        <v>556</v>
      </c>
    </row>
    <row r="65" spans="1:5" ht="12.75">
      <c r="A65" s="36" t="s">
        <v>56</v>
      </c>
      <c r="E65" s="37" t="s">
        <v>623</v>
      </c>
    </row>
    <row r="66" spans="1:5" ht="38.25">
      <c r="A66" t="s">
        <v>57</v>
      </c>
      <c r="E66" s="35" t="s">
        <v>558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0+O10+O15+O36+O53+O58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626</v>
      </c>
      <c s="38">
        <f>0+I10+I15+I36+I53+I58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626</v>
      </c>
      <c s="6"/>
      <c s="18" t="s">
        <v>627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24.7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628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0+I16+I20+I24+I28+I32</f>
      </c>
      <c>
        <f>0+O16+O20+O24+O28+O32</f>
      </c>
    </row>
    <row r="16" spans="1:16" ht="12.75">
      <c r="A16" s="24" t="s">
        <v>49</v>
      </c>
      <c s="29" t="s">
        <v>27</v>
      </c>
      <c s="29" t="s">
        <v>515</v>
      </c>
      <c s="24" t="s">
        <v>51</v>
      </c>
      <c s="30" t="s">
        <v>516</v>
      </c>
      <c s="31" t="s">
        <v>119</v>
      </c>
      <c s="32">
        <v>13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120</v>
      </c>
    </row>
    <row r="18" spans="1:5" ht="12.75">
      <c r="A18" s="36" t="s">
        <v>56</v>
      </c>
      <c r="E18" s="37" t="s">
        <v>629</v>
      </c>
    </row>
    <row r="19" spans="1:5" ht="369.75">
      <c r="A19" t="s">
        <v>57</v>
      </c>
      <c r="E19" s="35" t="s">
        <v>159</v>
      </c>
    </row>
    <row r="20" spans="1:16" ht="12.75">
      <c r="A20" s="24" t="s">
        <v>49</v>
      </c>
      <c s="29" t="s">
        <v>26</v>
      </c>
      <c s="29" t="s">
        <v>518</v>
      </c>
      <c s="24" t="s">
        <v>51</v>
      </c>
      <c s="30" t="s">
        <v>519</v>
      </c>
      <c s="31" t="s">
        <v>119</v>
      </c>
      <c s="32">
        <v>5.5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520</v>
      </c>
    </row>
    <row r="22" spans="1:5" ht="12.75">
      <c r="A22" s="36" t="s">
        <v>56</v>
      </c>
      <c r="E22" s="37" t="s">
        <v>630</v>
      </c>
    </row>
    <row r="23" spans="1:5" ht="293.25">
      <c r="A23" t="s">
        <v>57</v>
      </c>
      <c r="E23" s="35" t="s">
        <v>522</v>
      </c>
    </row>
    <row r="24" spans="1:16" ht="12.75">
      <c r="A24" s="24" t="s">
        <v>49</v>
      </c>
      <c s="29" t="s">
        <v>37</v>
      </c>
      <c s="29" t="s">
        <v>183</v>
      </c>
      <c s="24" t="s">
        <v>51</v>
      </c>
      <c s="30" t="s">
        <v>184</v>
      </c>
      <c s="31" t="s">
        <v>131</v>
      </c>
      <c s="32">
        <v>10.3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25.5">
      <c r="A26" s="36" t="s">
        <v>56</v>
      </c>
      <c r="E26" s="37" t="s">
        <v>631</v>
      </c>
    </row>
    <row r="27" spans="1:5" ht="25.5">
      <c r="A27" t="s">
        <v>57</v>
      </c>
      <c r="E27" s="35" t="s">
        <v>187</v>
      </c>
    </row>
    <row r="28" spans="1:16" ht="12.75">
      <c r="A28" s="24" t="s">
        <v>49</v>
      </c>
      <c s="29" t="s">
        <v>39</v>
      </c>
      <c s="29" t="s">
        <v>500</v>
      </c>
      <c s="24" t="s">
        <v>51</v>
      </c>
      <c s="30" t="s">
        <v>501</v>
      </c>
      <c s="31" t="s">
        <v>131</v>
      </c>
      <c s="32">
        <v>50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6" t="s">
        <v>56</v>
      </c>
      <c r="E30" s="37" t="s">
        <v>524</v>
      </c>
    </row>
    <row r="31" spans="1:5" ht="12.75">
      <c r="A31" t="s">
        <v>57</v>
      </c>
      <c r="E31" s="35" t="s">
        <v>503</v>
      </c>
    </row>
    <row r="32" spans="1:16" ht="12.75">
      <c r="A32" s="24" t="s">
        <v>49</v>
      </c>
      <c s="29" t="s">
        <v>41</v>
      </c>
      <c s="29" t="s">
        <v>192</v>
      </c>
      <c s="24" t="s">
        <v>51</v>
      </c>
      <c s="30" t="s">
        <v>193</v>
      </c>
      <c s="31" t="s">
        <v>131</v>
      </c>
      <c s="32">
        <v>50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12.75">
      <c r="A34" s="36" t="s">
        <v>56</v>
      </c>
      <c r="E34" s="37" t="s">
        <v>525</v>
      </c>
    </row>
    <row r="35" spans="1:5" ht="25.5">
      <c r="A35" t="s">
        <v>57</v>
      </c>
      <c r="E35" s="35" t="s">
        <v>195</v>
      </c>
    </row>
    <row r="36" spans="1:18" ht="12.75" customHeight="1">
      <c r="A36" s="6" t="s">
        <v>47</v>
      </c>
      <c s="6"/>
      <c s="42" t="s">
        <v>37</v>
      </c>
      <c s="6"/>
      <c s="27" t="s">
        <v>526</v>
      </c>
      <c s="6"/>
      <c s="6"/>
      <c s="6"/>
      <c s="43">
        <f>0+Q36</f>
      </c>
      <c r="O36">
        <f>0+R36</f>
      </c>
      <c r="Q36">
        <f>0+I37+I41+I45+I49</f>
      </c>
      <c>
        <f>0+O37+O41+O45+O49</f>
      </c>
    </row>
    <row r="37" spans="1:16" ht="12.75">
      <c r="A37" s="24" t="s">
        <v>49</v>
      </c>
      <c s="29" t="s">
        <v>77</v>
      </c>
      <c s="29" t="s">
        <v>527</v>
      </c>
      <c s="24" t="s">
        <v>51</v>
      </c>
      <c s="30" t="s">
        <v>528</v>
      </c>
      <c s="31" t="s">
        <v>119</v>
      </c>
      <c s="32">
        <v>1.545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12.75">
      <c r="A38" s="34" t="s">
        <v>54</v>
      </c>
      <c r="E38" s="35" t="s">
        <v>529</v>
      </c>
    </row>
    <row r="39" spans="1:5" ht="12.75">
      <c r="A39" s="36" t="s">
        <v>56</v>
      </c>
      <c r="E39" s="37" t="s">
        <v>632</v>
      </c>
    </row>
    <row r="40" spans="1:5" ht="369.75">
      <c r="A40" t="s">
        <v>57</v>
      </c>
      <c r="E40" s="35" t="s">
        <v>531</v>
      </c>
    </row>
    <row r="41" spans="1:16" ht="12.75">
      <c r="A41" s="24" t="s">
        <v>49</v>
      </c>
      <c s="29" t="s">
        <v>82</v>
      </c>
      <c s="29" t="s">
        <v>532</v>
      </c>
      <c s="24" t="s">
        <v>51</v>
      </c>
      <c s="30" t="s">
        <v>533</v>
      </c>
      <c s="31" t="s">
        <v>119</v>
      </c>
      <c s="32">
        <v>1.5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12.75">
      <c r="A42" s="34" t="s">
        <v>54</v>
      </c>
      <c r="E42" s="35" t="s">
        <v>534</v>
      </c>
    </row>
    <row r="43" spans="1:5" ht="25.5">
      <c r="A43" s="36" t="s">
        <v>56</v>
      </c>
      <c r="E43" s="37" t="s">
        <v>633</v>
      </c>
    </row>
    <row r="44" spans="1:5" ht="369.75">
      <c r="A44" t="s">
        <v>57</v>
      </c>
      <c r="E44" s="35" t="s">
        <v>531</v>
      </c>
    </row>
    <row r="45" spans="1:16" ht="12.75">
      <c r="A45" s="24" t="s">
        <v>49</v>
      </c>
      <c s="29" t="s">
        <v>44</v>
      </c>
      <c s="29" t="s">
        <v>536</v>
      </c>
      <c s="24" t="s">
        <v>51</v>
      </c>
      <c s="30" t="s">
        <v>537</v>
      </c>
      <c s="31" t="s">
        <v>119</v>
      </c>
      <c s="32">
        <v>1.5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538</v>
      </c>
    </row>
    <row r="47" spans="1:5" ht="25.5">
      <c r="A47" s="36" t="s">
        <v>56</v>
      </c>
      <c r="E47" s="37" t="s">
        <v>634</v>
      </c>
    </row>
    <row r="48" spans="1:5" ht="38.25">
      <c r="A48" t="s">
        <v>57</v>
      </c>
      <c r="E48" s="35" t="s">
        <v>540</v>
      </c>
    </row>
    <row r="49" spans="1:16" ht="12.75">
      <c r="A49" s="24" t="s">
        <v>49</v>
      </c>
      <c s="29" t="s">
        <v>46</v>
      </c>
      <c s="29" t="s">
        <v>541</v>
      </c>
      <c s="24" t="s">
        <v>51</v>
      </c>
      <c s="30" t="s">
        <v>542</v>
      </c>
      <c s="31" t="s">
        <v>119</v>
      </c>
      <c s="32">
        <v>4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534</v>
      </c>
    </row>
    <row r="51" spans="1:5" ht="12.75">
      <c r="A51" s="36" t="s">
        <v>56</v>
      </c>
      <c r="E51" s="37" t="s">
        <v>543</v>
      </c>
    </row>
    <row r="52" spans="1:5" ht="357">
      <c r="A52" t="s">
        <v>57</v>
      </c>
      <c r="E52" s="35" t="s">
        <v>544</v>
      </c>
    </row>
    <row r="53" spans="1:18" ht="12.75" customHeight="1">
      <c r="A53" s="6" t="s">
        <v>47</v>
      </c>
      <c s="6"/>
      <c s="42" t="s">
        <v>82</v>
      </c>
      <c s="6"/>
      <c s="27" t="s">
        <v>266</v>
      </c>
      <c s="6"/>
      <c s="6"/>
      <c s="6"/>
      <c s="43">
        <f>0+Q53</f>
      </c>
      <c r="O53">
        <f>0+R53</f>
      </c>
      <c r="Q53">
        <f>0+I54</f>
      </c>
      <c>
        <f>0+O54</f>
      </c>
    </row>
    <row r="54" spans="1:16" ht="12.75">
      <c r="A54" s="24" t="s">
        <v>49</v>
      </c>
      <c s="29" t="s">
        <v>143</v>
      </c>
      <c s="29" t="s">
        <v>545</v>
      </c>
      <c s="24" t="s">
        <v>51</v>
      </c>
      <c s="30" t="s">
        <v>546</v>
      </c>
      <c s="31" t="s">
        <v>119</v>
      </c>
      <c s="32">
        <v>2.6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38.25">
      <c r="A55" s="34" t="s">
        <v>54</v>
      </c>
      <c r="E55" s="35" t="s">
        <v>635</v>
      </c>
    </row>
    <row r="56" spans="1:5" ht="12.75">
      <c r="A56" s="36" t="s">
        <v>56</v>
      </c>
      <c r="E56" s="37" t="s">
        <v>636</v>
      </c>
    </row>
    <row r="57" spans="1:5" ht="369.75">
      <c r="A57" t="s">
        <v>57</v>
      </c>
      <c r="E57" s="35" t="s">
        <v>531</v>
      </c>
    </row>
    <row r="58" spans="1:18" ht="12.75" customHeight="1">
      <c r="A58" s="6" t="s">
        <v>47</v>
      </c>
      <c s="6"/>
      <c s="42" t="s">
        <v>44</v>
      </c>
      <c s="6"/>
      <c s="27" t="s">
        <v>285</v>
      </c>
      <c s="6"/>
      <c s="6"/>
      <c s="6"/>
      <c s="43">
        <f>0+Q58</f>
      </c>
      <c r="O58">
        <f>0+R58</f>
      </c>
      <c r="Q58">
        <f>0+I59+I63</f>
      </c>
      <c>
        <f>0+O59+O63</f>
      </c>
    </row>
    <row r="59" spans="1:16" ht="12.75">
      <c r="A59" s="24" t="s">
        <v>49</v>
      </c>
      <c s="29" t="s">
        <v>148</v>
      </c>
      <c s="29" t="s">
        <v>619</v>
      </c>
      <c s="24" t="s">
        <v>51</v>
      </c>
      <c s="30" t="s">
        <v>620</v>
      </c>
      <c s="31" t="s">
        <v>140</v>
      </c>
      <c s="32">
        <v>8.55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25.5">
      <c r="A60" s="34" t="s">
        <v>54</v>
      </c>
      <c r="E60" s="35" t="s">
        <v>621</v>
      </c>
    </row>
    <row r="61" spans="1:5" ht="12.75">
      <c r="A61" s="36" t="s">
        <v>56</v>
      </c>
      <c r="E61" s="37" t="s">
        <v>637</v>
      </c>
    </row>
    <row r="62" spans="1:5" ht="63.75">
      <c r="A62" t="s">
        <v>57</v>
      </c>
      <c r="E62" s="35" t="s">
        <v>553</v>
      </c>
    </row>
    <row r="63" spans="1:16" ht="12.75">
      <c r="A63" s="24" t="s">
        <v>49</v>
      </c>
      <c s="29" t="s">
        <v>154</v>
      </c>
      <c s="29" t="s">
        <v>554</v>
      </c>
      <c s="24" t="s">
        <v>51</v>
      </c>
      <c s="30" t="s">
        <v>555</v>
      </c>
      <c s="31" t="s">
        <v>119</v>
      </c>
      <c s="32">
        <v>3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38.25">
      <c r="A64" s="34" t="s">
        <v>54</v>
      </c>
      <c r="E64" s="35" t="s">
        <v>556</v>
      </c>
    </row>
    <row r="65" spans="1:5" ht="12.75">
      <c r="A65" s="36" t="s">
        <v>56</v>
      </c>
      <c r="E65" s="37" t="s">
        <v>638</v>
      </c>
    </row>
    <row r="66" spans="1:5" ht="38.25">
      <c r="A66" t="s">
        <v>57</v>
      </c>
      <c r="E66" s="35" t="s">
        <v>558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0+O10+O15+O36+O53+O58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639</v>
      </c>
      <c s="38">
        <f>0+I10+I15+I36+I53+I58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639</v>
      </c>
      <c s="6"/>
      <c s="18" t="s">
        <v>640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19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513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0+I16+I20+I24+I28+I32</f>
      </c>
      <c>
        <f>0+O16+O20+O24+O28+O32</f>
      </c>
    </row>
    <row r="16" spans="1:16" ht="12.75">
      <c r="A16" s="24" t="s">
        <v>49</v>
      </c>
      <c s="29" t="s">
        <v>27</v>
      </c>
      <c s="29" t="s">
        <v>515</v>
      </c>
      <c s="24" t="s">
        <v>51</v>
      </c>
      <c s="30" t="s">
        <v>516</v>
      </c>
      <c s="31" t="s">
        <v>119</v>
      </c>
      <c s="32">
        <v>10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120</v>
      </c>
    </row>
    <row r="18" spans="1:5" ht="12.75">
      <c r="A18" s="36" t="s">
        <v>56</v>
      </c>
      <c r="E18" s="37" t="s">
        <v>517</v>
      </c>
    </row>
    <row r="19" spans="1:5" ht="369.75">
      <c r="A19" t="s">
        <v>57</v>
      </c>
      <c r="E19" s="35" t="s">
        <v>159</v>
      </c>
    </row>
    <row r="20" spans="1:16" ht="12.75">
      <c r="A20" s="24" t="s">
        <v>49</v>
      </c>
      <c s="29" t="s">
        <v>26</v>
      </c>
      <c s="29" t="s">
        <v>518</v>
      </c>
      <c s="24" t="s">
        <v>51</v>
      </c>
      <c s="30" t="s">
        <v>519</v>
      </c>
      <c s="31" t="s">
        <v>119</v>
      </c>
      <c s="32">
        <v>4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520</v>
      </c>
    </row>
    <row r="22" spans="1:5" ht="12.75">
      <c r="A22" s="36" t="s">
        <v>56</v>
      </c>
      <c r="E22" s="37" t="s">
        <v>641</v>
      </c>
    </row>
    <row r="23" spans="1:5" ht="293.25">
      <c r="A23" t="s">
        <v>57</v>
      </c>
      <c r="E23" s="35" t="s">
        <v>522</v>
      </c>
    </row>
    <row r="24" spans="1:16" ht="12.75">
      <c r="A24" s="24" t="s">
        <v>49</v>
      </c>
      <c s="29" t="s">
        <v>37</v>
      </c>
      <c s="29" t="s">
        <v>183</v>
      </c>
      <c s="24" t="s">
        <v>51</v>
      </c>
      <c s="30" t="s">
        <v>184</v>
      </c>
      <c s="31" t="s">
        <v>131</v>
      </c>
      <c s="32">
        <v>7.7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25.5">
      <c r="A26" s="36" t="s">
        <v>56</v>
      </c>
      <c r="E26" s="37" t="s">
        <v>642</v>
      </c>
    </row>
    <row r="27" spans="1:5" ht="25.5">
      <c r="A27" t="s">
        <v>57</v>
      </c>
      <c r="E27" s="35" t="s">
        <v>187</v>
      </c>
    </row>
    <row r="28" spans="1:16" ht="12.75">
      <c r="A28" s="24" t="s">
        <v>49</v>
      </c>
      <c s="29" t="s">
        <v>39</v>
      </c>
      <c s="29" t="s">
        <v>500</v>
      </c>
      <c s="24" t="s">
        <v>51</v>
      </c>
      <c s="30" t="s">
        <v>501</v>
      </c>
      <c s="31" t="s">
        <v>131</v>
      </c>
      <c s="32">
        <v>50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6" t="s">
        <v>56</v>
      </c>
      <c r="E30" s="37" t="s">
        <v>524</v>
      </c>
    </row>
    <row r="31" spans="1:5" ht="12.75">
      <c r="A31" t="s">
        <v>57</v>
      </c>
      <c r="E31" s="35" t="s">
        <v>503</v>
      </c>
    </row>
    <row r="32" spans="1:16" ht="12.75">
      <c r="A32" s="24" t="s">
        <v>49</v>
      </c>
      <c s="29" t="s">
        <v>41</v>
      </c>
      <c s="29" t="s">
        <v>192</v>
      </c>
      <c s="24" t="s">
        <v>51</v>
      </c>
      <c s="30" t="s">
        <v>193</v>
      </c>
      <c s="31" t="s">
        <v>131</v>
      </c>
      <c s="32">
        <v>50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12.75">
      <c r="A34" s="36" t="s">
        <v>56</v>
      </c>
      <c r="E34" s="37" t="s">
        <v>525</v>
      </c>
    </row>
    <row r="35" spans="1:5" ht="25.5">
      <c r="A35" t="s">
        <v>57</v>
      </c>
      <c r="E35" s="35" t="s">
        <v>195</v>
      </c>
    </row>
    <row r="36" spans="1:18" ht="12.75" customHeight="1">
      <c r="A36" s="6" t="s">
        <v>47</v>
      </c>
      <c s="6"/>
      <c s="42" t="s">
        <v>37</v>
      </c>
      <c s="6"/>
      <c s="27" t="s">
        <v>526</v>
      </c>
      <c s="6"/>
      <c s="6"/>
      <c s="6"/>
      <c s="43">
        <f>0+Q36</f>
      </c>
      <c r="O36">
        <f>0+R36</f>
      </c>
      <c r="Q36">
        <f>0+I37+I41+I45+I49</f>
      </c>
      <c>
        <f>0+O37+O41+O45+O49</f>
      </c>
    </row>
    <row r="37" spans="1:16" ht="12.75">
      <c r="A37" s="24" t="s">
        <v>49</v>
      </c>
      <c s="29" t="s">
        <v>77</v>
      </c>
      <c s="29" t="s">
        <v>527</v>
      </c>
      <c s="24" t="s">
        <v>51</v>
      </c>
      <c s="30" t="s">
        <v>528</v>
      </c>
      <c s="31" t="s">
        <v>119</v>
      </c>
      <c s="32">
        <v>1.155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12.75">
      <c r="A38" s="34" t="s">
        <v>54</v>
      </c>
      <c r="E38" s="35" t="s">
        <v>529</v>
      </c>
    </row>
    <row r="39" spans="1:5" ht="12.75">
      <c r="A39" s="36" t="s">
        <v>56</v>
      </c>
      <c r="E39" s="37" t="s">
        <v>643</v>
      </c>
    </row>
    <row r="40" spans="1:5" ht="369.75">
      <c r="A40" t="s">
        <v>57</v>
      </c>
      <c r="E40" s="35" t="s">
        <v>531</v>
      </c>
    </row>
    <row r="41" spans="1:16" ht="12.75">
      <c r="A41" s="24" t="s">
        <v>49</v>
      </c>
      <c s="29" t="s">
        <v>82</v>
      </c>
      <c s="29" t="s">
        <v>532</v>
      </c>
      <c s="24" t="s">
        <v>51</v>
      </c>
      <c s="30" t="s">
        <v>533</v>
      </c>
      <c s="31" t="s">
        <v>119</v>
      </c>
      <c s="32">
        <v>1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12.75">
      <c r="A42" s="34" t="s">
        <v>54</v>
      </c>
      <c r="E42" s="35" t="s">
        <v>534</v>
      </c>
    </row>
    <row r="43" spans="1:5" ht="25.5">
      <c r="A43" s="36" t="s">
        <v>56</v>
      </c>
      <c r="E43" s="37" t="s">
        <v>615</v>
      </c>
    </row>
    <row r="44" spans="1:5" ht="369.75">
      <c r="A44" t="s">
        <v>57</v>
      </c>
      <c r="E44" s="35" t="s">
        <v>531</v>
      </c>
    </row>
    <row r="45" spans="1:16" ht="12.75">
      <c r="A45" s="24" t="s">
        <v>49</v>
      </c>
      <c s="29" t="s">
        <v>44</v>
      </c>
      <c s="29" t="s">
        <v>536</v>
      </c>
      <c s="24" t="s">
        <v>51</v>
      </c>
      <c s="30" t="s">
        <v>537</v>
      </c>
      <c s="31" t="s">
        <v>119</v>
      </c>
      <c s="32">
        <v>1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538</v>
      </c>
    </row>
    <row r="47" spans="1:5" ht="25.5">
      <c r="A47" s="36" t="s">
        <v>56</v>
      </c>
      <c r="E47" s="37" t="s">
        <v>616</v>
      </c>
    </row>
    <row r="48" spans="1:5" ht="38.25">
      <c r="A48" t="s">
        <v>57</v>
      </c>
      <c r="E48" s="35" t="s">
        <v>540</v>
      </c>
    </row>
    <row r="49" spans="1:16" ht="12.75">
      <c r="A49" s="24" t="s">
        <v>49</v>
      </c>
      <c s="29" t="s">
        <v>46</v>
      </c>
      <c s="29" t="s">
        <v>541</v>
      </c>
      <c s="24" t="s">
        <v>51</v>
      </c>
      <c s="30" t="s">
        <v>542</v>
      </c>
      <c s="31" t="s">
        <v>119</v>
      </c>
      <c s="32">
        <v>4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534</v>
      </c>
    </row>
    <row r="51" spans="1:5" ht="12.75">
      <c r="A51" s="36" t="s">
        <v>56</v>
      </c>
      <c r="E51" s="37" t="s">
        <v>543</v>
      </c>
    </row>
    <row r="52" spans="1:5" ht="357">
      <c r="A52" t="s">
        <v>57</v>
      </c>
      <c r="E52" s="35" t="s">
        <v>544</v>
      </c>
    </row>
    <row r="53" spans="1:18" ht="12.75" customHeight="1">
      <c r="A53" s="6" t="s">
        <v>47</v>
      </c>
      <c s="6"/>
      <c s="42" t="s">
        <v>82</v>
      </c>
      <c s="6"/>
      <c s="27" t="s">
        <v>266</v>
      </c>
      <c s="6"/>
      <c s="6"/>
      <c s="6"/>
      <c s="43">
        <f>0+Q53</f>
      </c>
      <c r="O53">
        <f>0+R53</f>
      </c>
      <c r="Q53">
        <f>0+I54</f>
      </c>
      <c>
        <f>0+O54</f>
      </c>
    </row>
    <row r="54" spans="1:16" ht="12.75">
      <c r="A54" s="24" t="s">
        <v>49</v>
      </c>
      <c s="29" t="s">
        <v>143</v>
      </c>
      <c s="29" t="s">
        <v>545</v>
      </c>
      <c s="24" t="s">
        <v>51</v>
      </c>
      <c s="30" t="s">
        <v>546</v>
      </c>
      <c s="31" t="s">
        <v>119</v>
      </c>
      <c s="32">
        <v>2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38.25">
      <c r="A55" s="34" t="s">
        <v>54</v>
      </c>
      <c r="E55" s="35" t="s">
        <v>644</v>
      </c>
    </row>
    <row r="56" spans="1:5" ht="12.75">
      <c r="A56" s="36" t="s">
        <v>56</v>
      </c>
      <c r="E56" s="37" t="s">
        <v>645</v>
      </c>
    </row>
    <row r="57" spans="1:5" ht="369.75">
      <c r="A57" t="s">
        <v>57</v>
      </c>
      <c r="E57" s="35" t="s">
        <v>531</v>
      </c>
    </row>
    <row r="58" spans="1:18" ht="12.75" customHeight="1">
      <c r="A58" s="6" t="s">
        <v>47</v>
      </c>
      <c s="6"/>
      <c s="42" t="s">
        <v>44</v>
      </c>
      <c s="6"/>
      <c s="27" t="s">
        <v>285</v>
      </c>
      <c s="6"/>
      <c s="6"/>
      <c s="6"/>
      <c s="43">
        <f>0+Q58</f>
      </c>
      <c r="O58">
        <f>0+R58</f>
      </c>
      <c r="Q58">
        <f>0+I59+I63</f>
      </c>
      <c>
        <f>0+O59+O63</f>
      </c>
    </row>
    <row r="59" spans="1:16" ht="12.75">
      <c r="A59" s="24" t="s">
        <v>49</v>
      </c>
      <c s="29" t="s">
        <v>148</v>
      </c>
      <c s="29" t="s">
        <v>619</v>
      </c>
      <c s="24" t="s">
        <v>51</v>
      </c>
      <c s="30" t="s">
        <v>620</v>
      </c>
      <c s="31" t="s">
        <v>140</v>
      </c>
      <c s="32">
        <v>6.35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25.5">
      <c r="A60" s="34" t="s">
        <v>54</v>
      </c>
      <c r="E60" s="35" t="s">
        <v>621</v>
      </c>
    </row>
    <row r="61" spans="1:5" ht="12.75">
      <c r="A61" s="36" t="s">
        <v>56</v>
      </c>
      <c r="E61" s="37" t="s">
        <v>646</v>
      </c>
    </row>
    <row r="62" spans="1:5" ht="63.75">
      <c r="A62" t="s">
        <v>57</v>
      </c>
      <c r="E62" s="35" t="s">
        <v>553</v>
      </c>
    </row>
    <row r="63" spans="1:16" ht="12.75">
      <c r="A63" s="24" t="s">
        <v>49</v>
      </c>
      <c s="29" t="s">
        <v>154</v>
      </c>
      <c s="29" t="s">
        <v>554</v>
      </c>
      <c s="24" t="s">
        <v>51</v>
      </c>
      <c s="30" t="s">
        <v>555</v>
      </c>
      <c s="31" t="s">
        <v>119</v>
      </c>
      <c s="32">
        <v>2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38.25">
      <c r="A64" s="34" t="s">
        <v>54</v>
      </c>
      <c r="E64" s="35" t="s">
        <v>556</v>
      </c>
    </row>
    <row r="65" spans="1:5" ht="12.75">
      <c r="A65" s="36" t="s">
        <v>56</v>
      </c>
      <c r="E65" s="37" t="s">
        <v>623</v>
      </c>
    </row>
    <row r="66" spans="1:5" ht="38.25">
      <c r="A66" t="s">
        <v>57</v>
      </c>
      <c r="E66" s="35" t="s">
        <v>558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0+O10+O15+O36+O53+O58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647</v>
      </c>
      <c s="38">
        <f>0+I10+I15+I36+I53+I58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647</v>
      </c>
      <c s="6"/>
      <c s="18" t="s">
        <v>648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26.6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649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0+I16+I20+I24+I28+I32</f>
      </c>
      <c>
        <f>0+O16+O20+O24+O28+O32</f>
      </c>
    </row>
    <row r="16" spans="1:16" ht="12.75">
      <c r="A16" s="24" t="s">
        <v>49</v>
      </c>
      <c s="29" t="s">
        <v>27</v>
      </c>
      <c s="29" t="s">
        <v>515</v>
      </c>
      <c s="24" t="s">
        <v>51</v>
      </c>
      <c s="30" t="s">
        <v>516</v>
      </c>
      <c s="31" t="s">
        <v>119</v>
      </c>
      <c s="32">
        <v>14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120</v>
      </c>
    </row>
    <row r="18" spans="1:5" ht="12.75">
      <c r="A18" s="36" t="s">
        <v>56</v>
      </c>
      <c r="E18" s="37" t="s">
        <v>650</v>
      </c>
    </row>
    <row r="19" spans="1:5" ht="369.75">
      <c r="A19" t="s">
        <v>57</v>
      </c>
      <c r="E19" s="35" t="s">
        <v>159</v>
      </c>
    </row>
    <row r="20" spans="1:16" ht="12.75">
      <c r="A20" s="24" t="s">
        <v>49</v>
      </c>
      <c s="29" t="s">
        <v>26</v>
      </c>
      <c s="29" t="s">
        <v>518</v>
      </c>
      <c s="24" t="s">
        <v>51</v>
      </c>
      <c s="30" t="s">
        <v>519</v>
      </c>
      <c s="31" t="s">
        <v>119</v>
      </c>
      <c s="32">
        <v>6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520</v>
      </c>
    </row>
    <row r="22" spans="1:5" ht="12.75">
      <c r="A22" s="36" t="s">
        <v>56</v>
      </c>
      <c r="E22" s="37" t="s">
        <v>651</v>
      </c>
    </row>
    <row r="23" spans="1:5" ht="293.25">
      <c r="A23" t="s">
        <v>57</v>
      </c>
      <c r="E23" s="35" t="s">
        <v>522</v>
      </c>
    </row>
    <row r="24" spans="1:16" ht="12.75">
      <c r="A24" s="24" t="s">
        <v>49</v>
      </c>
      <c s="29" t="s">
        <v>37</v>
      </c>
      <c s="29" t="s">
        <v>183</v>
      </c>
      <c s="24" t="s">
        <v>51</v>
      </c>
      <c s="30" t="s">
        <v>184</v>
      </c>
      <c s="31" t="s">
        <v>131</v>
      </c>
      <c s="32">
        <v>11.1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25.5">
      <c r="A26" s="36" t="s">
        <v>56</v>
      </c>
      <c r="E26" s="37" t="s">
        <v>652</v>
      </c>
    </row>
    <row r="27" spans="1:5" ht="25.5">
      <c r="A27" t="s">
        <v>57</v>
      </c>
      <c r="E27" s="35" t="s">
        <v>187</v>
      </c>
    </row>
    <row r="28" spans="1:16" ht="12.75">
      <c r="A28" s="24" t="s">
        <v>49</v>
      </c>
      <c s="29" t="s">
        <v>39</v>
      </c>
      <c s="29" t="s">
        <v>500</v>
      </c>
      <c s="24" t="s">
        <v>51</v>
      </c>
      <c s="30" t="s">
        <v>501</v>
      </c>
      <c s="31" t="s">
        <v>131</v>
      </c>
      <c s="32">
        <v>50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6" t="s">
        <v>56</v>
      </c>
      <c r="E30" s="37" t="s">
        <v>524</v>
      </c>
    </row>
    <row r="31" spans="1:5" ht="12.75">
      <c r="A31" t="s">
        <v>57</v>
      </c>
      <c r="E31" s="35" t="s">
        <v>503</v>
      </c>
    </row>
    <row r="32" spans="1:16" ht="12.75">
      <c r="A32" s="24" t="s">
        <v>49</v>
      </c>
      <c s="29" t="s">
        <v>41</v>
      </c>
      <c s="29" t="s">
        <v>192</v>
      </c>
      <c s="24" t="s">
        <v>51</v>
      </c>
      <c s="30" t="s">
        <v>193</v>
      </c>
      <c s="31" t="s">
        <v>131</v>
      </c>
      <c s="32">
        <v>50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12.75">
      <c r="A34" s="36" t="s">
        <v>56</v>
      </c>
      <c r="E34" s="37" t="s">
        <v>525</v>
      </c>
    </row>
    <row r="35" spans="1:5" ht="25.5">
      <c r="A35" t="s">
        <v>57</v>
      </c>
      <c r="E35" s="35" t="s">
        <v>195</v>
      </c>
    </row>
    <row r="36" spans="1:18" ht="12.75" customHeight="1">
      <c r="A36" s="6" t="s">
        <v>47</v>
      </c>
      <c s="6"/>
      <c s="42" t="s">
        <v>37</v>
      </c>
      <c s="6"/>
      <c s="27" t="s">
        <v>526</v>
      </c>
      <c s="6"/>
      <c s="6"/>
      <c s="6"/>
      <c s="43">
        <f>0+Q36</f>
      </c>
      <c r="O36">
        <f>0+R36</f>
      </c>
      <c r="Q36">
        <f>0+I37+I41+I45+I49</f>
      </c>
      <c>
        <f>0+O37+O41+O45+O49</f>
      </c>
    </row>
    <row r="37" spans="1:16" ht="12.75">
      <c r="A37" s="24" t="s">
        <v>49</v>
      </c>
      <c s="29" t="s">
        <v>77</v>
      </c>
      <c s="29" t="s">
        <v>527</v>
      </c>
      <c s="24" t="s">
        <v>51</v>
      </c>
      <c s="30" t="s">
        <v>528</v>
      </c>
      <c s="31" t="s">
        <v>119</v>
      </c>
      <c s="32">
        <v>1.665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12.75">
      <c r="A38" s="34" t="s">
        <v>54</v>
      </c>
      <c r="E38" s="35" t="s">
        <v>529</v>
      </c>
    </row>
    <row r="39" spans="1:5" ht="12.75">
      <c r="A39" s="36" t="s">
        <v>56</v>
      </c>
      <c r="E39" s="37" t="s">
        <v>653</v>
      </c>
    </row>
    <row r="40" spans="1:5" ht="369.75">
      <c r="A40" t="s">
        <v>57</v>
      </c>
      <c r="E40" s="35" t="s">
        <v>531</v>
      </c>
    </row>
    <row r="41" spans="1:16" ht="12.75">
      <c r="A41" s="24" t="s">
        <v>49</v>
      </c>
      <c s="29" t="s">
        <v>82</v>
      </c>
      <c s="29" t="s">
        <v>532</v>
      </c>
      <c s="24" t="s">
        <v>51</v>
      </c>
      <c s="30" t="s">
        <v>533</v>
      </c>
      <c s="31" t="s">
        <v>119</v>
      </c>
      <c s="32">
        <v>1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12.75">
      <c r="A42" s="34" t="s">
        <v>54</v>
      </c>
      <c r="E42" s="35" t="s">
        <v>534</v>
      </c>
    </row>
    <row r="43" spans="1:5" ht="25.5">
      <c r="A43" s="36" t="s">
        <v>56</v>
      </c>
      <c r="E43" s="37" t="s">
        <v>615</v>
      </c>
    </row>
    <row r="44" spans="1:5" ht="369.75">
      <c r="A44" t="s">
        <v>57</v>
      </c>
      <c r="E44" s="35" t="s">
        <v>531</v>
      </c>
    </row>
    <row r="45" spans="1:16" ht="12.75">
      <c r="A45" s="24" t="s">
        <v>49</v>
      </c>
      <c s="29" t="s">
        <v>44</v>
      </c>
      <c s="29" t="s">
        <v>536</v>
      </c>
      <c s="24" t="s">
        <v>51</v>
      </c>
      <c s="30" t="s">
        <v>537</v>
      </c>
      <c s="31" t="s">
        <v>119</v>
      </c>
      <c s="32">
        <v>1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538</v>
      </c>
    </row>
    <row r="47" spans="1:5" ht="25.5">
      <c r="A47" s="36" t="s">
        <v>56</v>
      </c>
      <c r="E47" s="37" t="s">
        <v>616</v>
      </c>
    </row>
    <row r="48" spans="1:5" ht="38.25">
      <c r="A48" t="s">
        <v>57</v>
      </c>
      <c r="E48" s="35" t="s">
        <v>540</v>
      </c>
    </row>
    <row r="49" spans="1:16" ht="12.75">
      <c r="A49" s="24" t="s">
        <v>49</v>
      </c>
      <c s="29" t="s">
        <v>46</v>
      </c>
      <c s="29" t="s">
        <v>541</v>
      </c>
      <c s="24" t="s">
        <v>51</v>
      </c>
      <c s="30" t="s">
        <v>542</v>
      </c>
      <c s="31" t="s">
        <v>119</v>
      </c>
      <c s="32">
        <v>4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534</v>
      </c>
    </row>
    <row r="51" spans="1:5" ht="12.75">
      <c r="A51" s="36" t="s">
        <v>56</v>
      </c>
      <c r="E51" s="37" t="s">
        <v>543</v>
      </c>
    </row>
    <row r="52" spans="1:5" ht="357">
      <c r="A52" t="s">
        <v>57</v>
      </c>
      <c r="E52" s="35" t="s">
        <v>544</v>
      </c>
    </row>
    <row r="53" spans="1:18" ht="12.75" customHeight="1">
      <c r="A53" s="6" t="s">
        <v>47</v>
      </c>
      <c s="6"/>
      <c s="42" t="s">
        <v>82</v>
      </c>
      <c s="6"/>
      <c s="27" t="s">
        <v>266</v>
      </c>
      <c s="6"/>
      <c s="6"/>
      <c s="6"/>
      <c s="43">
        <f>0+Q53</f>
      </c>
      <c r="O53">
        <f>0+R53</f>
      </c>
      <c r="Q53">
        <f>0+I54</f>
      </c>
      <c>
        <f>0+O54</f>
      </c>
    </row>
    <row r="54" spans="1:16" ht="12.75">
      <c r="A54" s="24" t="s">
        <v>49</v>
      </c>
      <c s="29" t="s">
        <v>143</v>
      </c>
      <c s="29" t="s">
        <v>545</v>
      </c>
      <c s="24" t="s">
        <v>51</v>
      </c>
      <c s="30" t="s">
        <v>546</v>
      </c>
      <c s="31" t="s">
        <v>119</v>
      </c>
      <c s="32">
        <v>2.8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38.25">
      <c r="A55" s="34" t="s">
        <v>54</v>
      </c>
      <c r="E55" s="35" t="s">
        <v>654</v>
      </c>
    </row>
    <row r="56" spans="1:5" ht="12.75">
      <c r="A56" s="36" t="s">
        <v>56</v>
      </c>
      <c r="E56" s="37" t="s">
        <v>655</v>
      </c>
    </row>
    <row r="57" spans="1:5" ht="369.75">
      <c r="A57" t="s">
        <v>57</v>
      </c>
      <c r="E57" s="35" t="s">
        <v>531</v>
      </c>
    </row>
    <row r="58" spans="1:18" ht="12.75" customHeight="1">
      <c r="A58" s="6" t="s">
        <v>47</v>
      </c>
      <c s="6"/>
      <c s="42" t="s">
        <v>44</v>
      </c>
      <c s="6"/>
      <c s="27" t="s">
        <v>285</v>
      </c>
      <c s="6"/>
      <c s="6"/>
      <c s="6"/>
      <c s="43">
        <f>0+Q58</f>
      </c>
      <c r="O58">
        <f>0+R58</f>
      </c>
      <c r="Q58">
        <f>0+I59+I63</f>
      </c>
      <c>
        <f>0+O59+O63</f>
      </c>
    </row>
    <row r="59" spans="1:16" ht="12.75">
      <c r="A59" s="24" t="s">
        <v>49</v>
      </c>
      <c s="29" t="s">
        <v>148</v>
      </c>
      <c s="29" t="s">
        <v>619</v>
      </c>
      <c s="24" t="s">
        <v>51</v>
      </c>
      <c s="30" t="s">
        <v>620</v>
      </c>
      <c s="31" t="s">
        <v>140</v>
      </c>
      <c s="32">
        <v>9.25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25.5">
      <c r="A60" s="34" t="s">
        <v>54</v>
      </c>
      <c r="E60" s="35" t="s">
        <v>621</v>
      </c>
    </row>
    <row r="61" spans="1:5" ht="12.75">
      <c r="A61" s="36" t="s">
        <v>56</v>
      </c>
      <c r="E61" s="37" t="s">
        <v>656</v>
      </c>
    </row>
    <row r="62" spans="1:5" ht="63.75">
      <c r="A62" t="s">
        <v>57</v>
      </c>
      <c r="E62" s="35" t="s">
        <v>553</v>
      </c>
    </row>
    <row r="63" spans="1:16" ht="12.75">
      <c r="A63" s="24" t="s">
        <v>49</v>
      </c>
      <c s="29" t="s">
        <v>154</v>
      </c>
      <c s="29" t="s">
        <v>554</v>
      </c>
      <c s="24" t="s">
        <v>51</v>
      </c>
      <c s="30" t="s">
        <v>555</v>
      </c>
      <c s="31" t="s">
        <v>119</v>
      </c>
      <c s="32">
        <v>2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38.25">
      <c r="A64" s="34" t="s">
        <v>54</v>
      </c>
      <c r="E64" s="35" t="s">
        <v>556</v>
      </c>
    </row>
    <row r="65" spans="1:5" ht="12.75">
      <c r="A65" s="36" t="s">
        <v>56</v>
      </c>
      <c r="E65" s="37" t="s">
        <v>623</v>
      </c>
    </row>
    <row r="66" spans="1:5" ht="38.25">
      <c r="A66" t="s">
        <v>57</v>
      </c>
      <c r="E66" s="35" t="s">
        <v>558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0+O10+O15+O36+O53+O58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657</v>
      </c>
      <c s="38">
        <f>0+I10+I15+I36+I53+I58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657</v>
      </c>
      <c s="6"/>
      <c s="18" t="s">
        <v>658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22.8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659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0+I16+I20+I24+I28+I32</f>
      </c>
      <c>
        <f>0+O16+O20+O24+O28+O32</f>
      </c>
    </row>
    <row r="16" spans="1:16" ht="12.75">
      <c r="A16" s="24" t="s">
        <v>49</v>
      </c>
      <c s="29" t="s">
        <v>27</v>
      </c>
      <c s="29" t="s">
        <v>515</v>
      </c>
      <c s="24" t="s">
        <v>51</v>
      </c>
      <c s="30" t="s">
        <v>516</v>
      </c>
      <c s="31" t="s">
        <v>119</v>
      </c>
      <c s="32">
        <v>12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120</v>
      </c>
    </row>
    <row r="18" spans="1:5" ht="12.75">
      <c r="A18" s="36" t="s">
        <v>56</v>
      </c>
      <c r="E18" s="37" t="s">
        <v>660</v>
      </c>
    </row>
    <row r="19" spans="1:5" ht="369.75">
      <c r="A19" t="s">
        <v>57</v>
      </c>
      <c r="E19" s="35" t="s">
        <v>159</v>
      </c>
    </row>
    <row r="20" spans="1:16" ht="12.75">
      <c r="A20" s="24" t="s">
        <v>49</v>
      </c>
      <c s="29" t="s">
        <v>26</v>
      </c>
      <c s="29" t="s">
        <v>518</v>
      </c>
      <c s="24" t="s">
        <v>51</v>
      </c>
      <c s="30" t="s">
        <v>519</v>
      </c>
      <c s="31" t="s">
        <v>119</v>
      </c>
      <c s="32">
        <v>5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520</v>
      </c>
    </row>
    <row r="22" spans="1:5" ht="12.75">
      <c r="A22" s="36" t="s">
        <v>56</v>
      </c>
      <c r="E22" s="37" t="s">
        <v>661</v>
      </c>
    </row>
    <row r="23" spans="1:5" ht="293.25">
      <c r="A23" t="s">
        <v>57</v>
      </c>
      <c r="E23" s="35" t="s">
        <v>522</v>
      </c>
    </row>
    <row r="24" spans="1:16" ht="12.75">
      <c r="A24" s="24" t="s">
        <v>49</v>
      </c>
      <c s="29" t="s">
        <v>37</v>
      </c>
      <c s="29" t="s">
        <v>183</v>
      </c>
      <c s="24" t="s">
        <v>51</v>
      </c>
      <c s="30" t="s">
        <v>184</v>
      </c>
      <c s="31" t="s">
        <v>131</v>
      </c>
      <c s="32">
        <v>9.3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25.5">
      <c r="A26" s="36" t="s">
        <v>56</v>
      </c>
      <c r="E26" s="37" t="s">
        <v>662</v>
      </c>
    </row>
    <row r="27" spans="1:5" ht="25.5">
      <c r="A27" t="s">
        <v>57</v>
      </c>
      <c r="E27" s="35" t="s">
        <v>187</v>
      </c>
    </row>
    <row r="28" spans="1:16" ht="12.75">
      <c r="A28" s="24" t="s">
        <v>49</v>
      </c>
      <c s="29" t="s">
        <v>39</v>
      </c>
      <c s="29" t="s">
        <v>500</v>
      </c>
      <c s="24" t="s">
        <v>51</v>
      </c>
      <c s="30" t="s">
        <v>501</v>
      </c>
      <c s="31" t="s">
        <v>131</v>
      </c>
      <c s="32">
        <v>50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6" t="s">
        <v>56</v>
      </c>
      <c r="E30" s="37" t="s">
        <v>524</v>
      </c>
    </row>
    <row r="31" spans="1:5" ht="12.75">
      <c r="A31" t="s">
        <v>57</v>
      </c>
      <c r="E31" s="35" t="s">
        <v>503</v>
      </c>
    </row>
    <row r="32" spans="1:16" ht="12.75">
      <c r="A32" s="24" t="s">
        <v>49</v>
      </c>
      <c s="29" t="s">
        <v>41</v>
      </c>
      <c s="29" t="s">
        <v>192</v>
      </c>
      <c s="24" t="s">
        <v>51</v>
      </c>
      <c s="30" t="s">
        <v>193</v>
      </c>
      <c s="31" t="s">
        <v>131</v>
      </c>
      <c s="32">
        <v>50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12.75">
      <c r="A34" s="36" t="s">
        <v>56</v>
      </c>
      <c r="E34" s="37" t="s">
        <v>525</v>
      </c>
    </row>
    <row r="35" spans="1:5" ht="25.5">
      <c r="A35" t="s">
        <v>57</v>
      </c>
      <c r="E35" s="35" t="s">
        <v>195</v>
      </c>
    </row>
    <row r="36" spans="1:18" ht="12.75" customHeight="1">
      <c r="A36" s="6" t="s">
        <v>47</v>
      </c>
      <c s="6"/>
      <c s="42" t="s">
        <v>37</v>
      </c>
      <c s="6"/>
      <c s="27" t="s">
        <v>526</v>
      </c>
      <c s="6"/>
      <c s="6"/>
      <c s="6"/>
      <c s="43">
        <f>0+Q36</f>
      </c>
      <c r="O36">
        <f>0+R36</f>
      </c>
      <c r="Q36">
        <f>0+I37+I41+I45+I49</f>
      </c>
      <c>
        <f>0+O37+O41+O45+O49</f>
      </c>
    </row>
    <row r="37" spans="1:16" ht="12.75">
      <c r="A37" s="24" t="s">
        <v>49</v>
      </c>
      <c s="29" t="s">
        <v>77</v>
      </c>
      <c s="29" t="s">
        <v>527</v>
      </c>
      <c s="24" t="s">
        <v>51</v>
      </c>
      <c s="30" t="s">
        <v>528</v>
      </c>
      <c s="31" t="s">
        <v>119</v>
      </c>
      <c s="32">
        <v>1.395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12.75">
      <c r="A38" s="34" t="s">
        <v>54</v>
      </c>
      <c r="E38" s="35" t="s">
        <v>529</v>
      </c>
    </row>
    <row r="39" spans="1:5" ht="12.75">
      <c r="A39" s="36" t="s">
        <v>56</v>
      </c>
      <c r="E39" s="37" t="s">
        <v>663</v>
      </c>
    </row>
    <row r="40" spans="1:5" ht="369.75">
      <c r="A40" t="s">
        <v>57</v>
      </c>
      <c r="E40" s="35" t="s">
        <v>531</v>
      </c>
    </row>
    <row r="41" spans="1:16" ht="12.75">
      <c r="A41" s="24" t="s">
        <v>49</v>
      </c>
      <c s="29" t="s">
        <v>82</v>
      </c>
      <c s="29" t="s">
        <v>532</v>
      </c>
      <c s="24" t="s">
        <v>51</v>
      </c>
      <c s="30" t="s">
        <v>533</v>
      </c>
      <c s="31" t="s">
        <v>119</v>
      </c>
      <c s="32">
        <v>1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12.75">
      <c r="A42" s="34" t="s">
        <v>54</v>
      </c>
      <c r="E42" s="35" t="s">
        <v>534</v>
      </c>
    </row>
    <row r="43" spans="1:5" ht="25.5">
      <c r="A43" s="36" t="s">
        <v>56</v>
      </c>
      <c r="E43" s="37" t="s">
        <v>615</v>
      </c>
    </row>
    <row r="44" spans="1:5" ht="369.75">
      <c r="A44" t="s">
        <v>57</v>
      </c>
      <c r="E44" s="35" t="s">
        <v>531</v>
      </c>
    </row>
    <row r="45" spans="1:16" ht="12.75">
      <c r="A45" s="24" t="s">
        <v>49</v>
      </c>
      <c s="29" t="s">
        <v>44</v>
      </c>
      <c s="29" t="s">
        <v>536</v>
      </c>
      <c s="24" t="s">
        <v>51</v>
      </c>
      <c s="30" t="s">
        <v>537</v>
      </c>
      <c s="31" t="s">
        <v>119</v>
      </c>
      <c s="32">
        <v>1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538</v>
      </c>
    </row>
    <row r="47" spans="1:5" ht="25.5">
      <c r="A47" s="36" t="s">
        <v>56</v>
      </c>
      <c r="E47" s="37" t="s">
        <v>616</v>
      </c>
    </row>
    <row r="48" spans="1:5" ht="38.25">
      <c r="A48" t="s">
        <v>57</v>
      </c>
      <c r="E48" s="35" t="s">
        <v>540</v>
      </c>
    </row>
    <row r="49" spans="1:16" ht="12.75">
      <c r="A49" s="24" t="s">
        <v>49</v>
      </c>
      <c s="29" t="s">
        <v>46</v>
      </c>
      <c s="29" t="s">
        <v>541</v>
      </c>
      <c s="24" t="s">
        <v>51</v>
      </c>
      <c s="30" t="s">
        <v>542</v>
      </c>
      <c s="31" t="s">
        <v>119</v>
      </c>
      <c s="32">
        <v>4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534</v>
      </c>
    </row>
    <row r="51" spans="1:5" ht="12.75">
      <c r="A51" s="36" t="s">
        <v>56</v>
      </c>
      <c r="E51" s="37" t="s">
        <v>543</v>
      </c>
    </row>
    <row r="52" spans="1:5" ht="357">
      <c r="A52" t="s">
        <v>57</v>
      </c>
      <c r="E52" s="35" t="s">
        <v>544</v>
      </c>
    </row>
    <row r="53" spans="1:18" ht="12.75" customHeight="1">
      <c r="A53" s="6" t="s">
        <v>47</v>
      </c>
      <c s="6"/>
      <c s="42" t="s">
        <v>82</v>
      </c>
      <c s="6"/>
      <c s="27" t="s">
        <v>266</v>
      </c>
      <c s="6"/>
      <c s="6"/>
      <c s="6"/>
      <c s="43">
        <f>0+Q53</f>
      </c>
      <c r="O53">
        <f>0+R53</f>
      </c>
      <c r="Q53">
        <f>0+I54</f>
      </c>
      <c>
        <f>0+O54</f>
      </c>
    </row>
    <row r="54" spans="1:16" ht="12.75">
      <c r="A54" s="24" t="s">
        <v>49</v>
      </c>
      <c s="29" t="s">
        <v>143</v>
      </c>
      <c s="29" t="s">
        <v>545</v>
      </c>
      <c s="24" t="s">
        <v>51</v>
      </c>
      <c s="30" t="s">
        <v>546</v>
      </c>
      <c s="31" t="s">
        <v>119</v>
      </c>
      <c s="32">
        <v>2.4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38.25">
      <c r="A55" s="34" t="s">
        <v>54</v>
      </c>
      <c r="E55" s="35" t="s">
        <v>664</v>
      </c>
    </row>
    <row r="56" spans="1:5" ht="12.75">
      <c r="A56" s="36" t="s">
        <v>56</v>
      </c>
      <c r="E56" s="37" t="s">
        <v>665</v>
      </c>
    </row>
    <row r="57" spans="1:5" ht="369.75">
      <c r="A57" t="s">
        <v>57</v>
      </c>
      <c r="E57" s="35" t="s">
        <v>531</v>
      </c>
    </row>
    <row r="58" spans="1:18" ht="12.75" customHeight="1">
      <c r="A58" s="6" t="s">
        <v>47</v>
      </c>
      <c s="6"/>
      <c s="42" t="s">
        <v>44</v>
      </c>
      <c s="6"/>
      <c s="27" t="s">
        <v>285</v>
      </c>
      <c s="6"/>
      <c s="6"/>
      <c s="6"/>
      <c s="43">
        <f>0+Q58</f>
      </c>
      <c r="O58">
        <f>0+R58</f>
      </c>
      <c r="Q58">
        <f>0+I59+I63</f>
      </c>
      <c>
        <f>0+O59+O63</f>
      </c>
    </row>
    <row r="59" spans="1:16" ht="12.75">
      <c r="A59" s="24" t="s">
        <v>49</v>
      </c>
      <c s="29" t="s">
        <v>148</v>
      </c>
      <c s="29" t="s">
        <v>619</v>
      </c>
      <c s="24" t="s">
        <v>51</v>
      </c>
      <c s="30" t="s">
        <v>620</v>
      </c>
      <c s="31" t="s">
        <v>140</v>
      </c>
      <c s="32">
        <v>7.75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25.5">
      <c r="A60" s="34" t="s">
        <v>54</v>
      </c>
      <c r="E60" s="35" t="s">
        <v>621</v>
      </c>
    </row>
    <row r="61" spans="1:5" ht="12.75">
      <c r="A61" s="36" t="s">
        <v>56</v>
      </c>
      <c r="E61" s="37" t="s">
        <v>666</v>
      </c>
    </row>
    <row r="62" spans="1:5" ht="63.75">
      <c r="A62" t="s">
        <v>57</v>
      </c>
      <c r="E62" s="35" t="s">
        <v>553</v>
      </c>
    </row>
    <row r="63" spans="1:16" ht="12.75">
      <c r="A63" s="24" t="s">
        <v>49</v>
      </c>
      <c s="29" t="s">
        <v>154</v>
      </c>
      <c s="29" t="s">
        <v>554</v>
      </c>
      <c s="24" t="s">
        <v>51</v>
      </c>
      <c s="30" t="s">
        <v>555</v>
      </c>
      <c s="31" t="s">
        <v>119</v>
      </c>
      <c s="32">
        <v>2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38.25">
      <c r="A64" s="34" t="s">
        <v>54</v>
      </c>
      <c r="E64" s="35" t="s">
        <v>556</v>
      </c>
    </row>
    <row r="65" spans="1:5" ht="12.75">
      <c r="A65" s="36" t="s">
        <v>56</v>
      </c>
      <c r="E65" s="37" t="s">
        <v>623</v>
      </c>
    </row>
    <row r="66" spans="1:5" ht="38.25">
      <c r="A66" t="s">
        <v>57</v>
      </c>
      <c r="E66" s="35" t="s">
        <v>558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0+O10+O23+O48+O65+O70+O75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667</v>
      </c>
      <c s="38">
        <f>0+I10+I23+I48+I65+I70+I75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667</v>
      </c>
      <c s="6"/>
      <c s="18" t="s">
        <v>668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85.45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38.25">
      <c r="A13" s="36" t="s">
        <v>56</v>
      </c>
      <c r="E13" s="37" t="s">
        <v>669</v>
      </c>
    </row>
    <row r="14" spans="1:5" ht="25.5">
      <c r="A14" t="s">
        <v>57</v>
      </c>
      <c r="E14" s="35" t="s">
        <v>103</v>
      </c>
    </row>
    <row r="15" spans="1:16" ht="12.75">
      <c r="A15" s="24" t="s">
        <v>49</v>
      </c>
      <c s="29" t="s">
        <v>27</v>
      </c>
      <c s="29" t="s">
        <v>108</v>
      </c>
      <c s="24" t="s">
        <v>109</v>
      </c>
      <c s="30" t="s">
        <v>110</v>
      </c>
      <c s="31" t="s">
        <v>100</v>
      </c>
      <c s="32">
        <v>5.625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111</v>
      </c>
    </row>
    <row r="17" spans="1:5" ht="12.75">
      <c r="A17" s="36" t="s">
        <v>56</v>
      </c>
      <c r="E17" s="37" t="s">
        <v>670</v>
      </c>
    </row>
    <row r="18" spans="1:5" ht="25.5">
      <c r="A18" t="s">
        <v>57</v>
      </c>
      <c r="E18" s="35" t="s">
        <v>103</v>
      </c>
    </row>
    <row r="19" spans="1:16" ht="12.75">
      <c r="A19" s="24" t="s">
        <v>49</v>
      </c>
      <c s="29" t="s">
        <v>26</v>
      </c>
      <c s="29" t="s">
        <v>108</v>
      </c>
      <c s="24" t="s">
        <v>113</v>
      </c>
      <c s="30" t="s">
        <v>110</v>
      </c>
      <c s="31" t="s">
        <v>100</v>
      </c>
      <c s="32">
        <v>17.5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114</v>
      </c>
    </row>
    <row r="21" spans="1:5" ht="12.75">
      <c r="A21" s="36" t="s">
        <v>56</v>
      </c>
      <c r="E21" s="37" t="s">
        <v>671</v>
      </c>
    </row>
    <row r="22" spans="1:5" ht="25.5">
      <c r="A22" t="s">
        <v>57</v>
      </c>
      <c r="E22" s="35" t="s">
        <v>103</v>
      </c>
    </row>
    <row r="23" spans="1:18" ht="12.75" customHeight="1">
      <c r="A23" s="6" t="s">
        <v>47</v>
      </c>
      <c s="6"/>
      <c s="42" t="s">
        <v>33</v>
      </c>
      <c s="6"/>
      <c s="27" t="s">
        <v>116</v>
      </c>
      <c s="6"/>
      <c s="6"/>
      <c s="6"/>
      <c s="43">
        <f>0+Q23</f>
      </c>
      <c r="O23">
        <f>0+R23</f>
      </c>
      <c r="Q23">
        <f>0+I24+I28+I32+I36+I40+I44</f>
      </c>
      <c>
        <f>0+O24+O28+O32+O36+O40+O44</f>
      </c>
    </row>
    <row r="24" spans="1:16" ht="25.5">
      <c r="A24" s="24" t="s">
        <v>49</v>
      </c>
      <c s="29" t="s">
        <v>37</v>
      </c>
      <c s="29" t="s">
        <v>568</v>
      </c>
      <c s="24" t="s">
        <v>51</v>
      </c>
      <c s="30" t="s">
        <v>569</v>
      </c>
      <c s="31" t="s">
        <v>119</v>
      </c>
      <c s="32">
        <v>4.5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120</v>
      </c>
    </row>
    <row r="26" spans="1:5" ht="25.5">
      <c r="A26" s="36" t="s">
        <v>56</v>
      </c>
      <c r="E26" s="37" t="s">
        <v>570</v>
      </c>
    </row>
    <row r="27" spans="1:5" ht="63.75">
      <c r="A27" t="s">
        <v>57</v>
      </c>
      <c r="E27" s="35" t="s">
        <v>122</v>
      </c>
    </row>
    <row r="28" spans="1:16" ht="12.75">
      <c r="A28" s="24" t="s">
        <v>49</v>
      </c>
      <c s="29" t="s">
        <v>39</v>
      </c>
      <c s="29" t="s">
        <v>515</v>
      </c>
      <c s="24" t="s">
        <v>51</v>
      </c>
      <c s="30" t="s">
        <v>516</v>
      </c>
      <c s="31" t="s">
        <v>119</v>
      </c>
      <c s="32">
        <v>40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120</v>
      </c>
    </row>
    <row r="30" spans="1:5" ht="12.75">
      <c r="A30" s="36" t="s">
        <v>56</v>
      </c>
      <c r="E30" s="37" t="s">
        <v>672</v>
      </c>
    </row>
    <row r="31" spans="1:5" ht="369.75">
      <c r="A31" t="s">
        <v>57</v>
      </c>
      <c r="E31" s="35" t="s">
        <v>159</v>
      </c>
    </row>
    <row r="32" spans="1:16" ht="12.75">
      <c r="A32" s="24" t="s">
        <v>49</v>
      </c>
      <c s="29" t="s">
        <v>41</v>
      </c>
      <c s="29" t="s">
        <v>518</v>
      </c>
      <c s="24" t="s">
        <v>51</v>
      </c>
      <c s="30" t="s">
        <v>519</v>
      </c>
      <c s="31" t="s">
        <v>119</v>
      </c>
      <c s="32">
        <v>30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520</v>
      </c>
    </row>
    <row r="34" spans="1:5" ht="12.75">
      <c r="A34" s="36" t="s">
        <v>56</v>
      </c>
      <c r="E34" s="37" t="s">
        <v>673</v>
      </c>
    </row>
    <row r="35" spans="1:5" ht="293.25">
      <c r="A35" t="s">
        <v>57</v>
      </c>
      <c r="E35" s="35" t="s">
        <v>522</v>
      </c>
    </row>
    <row r="36" spans="1:16" ht="12.75">
      <c r="A36" s="24" t="s">
        <v>49</v>
      </c>
      <c s="29" t="s">
        <v>77</v>
      </c>
      <c s="29" t="s">
        <v>183</v>
      </c>
      <c s="24" t="s">
        <v>51</v>
      </c>
      <c s="30" t="s">
        <v>184</v>
      </c>
      <c s="31" t="s">
        <v>131</v>
      </c>
      <c s="32">
        <v>18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54</v>
      </c>
      <c r="E37" s="35" t="s">
        <v>51</v>
      </c>
    </row>
    <row r="38" spans="1:5" ht="25.5">
      <c r="A38" s="36" t="s">
        <v>56</v>
      </c>
      <c r="E38" s="37" t="s">
        <v>674</v>
      </c>
    </row>
    <row r="39" spans="1:5" ht="25.5">
      <c r="A39" t="s">
        <v>57</v>
      </c>
      <c r="E39" s="35" t="s">
        <v>187</v>
      </c>
    </row>
    <row r="40" spans="1:16" ht="12.75">
      <c r="A40" s="24" t="s">
        <v>49</v>
      </c>
      <c s="29" t="s">
        <v>82</v>
      </c>
      <c s="29" t="s">
        <v>500</v>
      </c>
      <c s="24" t="s">
        <v>51</v>
      </c>
      <c s="30" t="s">
        <v>501</v>
      </c>
      <c s="31" t="s">
        <v>131</v>
      </c>
      <c s="32">
        <v>120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51</v>
      </c>
    </row>
    <row r="42" spans="1:5" ht="25.5">
      <c r="A42" s="36" t="s">
        <v>56</v>
      </c>
      <c r="E42" s="37" t="s">
        <v>675</v>
      </c>
    </row>
    <row r="43" spans="1:5" ht="12.75">
      <c r="A43" t="s">
        <v>57</v>
      </c>
      <c r="E43" s="35" t="s">
        <v>503</v>
      </c>
    </row>
    <row r="44" spans="1:16" ht="12.75">
      <c r="A44" s="24" t="s">
        <v>49</v>
      </c>
      <c s="29" t="s">
        <v>44</v>
      </c>
      <c s="29" t="s">
        <v>192</v>
      </c>
      <c s="24" t="s">
        <v>51</v>
      </c>
      <c s="30" t="s">
        <v>193</v>
      </c>
      <c s="31" t="s">
        <v>131</v>
      </c>
      <c s="32">
        <v>120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12.75">
      <c r="A46" s="36" t="s">
        <v>56</v>
      </c>
      <c r="E46" s="37" t="s">
        <v>676</v>
      </c>
    </row>
    <row r="47" spans="1:5" ht="25.5">
      <c r="A47" t="s">
        <v>57</v>
      </c>
      <c r="E47" s="35" t="s">
        <v>195</v>
      </c>
    </row>
    <row r="48" spans="1:18" ht="12.75" customHeight="1">
      <c r="A48" s="6" t="s">
        <v>47</v>
      </c>
      <c s="6"/>
      <c s="42" t="s">
        <v>37</v>
      </c>
      <c s="6"/>
      <c s="27" t="s">
        <v>526</v>
      </c>
      <c s="6"/>
      <c s="6"/>
      <c s="6"/>
      <c s="43">
        <f>0+Q48</f>
      </c>
      <c r="O48">
        <f>0+R48</f>
      </c>
      <c r="Q48">
        <f>0+I49+I53+I57+I61</f>
      </c>
      <c>
        <f>0+O49+O53+O57+O61</f>
      </c>
    </row>
    <row r="49" spans="1:16" ht="12.75">
      <c r="A49" s="24" t="s">
        <v>49</v>
      </c>
      <c s="29" t="s">
        <v>46</v>
      </c>
      <c s="29" t="s">
        <v>527</v>
      </c>
      <c s="24" t="s">
        <v>51</v>
      </c>
      <c s="30" t="s">
        <v>528</v>
      </c>
      <c s="31" t="s">
        <v>119</v>
      </c>
      <c s="32">
        <v>1.8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529</v>
      </c>
    </row>
    <row r="51" spans="1:5" ht="12.75">
      <c r="A51" s="36" t="s">
        <v>56</v>
      </c>
      <c r="E51" s="37" t="s">
        <v>677</v>
      </c>
    </row>
    <row r="52" spans="1:5" ht="369.75">
      <c r="A52" t="s">
        <v>57</v>
      </c>
      <c r="E52" s="35" t="s">
        <v>531</v>
      </c>
    </row>
    <row r="53" spans="1:16" ht="12.75">
      <c r="A53" s="24" t="s">
        <v>49</v>
      </c>
      <c s="29" t="s">
        <v>143</v>
      </c>
      <c s="29" t="s">
        <v>532</v>
      </c>
      <c s="24" t="s">
        <v>51</v>
      </c>
      <c s="30" t="s">
        <v>533</v>
      </c>
      <c s="31" t="s">
        <v>119</v>
      </c>
      <c s="32">
        <v>4.8</v>
      </c>
      <c s="33">
        <v>0</v>
      </c>
      <c s="33">
        <f>ROUND(ROUND(H53,2)*ROUND(G53,3),2)</f>
      </c>
      <c r="O53">
        <f>(I53*21)/100</f>
      </c>
      <c t="s">
        <v>27</v>
      </c>
    </row>
    <row r="54" spans="1:5" ht="12.75">
      <c r="A54" s="34" t="s">
        <v>54</v>
      </c>
      <c r="E54" s="35" t="s">
        <v>534</v>
      </c>
    </row>
    <row r="55" spans="1:5" ht="51">
      <c r="A55" s="36" t="s">
        <v>56</v>
      </c>
      <c r="E55" s="37" t="s">
        <v>678</v>
      </c>
    </row>
    <row r="56" spans="1:5" ht="369.75">
      <c r="A56" t="s">
        <v>57</v>
      </c>
      <c r="E56" s="35" t="s">
        <v>531</v>
      </c>
    </row>
    <row r="57" spans="1:16" ht="12.75">
      <c r="A57" s="24" t="s">
        <v>49</v>
      </c>
      <c s="29" t="s">
        <v>148</v>
      </c>
      <c s="29" t="s">
        <v>536</v>
      </c>
      <c s="24" t="s">
        <v>51</v>
      </c>
      <c s="30" t="s">
        <v>537</v>
      </c>
      <c s="31" t="s">
        <v>119</v>
      </c>
      <c s="32">
        <v>3</v>
      </c>
      <c s="33">
        <v>0</v>
      </c>
      <c s="33">
        <f>ROUND(ROUND(H57,2)*ROUND(G57,3),2)</f>
      </c>
      <c r="O57">
        <f>(I57*21)/100</f>
      </c>
      <c t="s">
        <v>27</v>
      </c>
    </row>
    <row r="58" spans="1:5" ht="12.75">
      <c r="A58" s="34" t="s">
        <v>54</v>
      </c>
      <c r="E58" s="35" t="s">
        <v>538</v>
      </c>
    </row>
    <row r="59" spans="1:5" ht="25.5">
      <c r="A59" s="36" t="s">
        <v>56</v>
      </c>
      <c r="E59" s="37" t="s">
        <v>679</v>
      </c>
    </row>
    <row r="60" spans="1:5" ht="38.25">
      <c r="A60" t="s">
        <v>57</v>
      </c>
      <c r="E60" s="35" t="s">
        <v>540</v>
      </c>
    </row>
    <row r="61" spans="1:16" ht="12.75">
      <c r="A61" s="24" t="s">
        <v>49</v>
      </c>
      <c s="29" t="s">
        <v>154</v>
      </c>
      <c s="29" t="s">
        <v>541</v>
      </c>
      <c s="24" t="s">
        <v>51</v>
      </c>
      <c s="30" t="s">
        <v>542</v>
      </c>
      <c s="31" t="s">
        <v>119</v>
      </c>
      <c s="32">
        <v>4</v>
      </c>
      <c s="33">
        <v>0</v>
      </c>
      <c s="33">
        <f>ROUND(ROUND(H61,2)*ROUND(G61,3),2)</f>
      </c>
      <c r="O61">
        <f>(I61*21)/100</f>
      </c>
      <c t="s">
        <v>27</v>
      </c>
    </row>
    <row r="62" spans="1:5" ht="12.75">
      <c r="A62" s="34" t="s">
        <v>54</v>
      </c>
      <c r="E62" s="35" t="s">
        <v>534</v>
      </c>
    </row>
    <row r="63" spans="1:5" ht="12.75">
      <c r="A63" s="36" t="s">
        <v>56</v>
      </c>
      <c r="E63" s="37" t="s">
        <v>543</v>
      </c>
    </row>
    <row r="64" spans="1:5" ht="357">
      <c r="A64" t="s">
        <v>57</v>
      </c>
      <c r="E64" s="35" t="s">
        <v>544</v>
      </c>
    </row>
    <row r="65" spans="1:18" ht="12.75" customHeight="1">
      <c r="A65" s="6" t="s">
        <v>47</v>
      </c>
      <c s="6"/>
      <c s="42" t="s">
        <v>39</v>
      </c>
      <c s="6"/>
      <c s="27" t="s">
        <v>203</v>
      </c>
      <c s="6"/>
      <c s="6"/>
      <c s="6"/>
      <c s="43">
        <f>0+Q65</f>
      </c>
      <c r="O65">
        <f>0+R65</f>
      </c>
      <c r="Q65">
        <f>0+I66</f>
      </c>
      <c>
        <f>0+O66</f>
      </c>
    </row>
    <row r="66" spans="1:16" ht="12.75">
      <c r="A66" s="24" t="s">
        <v>49</v>
      </c>
      <c s="29" t="s">
        <v>160</v>
      </c>
      <c s="29" t="s">
        <v>205</v>
      </c>
      <c s="24" t="s">
        <v>51</v>
      </c>
      <c s="30" t="s">
        <v>206</v>
      </c>
      <c s="31" t="s">
        <v>131</v>
      </c>
      <c s="32">
        <v>30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589</v>
      </c>
    </row>
    <row r="68" spans="1:5" ht="25.5">
      <c r="A68" s="36" t="s">
        <v>56</v>
      </c>
      <c r="E68" s="37" t="s">
        <v>590</v>
      </c>
    </row>
    <row r="69" spans="1:5" ht="51">
      <c r="A69" t="s">
        <v>57</v>
      </c>
      <c r="E69" s="35" t="s">
        <v>209</v>
      </c>
    </row>
    <row r="70" spans="1:18" ht="12.75" customHeight="1">
      <c r="A70" s="6" t="s">
        <v>47</v>
      </c>
      <c s="6"/>
      <c s="42" t="s">
        <v>82</v>
      </c>
      <c s="6"/>
      <c s="27" t="s">
        <v>266</v>
      </c>
      <c s="6"/>
      <c s="6"/>
      <c s="6"/>
      <c s="43">
        <f>0+Q70</f>
      </c>
      <c r="O70">
        <f>0+R70</f>
      </c>
      <c r="Q70">
        <f>0+I71</f>
      </c>
      <c>
        <f>0+O71</f>
      </c>
    </row>
    <row r="71" spans="1:16" ht="12.75">
      <c r="A71" s="24" t="s">
        <v>49</v>
      </c>
      <c s="29" t="s">
        <v>165</v>
      </c>
      <c s="29" t="s">
        <v>545</v>
      </c>
      <c s="24" t="s">
        <v>51</v>
      </c>
      <c s="30" t="s">
        <v>546</v>
      </c>
      <c s="31" t="s">
        <v>119</v>
      </c>
      <c s="32">
        <v>8.4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38.25">
      <c r="A72" s="34" t="s">
        <v>54</v>
      </c>
      <c r="E72" s="35" t="s">
        <v>680</v>
      </c>
    </row>
    <row r="73" spans="1:5" ht="12.75">
      <c r="A73" s="36" t="s">
        <v>56</v>
      </c>
      <c r="E73" s="37" t="s">
        <v>681</v>
      </c>
    </row>
    <row r="74" spans="1:5" ht="369.75">
      <c r="A74" t="s">
        <v>57</v>
      </c>
      <c r="E74" s="35" t="s">
        <v>531</v>
      </c>
    </row>
    <row r="75" spans="1:18" ht="12.75" customHeight="1">
      <c r="A75" s="6" t="s">
        <v>47</v>
      </c>
      <c s="6"/>
      <c s="42" t="s">
        <v>44</v>
      </c>
      <c s="6"/>
      <c s="27" t="s">
        <v>285</v>
      </c>
      <c s="6"/>
      <c s="6"/>
      <c s="6"/>
      <c s="43">
        <f>0+Q75</f>
      </c>
      <c r="O75">
        <f>0+R75</f>
      </c>
      <c r="Q75">
        <f>0+I76+I80+I84+I88</f>
      </c>
      <c>
        <f>0+O76+O80+O84+O88</f>
      </c>
    </row>
    <row r="76" spans="1:16" ht="12.75">
      <c r="A76" s="24" t="s">
        <v>49</v>
      </c>
      <c s="29" t="s">
        <v>170</v>
      </c>
      <c s="29" t="s">
        <v>598</v>
      </c>
      <c s="24" t="s">
        <v>51</v>
      </c>
      <c s="30" t="s">
        <v>599</v>
      </c>
      <c s="31" t="s">
        <v>140</v>
      </c>
      <c s="32">
        <v>12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25.5">
      <c r="A77" s="34" t="s">
        <v>54</v>
      </c>
      <c r="E77" s="35" t="s">
        <v>682</v>
      </c>
    </row>
    <row r="78" spans="1:5" ht="12.75">
      <c r="A78" s="36" t="s">
        <v>56</v>
      </c>
      <c r="E78" s="37" t="s">
        <v>683</v>
      </c>
    </row>
    <row r="79" spans="1:5" ht="63.75">
      <c r="A79" t="s">
        <v>57</v>
      </c>
      <c r="E79" s="35" t="s">
        <v>553</v>
      </c>
    </row>
    <row r="80" spans="1:16" ht="12.75">
      <c r="A80" s="24" t="s">
        <v>49</v>
      </c>
      <c s="29" t="s">
        <v>176</v>
      </c>
      <c s="29" t="s">
        <v>554</v>
      </c>
      <c s="24" t="s">
        <v>51</v>
      </c>
      <c s="30" t="s">
        <v>555</v>
      </c>
      <c s="31" t="s">
        <v>119</v>
      </c>
      <c s="32">
        <v>6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38.25">
      <c r="A81" s="34" t="s">
        <v>54</v>
      </c>
      <c r="E81" s="35" t="s">
        <v>556</v>
      </c>
    </row>
    <row r="82" spans="1:5" ht="12.75">
      <c r="A82" s="36" t="s">
        <v>56</v>
      </c>
      <c r="E82" s="37" t="s">
        <v>684</v>
      </c>
    </row>
    <row r="83" spans="1:5" ht="38.25">
      <c r="A83" t="s">
        <v>57</v>
      </c>
      <c r="E83" s="35" t="s">
        <v>558</v>
      </c>
    </row>
    <row r="84" spans="1:16" ht="12.75">
      <c r="A84" s="24" t="s">
        <v>49</v>
      </c>
      <c s="29" t="s">
        <v>182</v>
      </c>
      <c s="29" t="s">
        <v>603</v>
      </c>
      <c s="24" t="s">
        <v>51</v>
      </c>
      <c s="30" t="s">
        <v>604</v>
      </c>
      <c s="31" t="s">
        <v>119</v>
      </c>
      <c s="32">
        <v>7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54</v>
      </c>
      <c r="E85" s="35" t="s">
        <v>120</v>
      </c>
    </row>
    <row r="86" spans="1:5" ht="25.5">
      <c r="A86" s="36" t="s">
        <v>56</v>
      </c>
      <c r="E86" s="37" t="s">
        <v>685</v>
      </c>
    </row>
    <row r="87" spans="1:5" ht="102">
      <c r="A87" t="s">
        <v>57</v>
      </c>
      <c r="E87" s="35" t="s">
        <v>606</v>
      </c>
    </row>
    <row r="88" spans="1:16" ht="12.75">
      <c r="A88" s="24" t="s">
        <v>49</v>
      </c>
      <c s="29" t="s">
        <v>188</v>
      </c>
      <c s="29" t="s">
        <v>686</v>
      </c>
      <c s="24" t="s">
        <v>51</v>
      </c>
      <c s="30" t="s">
        <v>687</v>
      </c>
      <c s="31" t="s">
        <v>140</v>
      </c>
      <c s="32">
        <v>7.5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54</v>
      </c>
      <c r="E89" s="35" t="s">
        <v>120</v>
      </c>
    </row>
    <row r="90" spans="1:5" ht="12.75">
      <c r="A90" s="36" t="s">
        <v>56</v>
      </c>
      <c r="E90" s="37" t="s">
        <v>688</v>
      </c>
    </row>
    <row r="91" spans="1:5" ht="114.75">
      <c r="A91" t="s">
        <v>57</v>
      </c>
      <c r="E91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0+O10+O15+O28+O37+O46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689</v>
      </c>
      <c s="38">
        <f>0+I10+I15+I28+I37+I46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689</v>
      </c>
      <c s="6"/>
      <c s="18" t="s">
        <v>690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0.95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691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</f>
      </c>
      <c>
        <f>0+O16+O20+O24</f>
      </c>
    </row>
    <row r="16" spans="1:16" ht="12.75">
      <c r="A16" s="24" t="s">
        <v>49</v>
      </c>
      <c s="29" t="s">
        <v>27</v>
      </c>
      <c s="29" t="s">
        <v>692</v>
      </c>
      <c s="24" t="s">
        <v>51</v>
      </c>
      <c s="30" t="s">
        <v>693</v>
      </c>
      <c s="31" t="s">
        <v>140</v>
      </c>
      <c s="32">
        <v>5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498</v>
      </c>
    </row>
    <row r="18" spans="1:5" ht="12.75">
      <c r="A18" s="36" t="s">
        <v>56</v>
      </c>
      <c r="E18" s="37" t="s">
        <v>694</v>
      </c>
    </row>
    <row r="19" spans="1:5" ht="63.75">
      <c r="A19" t="s">
        <v>57</v>
      </c>
      <c r="E19" s="35" t="s">
        <v>164</v>
      </c>
    </row>
    <row r="20" spans="1:16" ht="12.75">
      <c r="A20" s="24" t="s">
        <v>49</v>
      </c>
      <c s="29" t="s">
        <v>26</v>
      </c>
      <c s="29" t="s">
        <v>500</v>
      </c>
      <c s="24" t="s">
        <v>51</v>
      </c>
      <c s="30" t="s">
        <v>501</v>
      </c>
      <c s="31" t="s">
        <v>131</v>
      </c>
      <c s="32">
        <v>60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25.5">
      <c r="A22" s="36" t="s">
        <v>56</v>
      </c>
      <c r="E22" s="37" t="s">
        <v>695</v>
      </c>
    </row>
    <row r="23" spans="1:5" ht="12.75">
      <c r="A23" t="s">
        <v>57</v>
      </c>
      <c r="E23" s="35" t="s">
        <v>503</v>
      </c>
    </row>
    <row r="24" spans="1:16" ht="12.75">
      <c r="A24" s="24" t="s">
        <v>49</v>
      </c>
      <c s="29" t="s">
        <v>37</v>
      </c>
      <c s="29" t="s">
        <v>192</v>
      </c>
      <c s="24" t="s">
        <v>51</v>
      </c>
      <c s="30" t="s">
        <v>193</v>
      </c>
      <c s="31" t="s">
        <v>131</v>
      </c>
      <c s="32">
        <v>60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12.75">
      <c r="A26" s="36" t="s">
        <v>56</v>
      </c>
      <c r="E26" s="37" t="s">
        <v>696</v>
      </c>
    </row>
    <row r="27" spans="1:5" ht="25.5">
      <c r="A27" t="s">
        <v>57</v>
      </c>
      <c r="E27" s="35" t="s">
        <v>195</v>
      </c>
    </row>
    <row r="28" spans="1:18" ht="12.75" customHeight="1">
      <c r="A28" s="6" t="s">
        <v>47</v>
      </c>
      <c s="6"/>
      <c s="42" t="s">
        <v>37</v>
      </c>
      <c s="6"/>
      <c s="27" t="s">
        <v>526</v>
      </c>
      <c s="6"/>
      <c s="6"/>
      <c s="6"/>
      <c s="43">
        <f>0+Q28</f>
      </c>
      <c r="O28">
        <f>0+R28</f>
      </c>
      <c r="Q28">
        <f>0+I29+I33</f>
      </c>
      <c>
        <f>0+O29+O33</f>
      </c>
    </row>
    <row r="29" spans="1:16" ht="12.75">
      <c r="A29" s="24" t="s">
        <v>49</v>
      </c>
      <c s="29" t="s">
        <v>39</v>
      </c>
      <c s="29" t="s">
        <v>532</v>
      </c>
      <c s="24" t="s">
        <v>51</v>
      </c>
      <c s="30" t="s">
        <v>533</v>
      </c>
      <c s="31" t="s">
        <v>119</v>
      </c>
      <c s="32">
        <v>1.5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12.75">
      <c r="A30" s="34" t="s">
        <v>54</v>
      </c>
      <c r="E30" s="35" t="s">
        <v>534</v>
      </c>
    </row>
    <row r="31" spans="1:5" ht="25.5">
      <c r="A31" s="36" t="s">
        <v>56</v>
      </c>
      <c r="E31" s="37" t="s">
        <v>633</v>
      </c>
    </row>
    <row r="32" spans="1:5" ht="369.75">
      <c r="A32" t="s">
        <v>57</v>
      </c>
      <c r="E32" s="35" t="s">
        <v>531</v>
      </c>
    </row>
    <row r="33" spans="1:16" ht="12.75">
      <c r="A33" s="24" t="s">
        <v>49</v>
      </c>
      <c s="29" t="s">
        <v>41</v>
      </c>
      <c s="29" t="s">
        <v>536</v>
      </c>
      <c s="24" t="s">
        <v>51</v>
      </c>
      <c s="30" t="s">
        <v>537</v>
      </c>
      <c s="31" t="s">
        <v>119</v>
      </c>
      <c s="32">
        <v>1.5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12.75">
      <c r="A34" s="34" t="s">
        <v>54</v>
      </c>
      <c r="E34" s="35" t="s">
        <v>538</v>
      </c>
    </row>
    <row r="35" spans="1:5" ht="25.5">
      <c r="A35" s="36" t="s">
        <v>56</v>
      </c>
      <c r="E35" s="37" t="s">
        <v>634</v>
      </c>
    </row>
    <row r="36" spans="1:5" ht="38.25">
      <c r="A36" t="s">
        <v>57</v>
      </c>
      <c r="E36" s="35" t="s">
        <v>540</v>
      </c>
    </row>
    <row r="37" spans="1:18" ht="12.75" customHeight="1">
      <c r="A37" s="6" t="s">
        <v>47</v>
      </c>
      <c s="6"/>
      <c s="42" t="s">
        <v>41</v>
      </c>
      <c s="6"/>
      <c s="27" t="s">
        <v>505</v>
      </c>
      <c s="6"/>
      <c s="6"/>
      <c s="6"/>
      <c s="43">
        <f>0+Q37</f>
      </c>
      <c r="O37">
        <f>0+R37</f>
      </c>
      <c r="Q37">
        <f>0+I38+I42</f>
      </c>
      <c>
        <f>0+O38+O42</f>
      </c>
    </row>
    <row r="38" spans="1:16" ht="12.75">
      <c r="A38" s="24" t="s">
        <v>49</v>
      </c>
      <c s="29" t="s">
        <v>77</v>
      </c>
      <c s="29" t="s">
        <v>506</v>
      </c>
      <c s="24" t="s">
        <v>51</v>
      </c>
      <c s="30" t="s">
        <v>507</v>
      </c>
      <c s="31" t="s">
        <v>131</v>
      </c>
      <c s="32">
        <v>5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25.5">
      <c r="A39" s="34" t="s">
        <v>54</v>
      </c>
      <c r="E39" s="35" t="s">
        <v>508</v>
      </c>
    </row>
    <row r="40" spans="1:5" ht="12.75">
      <c r="A40" s="36" t="s">
        <v>56</v>
      </c>
      <c r="E40" s="37" t="s">
        <v>697</v>
      </c>
    </row>
    <row r="41" spans="1:5" ht="76.5">
      <c r="A41" t="s">
        <v>57</v>
      </c>
      <c r="E41" s="35" t="s">
        <v>510</v>
      </c>
    </row>
    <row r="42" spans="1:16" ht="12.75">
      <c r="A42" s="24" t="s">
        <v>49</v>
      </c>
      <c s="29" t="s">
        <v>82</v>
      </c>
      <c s="29" t="s">
        <v>698</v>
      </c>
      <c s="24" t="s">
        <v>51</v>
      </c>
      <c s="30" t="s">
        <v>699</v>
      </c>
      <c s="31" t="s">
        <v>131</v>
      </c>
      <c s="32">
        <v>13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56</v>
      </c>
      <c r="E44" s="37" t="s">
        <v>700</v>
      </c>
    </row>
    <row r="45" spans="1:5" ht="89.25">
      <c r="A45" t="s">
        <v>57</v>
      </c>
      <c r="E45" s="35" t="s">
        <v>701</v>
      </c>
    </row>
    <row r="46" spans="1:18" ht="12.75" customHeight="1">
      <c r="A46" s="6" t="s">
        <v>47</v>
      </c>
      <c s="6"/>
      <c s="42" t="s">
        <v>44</v>
      </c>
      <c s="6"/>
      <c s="27" t="s">
        <v>285</v>
      </c>
      <c s="6"/>
      <c s="6"/>
      <c s="6"/>
      <c s="43">
        <f>0+Q46</f>
      </c>
      <c r="O46">
        <f>0+R46</f>
      </c>
      <c r="Q46">
        <f>0+I47+I51+I55</f>
      </c>
      <c>
        <f>0+O47+O51+O55</f>
      </c>
    </row>
    <row r="47" spans="1:16" ht="12.75">
      <c r="A47" s="24" t="s">
        <v>49</v>
      </c>
      <c s="29" t="s">
        <v>44</v>
      </c>
      <c s="29" t="s">
        <v>554</v>
      </c>
      <c s="24" t="s">
        <v>51</v>
      </c>
      <c s="30" t="s">
        <v>555</v>
      </c>
      <c s="31" t="s">
        <v>119</v>
      </c>
      <c s="32">
        <v>3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38.25">
      <c r="A48" s="34" t="s">
        <v>54</v>
      </c>
      <c r="E48" s="35" t="s">
        <v>556</v>
      </c>
    </row>
    <row r="49" spans="1:5" ht="25.5">
      <c r="A49" s="36" t="s">
        <v>56</v>
      </c>
      <c r="E49" s="37" t="s">
        <v>702</v>
      </c>
    </row>
    <row r="50" spans="1:5" ht="38.25">
      <c r="A50" t="s">
        <v>57</v>
      </c>
      <c r="E50" s="35" t="s">
        <v>558</v>
      </c>
    </row>
    <row r="51" spans="1:16" ht="12.75">
      <c r="A51" s="24" t="s">
        <v>49</v>
      </c>
      <c s="29" t="s">
        <v>46</v>
      </c>
      <c s="29" t="s">
        <v>703</v>
      </c>
      <c s="24" t="s">
        <v>51</v>
      </c>
      <c s="30" t="s">
        <v>704</v>
      </c>
      <c s="31" t="s">
        <v>131</v>
      </c>
      <c s="32">
        <v>20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705</v>
      </c>
    </row>
    <row r="53" spans="1:5" ht="12.75">
      <c r="A53" s="36" t="s">
        <v>56</v>
      </c>
      <c r="E53" s="37" t="s">
        <v>706</v>
      </c>
    </row>
    <row r="54" spans="1:5" ht="25.5">
      <c r="A54" t="s">
        <v>57</v>
      </c>
      <c r="E54" s="35" t="s">
        <v>707</v>
      </c>
    </row>
    <row r="55" spans="1:16" ht="12.75">
      <c r="A55" s="24" t="s">
        <v>49</v>
      </c>
      <c s="29" t="s">
        <v>143</v>
      </c>
      <c s="29" t="s">
        <v>708</v>
      </c>
      <c s="24" t="s">
        <v>51</v>
      </c>
      <c s="30" t="s">
        <v>709</v>
      </c>
      <c s="31" t="s">
        <v>131</v>
      </c>
      <c s="32">
        <v>21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705</v>
      </c>
    </row>
    <row r="57" spans="1:5" ht="12.75">
      <c r="A57" s="36" t="s">
        <v>56</v>
      </c>
      <c r="E57" s="37" t="s">
        <v>710</v>
      </c>
    </row>
    <row r="58" spans="1:5" ht="25.5">
      <c r="A58" t="s">
        <v>57</v>
      </c>
      <c r="E58" s="35" t="s">
        <v>707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76.5">
      <c r="A11" s="34" t="s">
        <v>54</v>
      </c>
      <c r="E11" s="35" t="s">
        <v>55</v>
      </c>
    </row>
    <row r="12" spans="1:5" ht="12.75">
      <c r="A12" s="36" t="s">
        <v>56</v>
      </c>
      <c r="E12" s="37" t="s">
        <v>51</v>
      </c>
    </row>
    <row r="13" spans="1:5" ht="12.75">
      <c r="A13" t="s">
        <v>57</v>
      </c>
      <c r="E13" s="35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51">
      <c r="A15" s="34" t="s">
        <v>54</v>
      </c>
      <c r="E15" s="35" t="s">
        <v>61</v>
      </c>
    </row>
    <row r="16" spans="1:5" ht="12.75">
      <c r="A16" s="36" t="s">
        <v>56</v>
      </c>
      <c r="E16" s="37" t="s">
        <v>51</v>
      </c>
    </row>
    <row r="17" spans="1:5" ht="38.25">
      <c r="A17" t="s">
        <v>57</v>
      </c>
      <c r="E17" s="35" t="s">
        <v>62</v>
      </c>
    </row>
    <row r="18" spans="1:16" ht="12.75">
      <c r="A18" s="24" t="s">
        <v>49</v>
      </c>
      <c s="29" t="s">
        <v>26</v>
      </c>
      <c s="29" t="s">
        <v>63</v>
      </c>
      <c s="24" t="s">
        <v>51</v>
      </c>
      <c s="30" t="s">
        <v>64</v>
      </c>
      <c s="31" t="s">
        <v>53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25.5">
      <c r="A19" s="34" t="s">
        <v>54</v>
      </c>
      <c r="E19" s="35" t="s">
        <v>65</v>
      </c>
    </row>
    <row r="20" spans="1:5" ht="12.75">
      <c r="A20" s="36" t="s">
        <v>56</v>
      </c>
      <c r="E20" s="37" t="s">
        <v>51</v>
      </c>
    </row>
    <row r="21" spans="1:5" ht="12.75">
      <c r="A21" t="s">
        <v>57</v>
      </c>
      <c r="E21" s="35" t="s">
        <v>66</v>
      </c>
    </row>
    <row r="22" spans="1:16" ht="12.75">
      <c r="A22" s="24" t="s">
        <v>49</v>
      </c>
      <c s="29" t="s">
        <v>37</v>
      </c>
      <c s="29" t="s">
        <v>67</v>
      </c>
      <c s="24" t="s">
        <v>51</v>
      </c>
      <c s="30" t="s">
        <v>68</v>
      </c>
      <c s="31" t="s">
        <v>53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76.5">
      <c r="A23" s="34" t="s">
        <v>54</v>
      </c>
      <c r="E23" s="35" t="s">
        <v>69</v>
      </c>
    </row>
    <row r="24" spans="1:5" ht="12.75">
      <c r="A24" s="36" t="s">
        <v>56</v>
      </c>
      <c r="E24" s="37" t="s">
        <v>51</v>
      </c>
    </row>
    <row r="25" spans="1:5" ht="12.75">
      <c r="A25" t="s">
        <v>57</v>
      </c>
      <c r="E25" s="35" t="s">
        <v>66</v>
      </c>
    </row>
    <row r="26" spans="1:16" ht="12.75">
      <c r="A26" s="24" t="s">
        <v>49</v>
      </c>
      <c s="29" t="s">
        <v>39</v>
      </c>
      <c s="29" t="s">
        <v>70</v>
      </c>
      <c s="24" t="s">
        <v>51</v>
      </c>
      <c s="30" t="s">
        <v>71</v>
      </c>
      <c s="31" t="s">
        <v>53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51">
      <c r="A27" s="34" t="s">
        <v>54</v>
      </c>
      <c r="E27" s="35" t="s">
        <v>72</v>
      </c>
    </row>
    <row r="28" spans="1:5" ht="12.75">
      <c r="A28" s="36" t="s">
        <v>56</v>
      </c>
      <c r="E28" s="37" t="s">
        <v>51</v>
      </c>
    </row>
    <row r="29" spans="1:5" ht="12.75">
      <c r="A29" t="s">
        <v>57</v>
      </c>
      <c r="E29" s="35" t="s">
        <v>66</v>
      </c>
    </row>
    <row r="30" spans="1:16" ht="12.75">
      <c r="A30" s="24" t="s">
        <v>49</v>
      </c>
      <c s="29" t="s">
        <v>41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38.25">
      <c r="A31" s="34" t="s">
        <v>54</v>
      </c>
      <c r="E31" s="35" t="s">
        <v>75</v>
      </c>
    </row>
    <row r="32" spans="1:5" ht="12.75">
      <c r="A32" s="36" t="s">
        <v>56</v>
      </c>
      <c r="E32" s="37" t="s">
        <v>51</v>
      </c>
    </row>
    <row r="33" spans="1:5" ht="76.5">
      <c r="A33" t="s">
        <v>57</v>
      </c>
      <c r="E33" s="35" t="s">
        <v>76</v>
      </c>
    </row>
    <row r="34" spans="1:16" ht="12.75">
      <c r="A34" s="24" t="s">
        <v>49</v>
      </c>
      <c s="29" t="s">
        <v>77</v>
      </c>
      <c s="29" t="s">
        <v>78</v>
      </c>
      <c s="24" t="s">
        <v>51</v>
      </c>
      <c s="30" t="s">
        <v>79</v>
      </c>
      <c s="31" t="s">
        <v>53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25.5">
      <c r="A35" s="34" t="s">
        <v>54</v>
      </c>
      <c r="E35" s="35" t="s">
        <v>80</v>
      </c>
    </row>
    <row r="36" spans="1:5" ht="12.75">
      <c r="A36" s="36" t="s">
        <v>56</v>
      </c>
      <c r="E36" s="37" t="s">
        <v>51</v>
      </c>
    </row>
    <row r="37" spans="1:5" ht="63.75">
      <c r="A37" t="s">
        <v>57</v>
      </c>
      <c r="E37" s="35" t="s">
        <v>81</v>
      </c>
    </row>
    <row r="38" spans="1:16" ht="12.75">
      <c r="A38" s="24" t="s">
        <v>49</v>
      </c>
      <c s="29" t="s">
        <v>82</v>
      </c>
      <c s="29" t="s">
        <v>83</v>
      </c>
      <c s="24" t="s">
        <v>51</v>
      </c>
      <c s="30" t="s">
        <v>84</v>
      </c>
      <c s="31" t="s">
        <v>53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02">
      <c r="A39" s="34" t="s">
        <v>54</v>
      </c>
      <c r="E39" s="35" t="s">
        <v>85</v>
      </c>
    </row>
    <row r="40" spans="1:5" ht="12.75">
      <c r="A40" s="36" t="s">
        <v>56</v>
      </c>
      <c r="E40" s="37" t="s">
        <v>51</v>
      </c>
    </row>
    <row r="41" spans="1:5" ht="12.75">
      <c r="A41" t="s">
        <v>57</v>
      </c>
      <c r="E41" s="35" t="s">
        <v>66</v>
      </c>
    </row>
    <row r="42" spans="1:16" ht="12.75">
      <c r="A42" s="24" t="s">
        <v>49</v>
      </c>
      <c s="29" t="s">
        <v>44</v>
      </c>
      <c s="29" t="s">
        <v>86</v>
      </c>
      <c s="24" t="s">
        <v>51</v>
      </c>
      <c s="30" t="s">
        <v>87</v>
      </c>
      <c s="31" t="s">
        <v>53</v>
      </c>
      <c s="32">
        <v>2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25.5">
      <c r="A43" s="34" t="s">
        <v>54</v>
      </c>
      <c r="E43" s="35" t="s">
        <v>88</v>
      </c>
    </row>
    <row r="44" spans="1:5" ht="12.75">
      <c r="A44" s="36" t="s">
        <v>56</v>
      </c>
      <c r="E44" s="37" t="s">
        <v>51</v>
      </c>
    </row>
    <row r="45" spans="1:5" ht="89.25">
      <c r="A45" t="s">
        <v>57</v>
      </c>
      <c r="E45" s="35" t="s">
        <v>89</v>
      </c>
    </row>
    <row r="46" spans="1:16" ht="12.75">
      <c r="A46" s="24" t="s">
        <v>49</v>
      </c>
      <c s="29" t="s">
        <v>46</v>
      </c>
      <c s="29" t="s">
        <v>90</v>
      </c>
      <c s="24" t="s">
        <v>51</v>
      </c>
      <c s="30" t="s">
        <v>91</v>
      </c>
      <c s="31" t="s">
        <v>53</v>
      </c>
      <c s="32">
        <v>1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76.5">
      <c r="A47" s="34" t="s">
        <v>54</v>
      </c>
      <c r="E47" s="35" t="s">
        <v>92</v>
      </c>
    </row>
    <row r="48" spans="1:5" ht="12.75">
      <c r="A48" s="36" t="s">
        <v>56</v>
      </c>
      <c r="E48" s="37" t="s">
        <v>51</v>
      </c>
    </row>
    <row r="49" spans="1:5" ht="12.75">
      <c r="A49" t="s">
        <v>57</v>
      </c>
      <c r="E49" s="35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0+O10+O15+O28+O37+O46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711</v>
      </c>
      <c s="38">
        <f>0+I10+I15+I28+I37+I46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711</v>
      </c>
      <c s="6"/>
      <c s="18" t="s">
        <v>712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2.66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713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</f>
      </c>
      <c>
        <f>0+O16+O20+O24</f>
      </c>
    </row>
    <row r="16" spans="1:16" ht="12.75">
      <c r="A16" s="24" t="s">
        <v>49</v>
      </c>
      <c s="29" t="s">
        <v>27</v>
      </c>
      <c s="29" t="s">
        <v>692</v>
      </c>
      <c s="24" t="s">
        <v>51</v>
      </c>
      <c s="30" t="s">
        <v>693</v>
      </c>
      <c s="31" t="s">
        <v>140</v>
      </c>
      <c s="32">
        <v>10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498</v>
      </c>
    </row>
    <row r="18" spans="1:5" ht="12.75">
      <c r="A18" s="36" t="s">
        <v>56</v>
      </c>
      <c r="E18" s="37" t="s">
        <v>714</v>
      </c>
    </row>
    <row r="19" spans="1:5" ht="63.75">
      <c r="A19" t="s">
        <v>57</v>
      </c>
      <c r="E19" s="35" t="s">
        <v>164</v>
      </c>
    </row>
    <row r="20" spans="1:16" ht="12.75">
      <c r="A20" s="24" t="s">
        <v>49</v>
      </c>
      <c s="29" t="s">
        <v>26</v>
      </c>
      <c s="29" t="s">
        <v>500</v>
      </c>
      <c s="24" t="s">
        <v>51</v>
      </c>
      <c s="30" t="s">
        <v>501</v>
      </c>
      <c s="31" t="s">
        <v>131</v>
      </c>
      <c s="32">
        <v>60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25.5">
      <c r="A22" s="36" t="s">
        <v>56</v>
      </c>
      <c r="E22" s="37" t="s">
        <v>695</v>
      </c>
    </row>
    <row r="23" spans="1:5" ht="12.75">
      <c r="A23" t="s">
        <v>57</v>
      </c>
      <c r="E23" s="35" t="s">
        <v>503</v>
      </c>
    </row>
    <row r="24" spans="1:16" ht="12.75">
      <c r="A24" s="24" t="s">
        <v>49</v>
      </c>
      <c s="29" t="s">
        <v>37</v>
      </c>
      <c s="29" t="s">
        <v>192</v>
      </c>
      <c s="24" t="s">
        <v>51</v>
      </c>
      <c s="30" t="s">
        <v>193</v>
      </c>
      <c s="31" t="s">
        <v>131</v>
      </c>
      <c s="32">
        <v>60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12.75">
      <c r="A26" s="36" t="s">
        <v>56</v>
      </c>
      <c r="E26" s="37" t="s">
        <v>696</v>
      </c>
    </row>
    <row r="27" spans="1:5" ht="25.5">
      <c r="A27" t="s">
        <v>57</v>
      </c>
      <c r="E27" s="35" t="s">
        <v>195</v>
      </c>
    </row>
    <row r="28" spans="1:18" ht="12.75" customHeight="1">
      <c r="A28" s="6" t="s">
        <v>47</v>
      </c>
      <c s="6"/>
      <c s="42" t="s">
        <v>37</v>
      </c>
      <c s="6"/>
      <c s="27" t="s">
        <v>526</v>
      </c>
      <c s="6"/>
      <c s="6"/>
      <c s="6"/>
      <c s="43">
        <f>0+Q28</f>
      </c>
      <c r="O28">
        <f>0+R28</f>
      </c>
      <c r="Q28">
        <f>0+I29+I33</f>
      </c>
      <c>
        <f>0+O29+O33</f>
      </c>
    </row>
    <row r="29" spans="1:16" ht="12.75">
      <c r="A29" s="24" t="s">
        <v>49</v>
      </c>
      <c s="29" t="s">
        <v>39</v>
      </c>
      <c s="29" t="s">
        <v>532</v>
      </c>
      <c s="24" t="s">
        <v>51</v>
      </c>
      <c s="30" t="s">
        <v>533</v>
      </c>
      <c s="31" t="s">
        <v>119</v>
      </c>
      <c s="32">
        <v>1.5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12.75">
      <c r="A30" s="34" t="s">
        <v>54</v>
      </c>
      <c r="E30" s="35" t="s">
        <v>534</v>
      </c>
    </row>
    <row r="31" spans="1:5" ht="25.5">
      <c r="A31" s="36" t="s">
        <v>56</v>
      </c>
      <c r="E31" s="37" t="s">
        <v>633</v>
      </c>
    </row>
    <row r="32" spans="1:5" ht="369.75">
      <c r="A32" t="s">
        <v>57</v>
      </c>
      <c r="E32" s="35" t="s">
        <v>531</v>
      </c>
    </row>
    <row r="33" spans="1:16" ht="12.75">
      <c r="A33" s="24" t="s">
        <v>49</v>
      </c>
      <c s="29" t="s">
        <v>41</v>
      </c>
      <c s="29" t="s">
        <v>536</v>
      </c>
      <c s="24" t="s">
        <v>51</v>
      </c>
      <c s="30" t="s">
        <v>537</v>
      </c>
      <c s="31" t="s">
        <v>119</v>
      </c>
      <c s="32">
        <v>1.5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12.75">
      <c r="A34" s="34" t="s">
        <v>54</v>
      </c>
      <c r="E34" s="35" t="s">
        <v>538</v>
      </c>
    </row>
    <row r="35" spans="1:5" ht="25.5">
      <c r="A35" s="36" t="s">
        <v>56</v>
      </c>
      <c r="E35" s="37" t="s">
        <v>634</v>
      </c>
    </row>
    <row r="36" spans="1:5" ht="38.25">
      <c r="A36" t="s">
        <v>57</v>
      </c>
      <c r="E36" s="35" t="s">
        <v>540</v>
      </c>
    </row>
    <row r="37" spans="1:18" ht="12.75" customHeight="1">
      <c r="A37" s="6" t="s">
        <v>47</v>
      </c>
      <c s="6"/>
      <c s="42" t="s">
        <v>41</v>
      </c>
      <c s="6"/>
      <c s="27" t="s">
        <v>505</v>
      </c>
      <c s="6"/>
      <c s="6"/>
      <c s="6"/>
      <c s="43">
        <f>0+Q37</f>
      </c>
      <c r="O37">
        <f>0+R37</f>
      </c>
      <c r="Q37">
        <f>0+I38+I42</f>
      </c>
      <c>
        <f>0+O38+O42</f>
      </c>
    </row>
    <row r="38" spans="1:16" ht="12.75">
      <c r="A38" s="24" t="s">
        <v>49</v>
      </c>
      <c s="29" t="s">
        <v>77</v>
      </c>
      <c s="29" t="s">
        <v>506</v>
      </c>
      <c s="24" t="s">
        <v>51</v>
      </c>
      <c s="30" t="s">
        <v>507</v>
      </c>
      <c s="31" t="s">
        <v>131</v>
      </c>
      <c s="32">
        <v>5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25.5">
      <c r="A39" s="34" t="s">
        <v>54</v>
      </c>
      <c r="E39" s="35" t="s">
        <v>508</v>
      </c>
    </row>
    <row r="40" spans="1:5" ht="12.75">
      <c r="A40" s="36" t="s">
        <v>56</v>
      </c>
      <c r="E40" s="37" t="s">
        <v>697</v>
      </c>
    </row>
    <row r="41" spans="1:5" ht="76.5">
      <c r="A41" t="s">
        <v>57</v>
      </c>
      <c r="E41" s="35" t="s">
        <v>510</v>
      </c>
    </row>
    <row r="42" spans="1:16" ht="12.75">
      <c r="A42" s="24" t="s">
        <v>49</v>
      </c>
      <c s="29" t="s">
        <v>82</v>
      </c>
      <c s="29" t="s">
        <v>698</v>
      </c>
      <c s="24" t="s">
        <v>51</v>
      </c>
      <c s="30" t="s">
        <v>699</v>
      </c>
      <c s="31" t="s">
        <v>131</v>
      </c>
      <c s="32">
        <v>9.5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56</v>
      </c>
      <c r="E44" s="37" t="s">
        <v>715</v>
      </c>
    </row>
    <row r="45" spans="1:5" ht="89.25">
      <c r="A45" t="s">
        <v>57</v>
      </c>
      <c r="E45" s="35" t="s">
        <v>701</v>
      </c>
    </row>
    <row r="46" spans="1:18" ht="12.75" customHeight="1">
      <c r="A46" s="6" t="s">
        <v>47</v>
      </c>
      <c s="6"/>
      <c s="42" t="s">
        <v>44</v>
      </c>
      <c s="6"/>
      <c s="27" t="s">
        <v>285</v>
      </c>
      <c s="6"/>
      <c s="6"/>
      <c s="6"/>
      <c s="43">
        <f>0+Q46</f>
      </c>
      <c r="O46">
        <f>0+R46</f>
      </c>
      <c r="Q46">
        <f>0+I47+I51+I55</f>
      </c>
      <c>
        <f>0+O47+O51+O55</f>
      </c>
    </row>
    <row r="47" spans="1:16" ht="12.75">
      <c r="A47" s="24" t="s">
        <v>49</v>
      </c>
      <c s="29" t="s">
        <v>44</v>
      </c>
      <c s="29" t="s">
        <v>554</v>
      </c>
      <c s="24" t="s">
        <v>51</v>
      </c>
      <c s="30" t="s">
        <v>555</v>
      </c>
      <c s="31" t="s">
        <v>119</v>
      </c>
      <c s="32">
        <v>3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38.25">
      <c r="A48" s="34" t="s">
        <v>54</v>
      </c>
      <c r="E48" s="35" t="s">
        <v>556</v>
      </c>
    </row>
    <row r="49" spans="1:5" ht="25.5">
      <c r="A49" s="36" t="s">
        <v>56</v>
      </c>
      <c r="E49" s="37" t="s">
        <v>702</v>
      </c>
    </row>
    <row r="50" spans="1:5" ht="38.25">
      <c r="A50" t="s">
        <v>57</v>
      </c>
      <c r="E50" s="35" t="s">
        <v>558</v>
      </c>
    </row>
    <row r="51" spans="1:16" ht="12.75">
      <c r="A51" s="24" t="s">
        <v>49</v>
      </c>
      <c s="29" t="s">
        <v>46</v>
      </c>
      <c s="29" t="s">
        <v>703</v>
      </c>
      <c s="24" t="s">
        <v>51</v>
      </c>
      <c s="30" t="s">
        <v>704</v>
      </c>
      <c s="31" t="s">
        <v>131</v>
      </c>
      <c s="32">
        <v>20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705</v>
      </c>
    </row>
    <row r="53" spans="1:5" ht="12.75">
      <c r="A53" s="36" t="s">
        <v>56</v>
      </c>
      <c r="E53" s="37" t="s">
        <v>706</v>
      </c>
    </row>
    <row r="54" spans="1:5" ht="25.5">
      <c r="A54" t="s">
        <v>57</v>
      </c>
      <c r="E54" s="35" t="s">
        <v>707</v>
      </c>
    </row>
    <row r="55" spans="1:16" ht="12.75">
      <c r="A55" s="24" t="s">
        <v>49</v>
      </c>
      <c s="29" t="s">
        <v>143</v>
      </c>
      <c s="29" t="s">
        <v>708</v>
      </c>
      <c s="24" t="s">
        <v>51</v>
      </c>
      <c s="30" t="s">
        <v>709</v>
      </c>
      <c s="31" t="s">
        <v>131</v>
      </c>
      <c s="32">
        <v>15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705</v>
      </c>
    </row>
    <row r="57" spans="1:5" ht="12.75">
      <c r="A57" s="36" t="s">
        <v>56</v>
      </c>
      <c r="E57" s="37" t="s">
        <v>716</v>
      </c>
    </row>
    <row r="58" spans="1:5" ht="25.5">
      <c r="A58" t="s">
        <v>57</v>
      </c>
      <c r="E58" s="35" t="s">
        <v>707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0+O10+O15+O28+O37+O46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717</v>
      </c>
      <c s="38">
        <f>0+I10+I15+I28+I37+I46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717</v>
      </c>
      <c s="6"/>
      <c s="18" t="s">
        <v>718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1.368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719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</f>
      </c>
      <c>
        <f>0+O16+O20+O24</f>
      </c>
    </row>
    <row r="16" spans="1:16" ht="12.75">
      <c r="A16" s="24" t="s">
        <v>49</v>
      </c>
      <c s="29" t="s">
        <v>27</v>
      </c>
      <c s="29" t="s">
        <v>692</v>
      </c>
      <c s="24" t="s">
        <v>51</v>
      </c>
      <c s="30" t="s">
        <v>693</v>
      </c>
      <c s="31" t="s">
        <v>140</v>
      </c>
      <c s="32">
        <v>6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498</v>
      </c>
    </row>
    <row r="18" spans="1:5" ht="12.75">
      <c r="A18" s="36" t="s">
        <v>56</v>
      </c>
      <c r="E18" s="37" t="s">
        <v>720</v>
      </c>
    </row>
    <row r="19" spans="1:5" ht="63.75">
      <c r="A19" t="s">
        <v>57</v>
      </c>
      <c r="E19" s="35" t="s">
        <v>164</v>
      </c>
    </row>
    <row r="20" spans="1:16" ht="12.75">
      <c r="A20" s="24" t="s">
        <v>49</v>
      </c>
      <c s="29" t="s">
        <v>26</v>
      </c>
      <c s="29" t="s">
        <v>500</v>
      </c>
      <c s="24" t="s">
        <v>51</v>
      </c>
      <c s="30" t="s">
        <v>501</v>
      </c>
      <c s="31" t="s">
        <v>131</v>
      </c>
      <c s="32">
        <v>60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25.5">
      <c r="A22" s="36" t="s">
        <v>56</v>
      </c>
      <c r="E22" s="37" t="s">
        <v>695</v>
      </c>
    </row>
    <row r="23" spans="1:5" ht="12.75">
      <c r="A23" t="s">
        <v>57</v>
      </c>
      <c r="E23" s="35" t="s">
        <v>503</v>
      </c>
    </row>
    <row r="24" spans="1:16" ht="12.75">
      <c r="A24" s="24" t="s">
        <v>49</v>
      </c>
      <c s="29" t="s">
        <v>37</v>
      </c>
      <c s="29" t="s">
        <v>192</v>
      </c>
      <c s="24" t="s">
        <v>51</v>
      </c>
      <c s="30" t="s">
        <v>193</v>
      </c>
      <c s="31" t="s">
        <v>131</v>
      </c>
      <c s="32">
        <v>60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12.75">
      <c r="A26" s="36" t="s">
        <v>56</v>
      </c>
      <c r="E26" s="37" t="s">
        <v>696</v>
      </c>
    </row>
    <row r="27" spans="1:5" ht="25.5">
      <c r="A27" t="s">
        <v>57</v>
      </c>
      <c r="E27" s="35" t="s">
        <v>195</v>
      </c>
    </row>
    <row r="28" spans="1:18" ht="12.75" customHeight="1">
      <c r="A28" s="6" t="s">
        <v>47</v>
      </c>
      <c s="6"/>
      <c s="42" t="s">
        <v>37</v>
      </c>
      <c s="6"/>
      <c s="27" t="s">
        <v>526</v>
      </c>
      <c s="6"/>
      <c s="6"/>
      <c s="6"/>
      <c s="43">
        <f>0+Q28</f>
      </c>
      <c r="O28">
        <f>0+R28</f>
      </c>
      <c r="Q28">
        <f>0+I29+I33</f>
      </c>
      <c>
        <f>0+O29+O33</f>
      </c>
    </row>
    <row r="29" spans="1:16" ht="12.75">
      <c r="A29" s="24" t="s">
        <v>49</v>
      </c>
      <c s="29" t="s">
        <v>39</v>
      </c>
      <c s="29" t="s">
        <v>532</v>
      </c>
      <c s="24" t="s">
        <v>51</v>
      </c>
      <c s="30" t="s">
        <v>533</v>
      </c>
      <c s="31" t="s">
        <v>119</v>
      </c>
      <c s="32">
        <v>1.5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12.75">
      <c r="A30" s="34" t="s">
        <v>54</v>
      </c>
      <c r="E30" s="35" t="s">
        <v>534</v>
      </c>
    </row>
    <row r="31" spans="1:5" ht="25.5">
      <c r="A31" s="36" t="s">
        <v>56</v>
      </c>
      <c r="E31" s="37" t="s">
        <v>633</v>
      </c>
    </row>
    <row r="32" spans="1:5" ht="369.75">
      <c r="A32" t="s">
        <v>57</v>
      </c>
      <c r="E32" s="35" t="s">
        <v>531</v>
      </c>
    </row>
    <row r="33" spans="1:16" ht="12.75">
      <c r="A33" s="24" t="s">
        <v>49</v>
      </c>
      <c s="29" t="s">
        <v>41</v>
      </c>
      <c s="29" t="s">
        <v>536</v>
      </c>
      <c s="24" t="s">
        <v>51</v>
      </c>
      <c s="30" t="s">
        <v>537</v>
      </c>
      <c s="31" t="s">
        <v>119</v>
      </c>
      <c s="32">
        <v>1.5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12.75">
      <c r="A34" s="34" t="s">
        <v>54</v>
      </c>
      <c r="E34" s="35" t="s">
        <v>538</v>
      </c>
    </row>
    <row r="35" spans="1:5" ht="25.5">
      <c r="A35" s="36" t="s">
        <v>56</v>
      </c>
      <c r="E35" s="37" t="s">
        <v>634</v>
      </c>
    </row>
    <row r="36" spans="1:5" ht="38.25">
      <c r="A36" t="s">
        <v>57</v>
      </c>
      <c r="E36" s="35" t="s">
        <v>540</v>
      </c>
    </row>
    <row r="37" spans="1:18" ht="12.75" customHeight="1">
      <c r="A37" s="6" t="s">
        <v>47</v>
      </c>
      <c s="6"/>
      <c s="42" t="s">
        <v>41</v>
      </c>
      <c s="6"/>
      <c s="27" t="s">
        <v>505</v>
      </c>
      <c s="6"/>
      <c s="6"/>
      <c s="6"/>
      <c s="43">
        <f>0+Q37</f>
      </c>
      <c r="O37">
        <f>0+R37</f>
      </c>
      <c r="Q37">
        <f>0+I38+I42</f>
      </c>
      <c>
        <f>0+O38+O42</f>
      </c>
    </row>
    <row r="38" spans="1:16" ht="12.75">
      <c r="A38" s="24" t="s">
        <v>49</v>
      </c>
      <c s="29" t="s">
        <v>77</v>
      </c>
      <c s="29" t="s">
        <v>506</v>
      </c>
      <c s="24" t="s">
        <v>51</v>
      </c>
      <c s="30" t="s">
        <v>507</v>
      </c>
      <c s="31" t="s">
        <v>131</v>
      </c>
      <c s="32">
        <v>5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25.5">
      <c r="A39" s="34" t="s">
        <v>54</v>
      </c>
      <c r="E39" s="35" t="s">
        <v>508</v>
      </c>
    </row>
    <row r="40" spans="1:5" ht="12.75">
      <c r="A40" s="36" t="s">
        <v>56</v>
      </c>
      <c r="E40" s="37" t="s">
        <v>697</v>
      </c>
    </row>
    <row r="41" spans="1:5" ht="76.5">
      <c r="A41" t="s">
        <v>57</v>
      </c>
      <c r="E41" s="35" t="s">
        <v>510</v>
      </c>
    </row>
    <row r="42" spans="1:16" ht="12.75">
      <c r="A42" s="24" t="s">
        <v>49</v>
      </c>
      <c s="29" t="s">
        <v>82</v>
      </c>
      <c s="29" t="s">
        <v>698</v>
      </c>
      <c s="24" t="s">
        <v>51</v>
      </c>
      <c s="30" t="s">
        <v>699</v>
      </c>
      <c s="31" t="s">
        <v>131</v>
      </c>
      <c s="32">
        <v>9.5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56</v>
      </c>
      <c r="E44" s="37" t="s">
        <v>715</v>
      </c>
    </row>
    <row r="45" spans="1:5" ht="89.25">
      <c r="A45" t="s">
        <v>57</v>
      </c>
      <c r="E45" s="35" t="s">
        <v>701</v>
      </c>
    </row>
    <row r="46" spans="1:18" ht="12.75" customHeight="1">
      <c r="A46" s="6" t="s">
        <v>47</v>
      </c>
      <c s="6"/>
      <c s="42" t="s">
        <v>44</v>
      </c>
      <c s="6"/>
      <c s="27" t="s">
        <v>285</v>
      </c>
      <c s="6"/>
      <c s="6"/>
      <c s="6"/>
      <c s="43">
        <f>0+Q46</f>
      </c>
      <c r="O46">
        <f>0+R46</f>
      </c>
      <c r="Q46">
        <f>0+I47+I51+I55</f>
      </c>
      <c>
        <f>0+O47+O51+O55</f>
      </c>
    </row>
    <row r="47" spans="1:16" ht="12.75">
      <c r="A47" s="24" t="s">
        <v>49</v>
      </c>
      <c s="29" t="s">
        <v>44</v>
      </c>
      <c s="29" t="s">
        <v>554</v>
      </c>
      <c s="24" t="s">
        <v>51</v>
      </c>
      <c s="30" t="s">
        <v>555</v>
      </c>
      <c s="31" t="s">
        <v>119</v>
      </c>
      <c s="32">
        <v>3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38.25">
      <c r="A48" s="34" t="s">
        <v>54</v>
      </c>
      <c r="E48" s="35" t="s">
        <v>556</v>
      </c>
    </row>
    <row r="49" spans="1:5" ht="25.5">
      <c r="A49" s="36" t="s">
        <v>56</v>
      </c>
      <c r="E49" s="37" t="s">
        <v>702</v>
      </c>
    </row>
    <row r="50" spans="1:5" ht="38.25">
      <c r="A50" t="s">
        <v>57</v>
      </c>
      <c r="E50" s="35" t="s">
        <v>558</v>
      </c>
    </row>
    <row r="51" spans="1:16" ht="12.75">
      <c r="A51" s="24" t="s">
        <v>49</v>
      </c>
      <c s="29" t="s">
        <v>46</v>
      </c>
      <c s="29" t="s">
        <v>703</v>
      </c>
      <c s="24" t="s">
        <v>51</v>
      </c>
      <c s="30" t="s">
        <v>704</v>
      </c>
      <c s="31" t="s">
        <v>131</v>
      </c>
      <c s="32">
        <v>20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705</v>
      </c>
    </row>
    <row r="53" spans="1:5" ht="12.75">
      <c r="A53" s="36" t="s">
        <v>56</v>
      </c>
      <c r="E53" s="37" t="s">
        <v>706</v>
      </c>
    </row>
    <row r="54" spans="1:5" ht="25.5">
      <c r="A54" t="s">
        <v>57</v>
      </c>
      <c r="E54" s="35" t="s">
        <v>707</v>
      </c>
    </row>
    <row r="55" spans="1:16" ht="12.75">
      <c r="A55" s="24" t="s">
        <v>49</v>
      </c>
      <c s="29" t="s">
        <v>143</v>
      </c>
      <c s="29" t="s">
        <v>708</v>
      </c>
      <c s="24" t="s">
        <v>51</v>
      </c>
      <c s="30" t="s">
        <v>709</v>
      </c>
      <c s="31" t="s">
        <v>131</v>
      </c>
      <c s="32">
        <v>15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705</v>
      </c>
    </row>
    <row r="57" spans="1:5" ht="12.75">
      <c r="A57" s="36" t="s">
        <v>56</v>
      </c>
      <c r="E57" s="37" t="s">
        <v>716</v>
      </c>
    </row>
    <row r="58" spans="1:5" ht="25.5">
      <c r="A58" t="s">
        <v>57</v>
      </c>
      <c r="E58" s="35" t="s">
        <v>707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0+O10+O15+O28+O37+O46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721</v>
      </c>
      <c s="38">
        <f>0+I10+I15+I28+I37+I46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721</v>
      </c>
      <c s="6"/>
      <c s="18" t="s">
        <v>722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1.71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12.75">
      <c r="A13" s="36" t="s">
        <v>56</v>
      </c>
      <c r="E13" s="37" t="s">
        <v>723</v>
      </c>
    </row>
    <row r="14" spans="1:5" ht="25.5">
      <c r="A14" t="s">
        <v>57</v>
      </c>
      <c r="E14" s="35" t="s">
        <v>103</v>
      </c>
    </row>
    <row r="15" spans="1:18" ht="12.75" customHeight="1">
      <c r="A15" s="6" t="s">
        <v>47</v>
      </c>
      <c s="6"/>
      <c s="42" t="s">
        <v>33</v>
      </c>
      <c s="6"/>
      <c s="27" t="s">
        <v>116</v>
      </c>
      <c s="6"/>
      <c s="6"/>
      <c s="6"/>
      <c s="43">
        <f>0+Q15</f>
      </c>
      <c r="O15">
        <f>0+R15</f>
      </c>
      <c r="Q15">
        <f>0+I16+I20+I24</f>
      </c>
      <c>
        <f>0+O16+O20+O24</f>
      </c>
    </row>
    <row r="16" spans="1:16" ht="12.75">
      <c r="A16" s="24" t="s">
        <v>49</v>
      </c>
      <c s="29" t="s">
        <v>27</v>
      </c>
      <c s="29" t="s">
        <v>692</v>
      </c>
      <c s="24" t="s">
        <v>51</v>
      </c>
      <c s="30" t="s">
        <v>693</v>
      </c>
      <c s="31" t="s">
        <v>140</v>
      </c>
      <c s="32">
        <v>5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498</v>
      </c>
    </row>
    <row r="18" spans="1:5" ht="12.75">
      <c r="A18" s="36" t="s">
        <v>56</v>
      </c>
      <c r="E18" s="37" t="s">
        <v>724</v>
      </c>
    </row>
    <row r="19" spans="1:5" ht="63.75">
      <c r="A19" t="s">
        <v>57</v>
      </c>
      <c r="E19" s="35" t="s">
        <v>164</v>
      </c>
    </row>
    <row r="20" spans="1:16" ht="12.75">
      <c r="A20" s="24" t="s">
        <v>49</v>
      </c>
      <c s="29" t="s">
        <v>26</v>
      </c>
      <c s="29" t="s">
        <v>500</v>
      </c>
      <c s="24" t="s">
        <v>51</v>
      </c>
      <c s="30" t="s">
        <v>501</v>
      </c>
      <c s="31" t="s">
        <v>131</v>
      </c>
      <c s="32">
        <v>60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25.5">
      <c r="A22" s="36" t="s">
        <v>56</v>
      </c>
      <c r="E22" s="37" t="s">
        <v>695</v>
      </c>
    </row>
    <row r="23" spans="1:5" ht="12.75">
      <c r="A23" t="s">
        <v>57</v>
      </c>
      <c r="E23" s="35" t="s">
        <v>503</v>
      </c>
    </row>
    <row r="24" spans="1:16" ht="12.75">
      <c r="A24" s="24" t="s">
        <v>49</v>
      </c>
      <c s="29" t="s">
        <v>37</v>
      </c>
      <c s="29" t="s">
        <v>192</v>
      </c>
      <c s="24" t="s">
        <v>51</v>
      </c>
      <c s="30" t="s">
        <v>193</v>
      </c>
      <c s="31" t="s">
        <v>131</v>
      </c>
      <c s="32">
        <v>60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12.75">
      <c r="A26" s="36" t="s">
        <v>56</v>
      </c>
      <c r="E26" s="37" t="s">
        <v>696</v>
      </c>
    </row>
    <row r="27" spans="1:5" ht="25.5">
      <c r="A27" t="s">
        <v>57</v>
      </c>
      <c r="E27" s="35" t="s">
        <v>195</v>
      </c>
    </row>
    <row r="28" spans="1:18" ht="12.75" customHeight="1">
      <c r="A28" s="6" t="s">
        <v>47</v>
      </c>
      <c s="6"/>
      <c s="42" t="s">
        <v>37</v>
      </c>
      <c s="6"/>
      <c s="27" t="s">
        <v>526</v>
      </c>
      <c s="6"/>
      <c s="6"/>
      <c s="6"/>
      <c s="43">
        <f>0+Q28</f>
      </c>
      <c r="O28">
        <f>0+R28</f>
      </c>
      <c r="Q28">
        <f>0+I29+I33</f>
      </c>
      <c>
        <f>0+O29+O33</f>
      </c>
    </row>
    <row r="29" spans="1:16" ht="12.75">
      <c r="A29" s="24" t="s">
        <v>49</v>
      </c>
      <c s="29" t="s">
        <v>39</v>
      </c>
      <c s="29" t="s">
        <v>532</v>
      </c>
      <c s="24" t="s">
        <v>51</v>
      </c>
      <c s="30" t="s">
        <v>533</v>
      </c>
      <c s="31" t="s">
        <v>119</v>
      </c>
      <c s="32">
        <v>1.5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12.75">
      <c r="A30" s="34" t="s">
        <v>54</v>
      </c>
      <c r="E30" s="35" t="s">
        <v>534</v>
      </c>
    </row>
    <row r="31" spans="1:5" ht="25.5">
      <c r="A31" s="36" t="s">
        <v>56</v>
      </c>
      <c r="E31" s="37" t="s">
        <v>633</v>
      </c>
    </row>
    <row r="32" spans="1:5" ht="369.75">
      <c r="A32" t="s">
        <v>57</v>
      </c>
      <c r="E32" s="35" t="s">
        <v>531</v>
      </c>
    </row>
    <row r="33" spans="1:16" ht="12.75">
      <c r="A33" s="24" t="s">
        <v>49</v>
      </c>
      <c s="29" t="s">
        <v>41</v>
      </c>
      <c s="29" t="s">
        <v>536</v>
      </c>
      <c s="24" t="s">
        <v>51</v>
      </c>
      <c s="30" t="s">
        <v>537</v>
      </c>
      <c s="31" t="s">
        <v>119</v>
      </c>
      <c s="32">
        <v>1.5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12.75">
      <c r="A34" s="34" t="s">
        <v>54</v>
      </c>
      <c r="E34" s="35" t="s">
        <v>538</v>
      </c>
    </row>
    <row r="35" spans="1:5" ht="25.5">
      <c r="A35" s="36" t="s">
        <v>56</v>
      </c>
      <c r="E35" s="37" t="s">
        <v>634</v>
      </c>
    </row>
    <row r="36" spans="1:5" ht="38.25">
      <c r="A36" t="s">
        <v>57</v>
      </c>
      <c r="E36" s="35" t="s">
        <v>540</v>
      </c>
    </row>
    <row r="37" spans="1:18" ht="12.75" customHeight="1">
      <c r="A37" s="6" t="s">
        <v>47</v>
      </c>
      <c s="6"/>
      <c s="42" t="s">
        <v>41</v>
      </c>
      <c s="6"/>
      <c s="27" t="s">
        <v>505</v>
      </c>
      <c s="6"/>
      <c s="6"/>
      <c s="6"/>
      <c s="43">
        <f>0+Q37</f>
      </c>
      <c r="O37">
        <f>0+R37</f>
      </c>
      <c r="Q37">
        <f>0+I38+I42</f>
      </c>
      <c>
        <f>0+O38+O42</f>
      </c>
    </row>
    <row r="38" spans="1:16" ht="12.75">
      <c r="A38" s="24" t="s">
        <v>49</v>
      </c>
      <c s="29" t="s">
        <v>77</v>
      </c>
      <c s="29" t="s">
        <v>506</v>
      </c>
      <c s="24" t="s">
        <v>51</v>
      </c>
      <c s="30" t="s">
        <v>507</v>
      </c>
      <c s="31" t="s">
        <v>131</v>
      </c>
      <c s="32">
        <v>5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25.5">
      <c r="A39" s="34" t="s">
        <v>54</v>
      </c>
      <c r="E39" s="35" t="s">
        <v>508</v>
      </c>
    </row>
    <row r="40" spans="1:5" ht="12.75">
      <c r="A40" s="36" t="s">
        <v>56</v>
      </c>
      <c r="E40" s="37" t="s">
        <v>697</v>
      </c>
    </row>
    <row r="41" spans="1:5" ht="76.5">
      <c r="A41" t="s">
        <v>57</v>
      </c>
      <c r="E41" s="35" t="s">
        <v>510</v>
      </c>
    </row>
    <row r="42" spans="1:16" ht="12.75">
      <c r="A42" s="24" t="s">
        <v>49</v>
      </c>
      <c s="29" t="s">
        <v>82</v>
      </c>
      <c s="29" t="s">
        <v>698</v>
      </c>
      <c s="24" t="s">
        <v>51</v>
      </c>
      <c s="30" t="s">
        <v>699</v>
      </c>
      <c s="31" t="s">
        <v>131</v>
      </c>
      <c s="32">
        <v>8.5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56</v>
      </c>
      <c r="E44" s="37" t="s">
        <v>725</v>
      </c>
    </row>
    <row r="45" spans="1:5" ht="89.25">
      <c r="A45" t="s">
        <v>57</v>
      </c>
      <c r="E45" s="35" t="s">
        <v>701</v>
      </c>
    </row>
    <row r="46" spans="1:18" ht="12.75" customHeight="1">
      <c r="A46" s="6" t="s">
        <v>47</v>
      </c>
      <c s="6"/>
      <c s="42" t="s">
        <v>44</v>
      </c>
      <c s="6"/>
      <c s="27" t="s">
        <v>285</v>
      </c>
      <c s="6"/>
      <c s="6"/>
      <c s="6"/>
      <c s="43">
        <f>0+Q46</f>
      </c>
      <c r="O46">
        <f>0+R46</f>
      </c>
      <c r="Q46">
        <f>0+I47+I51+I55</f>
      </c>
      <c>
        <f>0+O47+O51+O55</f>
      </c>
    </row>
    <row r="47" spans="1:16" ht="12.75">
      <c r="A47" s="24" t="s">
        <v>49</v>
      </c>
      <c s="29" t="s">
        <v>44</v>
      </c>
      <c s="29" t="s">
        <v>554</v>
      </c>
      <c s="24" t="s">
        <v>51</v>
      </c>
      <c s="30" t="s">
        <v>555</v>
      </c>
      <c s="31" t="s">
        <v>119</v>
      </c>
      <c s="32">
        <v>3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38.25">
      <c r="A48" s="34" t="s">
        <v>54</v>
      </c>
      <c r="E48" s="35" t="s">
        <v>556</v>
      </c>
    </row>
    <row r="49" spans="1:5" ht="25.5">
      <c r="A49" s="36" t="s">
        <v>56</v>
      </c>
      <c r="E49" s="37" t="s">
        <v>702</v>
      </c>
    </row>
    <row r="50" spans="1:5" ht="38.25">
      <c r="A50" t="s">
        <v>57</v>
      </c>
      <c r="E50" s="35" t="s">
        <v>558</v>
      </c>
    </row>
    <row r="51" spans="1:16" ht="12.75">
      <c r="A51" s="24" t="s">
        <v>49</v>
      </c>
      <c s="29" t="s">
        <v>46</v>
      </c>
      <c s="29" t="s">
        <v>703</v>
      </c>
      <c s="24" t="s">
        <v>51</v>
      </c>
      <c s="30" t="s">
        <v>704</v>
      </c>
      <c s="31" t="s">
        <v>131</v>
      </c>
      <c s="32">
        <v>20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705</v>
      </c>
    </row>
    <row r="53" spans="1:5" ht="12.75">
      <c r="A53" s="36" t="s">
        <v>56</v>
      </c>
      <c r="E53" s="37" t="s">
        <v>706</v>
      </c>
    </row>
    <row r="54" spans="1:5" ht="25.5">
      <c r="A54" t="s">
        <v>57</v>
      </c>
      <c r="E54" s="35" t="s">
        <v>707</v>
      </c>
    </row>
    <row r="55" spans="1:16" ht="12.75">
      <c r="A55" s="24" t="s">
        <v>49</v>
      </c>
      <c s="29" t="s">
        <v>143</v>
      </c>
      <c s="29" t="s">
        <v>708</v>
      </c>
      <c s="24" t="s">
        <v>51</v>
      </c>
      <c s="30" t="s">
        <v>709</v>
      </c>
      <c s="31" t="s">
        <v>131</v>
      </c>
      <c s="32">
        <v>13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705</v>
      </c>
    </row>
    <row r="57" spans="1:5" ht="12.75">
      <c r="A57" s="36" t="s">
        <v>56</v>
      </c>
      <c r="E57" s="37" t="s">
        <v>726</v>
      </c>
    </row>
    <row r="58" spans="1:5" ht="25.5">
      <c r="A58" t="s">
        <v>57</v>
      </c>
      <c r="E58" s="35" t="s">
        <v>707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0+O10+O23+O52+O69+O74+O83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727</v>
      </c>
      <c s="38">
        <f>0+I10+I23+I52+I69+I74+I83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488</v>
      </c>
      <c s="1"/>
      <c s="14" t="s">
        <v>489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624</v>
      </c>
      <c s="1"/>
      <c s="14" t="s">
        <v>625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492</v>
      </c>
      <c s="16" t="s">
        <v>22</v>
      </c>
      <c s="17" t="s">
        <v>727</v>
      </c>
      <c s="6"/>
      <c s="18" t="s">
        <v>728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231.05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106</v>
      </c>
    </row>
    <row r="13" spans="1:5" ht="51">
      <c r="A13" s="36" t="s">
        <v>56</v>
      </c>
      <c r="E13" s="37" t="s">
        <v>729</v>
      </c>
    </row>
    <row r="14" spans="1:5" ht="25.5">
      <c r="A14" t="s">
        <v>57</v>
      </c>
      <c r="E14" s="35" t="s">
        <v>103</v>
      </c>
    </row>
    <row r="15" spans="1:16" ht="12.75">
      <c r="A15" s="24" t="s">
        <v>49</v>
      </c>
      <c s="29" t="s">
        <v>27</v>
      </c>
      <c s="29" t="s">
        <v>108</v>
      </c>
      <c s="24" t="s">
        <v>113</v>
      </c>
      <c s="30" t="s">
        <v>110</v>
      </c>
      <c s="31" t="s">
        <v>100</v>
      </c>
      <c s="32">
        <v>7.5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114</v>
      </c>
    </row>
    <row r="17" spans="1:5" ht="12.75">
      <c r="A17" s="36" t="s">
        <v>56</v>
      </c>
      <c r="E17" s="37" t="s">
        <v>730</v>
      </c>
    </row>
    <row r="18" spans="1:5" ht="25.5">
      <c r="A18" t="s">
        <v>57</v>
      </c>
      <c r="E18" s="35" t="s">
        <v>103</v>
      </c>
    </row>
    <row r="19" spans="1:16" ht="12.75">
      <c r="A19" s="24" t="s">
        <v>49</v>
      </c>
      <c s="29" t="s">
        <v>26</v>
      </c>
      <c s="29" t="s">
        <v>108</v>
      </c>
      <c s="24" t="s">
        <v>731</v>
      </c>
      <c s="30" t="s">
        <v>110</v>
      </c>
      <c s="31" t="s">
        <v>100</v>
      </c>
      <c s="32">
        <v>1.05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732</v>
      </c>
    </row>
    <row r="21" spans="1:5" ht="12.75">
      <c r="A21" s="36" t="s">
        <v>56</v>
      </c>
      <c r="E21" s="37" t="s">
        <v>733</v>
      </c>
    </row>
    <row r="22" spans="1:5" ht="25.5">
      <c r="A22" t="s">
        <v>57</v>
      </c>
      <c r="E22" s="35" t="s">
        <v>103</v>
      </c>
    </row>
    <row r="23" spans="1:18" ht="12.75" customHeight="1">
      <c r="A23" s="6" t="s">
        <v>47</v>
      </c>
      <c s="6"/>
      <c s="42" t="s">
        <v>33</v>
      </c>
      <c s="6"/>
      <c s="27" t="s">
        <v>116</v>
      </c>
      <c s="6"/>
      <c s="6"/>
      <c s="6"/>
      <c s="43">
        <f>0+Q23</f>
      </c>
      <c r="O23">
        <f>0+R23</f>
      </c>
      <c r="Q23">
        <f>0+I24+I28+I32+I36+I40+I44+I48</f>
      </c>
      <c>
        <f>0+O24+O28+O32+O36+O40+O44+O48</f>
      </c>
    </row>
    <row r="24" spans="1:16" ht="25.5">
      <c r="A24" s="24" t="s">
        <v>49</v>
      </c>
      <c s="29" t="s">
        <v>37</v>
      </c>
      <c s="29" t="s">
        <v>568</v>
      </c>
      <c s="24" t="s">
        <v>51</v>
      </c>
      <c s="30" t="s">
        <v>569</v>
      </c>
      <c s="31" t="s">
        <v>119</v>
      </c>
      <c s="32">
        <v>10.5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120</v>
      </c>
    </row>
    <row r="26" spans="1:5" ht="25.5">
      <c r="A26" s="36" t="s">
        <v>56</v>
      </c>
      <c r="E26" s="37" t="s">
        <v>734</v>
      </c>
    </row>
    <row r="27" spans="1:5" ht="63.75">
      <c r="A27" t="s">
        <v>57</v>
      </c>
      <c r="E27" s="35" t="s">
        <v>122</v>
      </c>
    </row>
    <row r="28" spans="1:16" ht="12.75">
      <c r="A28" s="24" t="s">
        <v>49</v>
      </c>
      <c s="29" t="s">
        <v>39</v>
      </c>
      <c s="29" t="s">
        <v>515</v>
      </c>
      <c s="24" t="s">
        <v>51</v>
      </c>
      <c s="30" t="s">
        <v>516</v>
      </c>
      <c s="31" t="s">
        <v>119</v>
      </c>
      <c s="32">
        <v>100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120</v>
      </c>
    </row>
    <row r="30" spans="1:5" ht="12.75">
      <c r="A30" s="36" t="s">
        <v>56</v>
      </c>
      <c r="E30" s="37" t="s">
        <v>735</v>
      </c>
    </row>
    <row r="31" spans="1:5" ht="369.75">
      <c r="A31" t="s">
        <v>57</v>
      </c>
      <c r="E31" s="35" t="s">
        <v>159</v>
      </c>
    </row>
    <row r="32" spans="1:16" ht="12.75">
      <c r="A32" s="24" t="s">
        <v>49</v>
      </c>
      <c s="29" t="s">
        <v>41</v>
      </c>
      <c s="29" t="s">
        <v>736</v>
      </c>
      <c s="24" t="s">
        <v>51</v>
      </c>
      <c s="30" t="s">
        <v>737</v>
      </c>
      <c s="31" t="s">
        <v>119</v>
      </c>
      <c s="32">
        <v>4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120</v>
      </c>
    </row>
    <row r="34" spans="1:5" ht="12.75">
      <c r="A34" s="36" t="s">
        <v>56</v>
      </c>
      <c r="E34" s="37" t="s">
        <v>738</v>
      </c>
    </row>
    <row r="35" spans="1:5" ht="318.75">
      <c r="A35" t="s">
        <v>57</v>
      </c>
      <c r="E35" s="35" t="s">
        <v>169</v>
      </c>
    </row>
    <row r="36" spans="1:16" ht="12.75">
      <c r="A36" s="24" t="s">
        <v>49</v>
      </c>
      <c s="29" t="s">
        <v>77</v>
      </c>
      <c s="29" t="s">
        <v>518</v>
      </c>
      <c s="24" t="s">
        <v>51</v>
      </c>
      <c s="30" t="s">
        <v>519</v>
      </c>
      <c s="31" t="s">
        <v>119</v>
      </c>
      <c s="32">
        <v>85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54</v>
      </c>
      <c r="E37" s="35" t="s">
        <v>520</v>
      </c>
    </row>
    <row r="38" spans="1:5" ht="12.75">
      <c r="A38" s="36" t="s">
        <v>56</v>
      </c>
      <c r="E38" s="37" t="s">
        <v>739</v>
      </c>
    </row>
    <row r="39" spans="1:5" ht="293.25">
      <c r="A39" t="s">
        <v>57</v>
      </c>
      <c r="E39" s="35" t="s">
        <v>522</v>
      </c>
    </row>
    <row r="40" spans="1:16" ht="12.75">
      <c r="A40" s="24" t="s">
        <v>49</v>
      </c>
      <c s="29" t="s">
        <v>82</v>
      </c>
      <c s="29" t="s">
        <v>183</v>
      </c>
      <c s="24" t="s">
        <v>51</v>
      </c>
      <c s="30" t="s">
        <v>184</v>
      </c>
      <c s="31" t="s">
        <v>131</v>
      </c>
      <c s="32">
        <v>45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51</v>
      </c>
    </row>
    <row r="42" spans="1:5" ht="25.5">
      <c r="A42" s="36" t="s">
        <v>56</v>
      </c>
      <c r="E42" s="37" t="s">
        <v>740</v>
      </c>
    </row>
    <row r="43" spans="1:5" ht="25.5">
      <c r="A43" t="s">
        <v>57</v>
      </c>
      <c r="E43" s="35" t="s">
        <v>187</v>
      </c>
    </row>
    <row r="44" spans="1:16" ht="12.75">
      <c r="A44" s="24" t="s">
        <v>49</v>
      </c>
      <c s="29" t="s">
        <v>44</v>
      </c>
      <c s="29" t="s">
        <v>500</v>
      </c>
      <c s="24" t="s">
        <v>51</v>
      </c>
      <c s="30" t="s">
        <v>501</v>
      </c>
      <c s="31" t="s">
        <v>131</v>
      </c>
      <c s="32">
        <v>120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25.5">
      <c r="A46" s="36" t="s">
        <v>56</v>
      </c>
      <c r="E46" s="37" t="s">
        <v>675</v>
      </c>
    </row>
    <row r="47" spans="1:5" ht="12.75">
      <c r="A47" t="s">
        <v>57</v>
      </c>
      <c r="E47" s="35" t="s">
        <v>503</v>
      </c>
    </row>
    <row r="48" spans="1:16" ht="12.75">
      <c r="A48" s="24" t="s">
        <v>49</v>
      </c>
      <c s="29" t="s">
        <v>46</v>
      </c>
      <c s="29" t="s">
        <v>192</v>
      </c>
      <c s="24" t="s">
        <v>51</v>
      </c>
      <c s="30" t="s">
        <v>193</v>
      </c>
      <c s="31" t="s">
        <v>131</v>
      </c>
      <c s="32">
        <v>120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51</v>
      </c>
    </row>
    <row r="50" spans="1:5" ht="12.75">
      <c r="A50" s="36" t="s">
        <v>56</v>
      </c>
      <c r="E50" s="37" t="s">
        <v>676</v>
      </c>
    </row>
    <row r="51" spans="1:5" ht="25.5">
      <c r="A51" t="s">
        <v>57</v>
      </c>
      <c r="E51" s="35" t="s">
        <v>195</v>
      </c>
    </row>
    <row r="52" spans="1:18" ht="12.75" customHeight="1">
      <c r="A52" s="6" t="s">
        <v>47</v>
      </c>
      <c s="6"/>
      <c s="42" t="s">
        <v>37</v>
      </c>
      <c s="6"/>
      <c s="27" t="s">
        <v>526</v>
      </c>
      <c s="6"/>
      <c s="6"/>
      <c s="6"/>
      <c s="43">
        <f>0+Q52</f>
      </c>
      <c r="O52">
        <f>0+R52</f>
      </c>
      <c r="Q52">
        <f>0+I53+I57+I61+I65</f>
      </c>
      <c>
        <f>0+O53+O57+O61+O65</f>
      </c>
    </row>
    <row r="53" spans="1:16" ht="12.75">
      <c r="A53" s="24" t="s">
        <v>49</v>
      </c>
      <c s="29" t="s">
        <v>143</v>
      </c>
      <c s="29" t="s">
        <v>527</v>
      </c>
      <c s="24" t="s">
        <v>51</v>
      </c>
      <c s="30" t="s">
        <v>528</v>
      </c>
      <c s="31" t="s">
        <v>119</v>
      </c>
      <c s="32">
        <v>2.25</v>
      </c>
      <c s="33">
        <v>0</v>
      </c>
      <c s="33">
        <f>ROUND(ROUND(H53,2)*ROUND(G53,3),2)</f>
      </c>
      <c r="O53">
        <f>(I53*21)/100</f>
      </c>
      <c t="s">
        <v>27</v>
      </c>
    </row>
    <row r="54" spans="1:5" ht="12.75">
      <c r="A54" s="34" t="s">
        <v>54</v>
      </c>
      <c r="E54" s="35" t="s">
        <v>529</v>
      </c>
    </row>
    <row r="55" spans="1:5" ht="12.75">
      <c r="A55" s="36" t="s">
        <v>56</v>
      </c>
      <c r="E55" s="37" t="s">
        <v>741</v>
      </c>
    </row>
    <row r="56" spans="1:5" ht="369.75">
      <c r="A56" t="s">
        <v>57</v>
      </c>
      <c r="E56" s="35" t="s">
        <v>531</v>
      </c>
    </row>
    <row r="57" spans="1:16" ht="12.75">
      <c r="A57" s="24" t="s">
        <v>49</v>
      </c>
      <c s="29" t="s">
        <v>148</v>
      </c>
      <c s="29" t="s">
        <v>532</v>
      </c>
      <c s="24" t="s">
        <v>51</v>
      </c>
      <c s="30" t="s">
        <v>533</v>
      </c>
      <c s="31" t="s">
        <v>119</v>
      </c>
      <c s="32">
        <v>5.25</v>
      </c>
      <c s="33">
        <v>0</v>
      </c>
      <c s="33">
        <f>ROUND(ROUND(H57,2)*ROUND(G57,3),2)</f>
      </c>
      <c r="O57">
        <f>(I57*21)/100</f>
      </c>
      <c t="s">
        <v>27</v>
      </c>
    </row>
    <row r="58" spans="1:5" ht="12.75">
      <c r="A58" s="34" t="s">
        <v>54</v>
      </c>
      <c r="E58" s="35" t="s">
        <v>534</v>
      </c>
    </row>
    <row r="59" spans="1:5" ht="51">
      <c r="A59" s="36" t="s">
        <v>56</v>
      </c>
      <c r="E59" s="37" t="s">
        <v>742</v>
      </c>
    </row>
    <row r="60" spans="1:5" ht="369.75">
      <c r="A60" t="s">
        <v>57</v>
      </c>
      <c r="E60" s="35" t="s">
        <v>531</v>
      </c>
    </row>
    <row r="61" spans="1:16" ht="12.75">
      <c r="A61" s="24" t="s">
        <v>49</v>
      </c>
      <c s="29" t="s">
        <v>154</v>
      </c>
      <c s="29" t="s">
        <v>536</v>
      </c>
      <c s="24" t="s">
        <v>51</v>
      </c>
      <c s="30" t="s">
        <v>537</v>
      </c>
      <c s="31" t="s">
        <v>119</v>
      </c>
      <c s="32">
        <v>3</v>
      </c>
      <c s="33">
        <v>0</v>
      </c>
      <c s="33">
        <f>ROUND(ROUND(H61,2)*ROUND(G61,3),2)</f>
      </c>
      <c r="O61">
        <f>(I61*21)/100</f>
      </c>
      <c t="s">
        <v>27</v>
      </c>
    </row>
    <row r="62" spans="1:5" ht="12.75">
      <c r="A62" s="34" t="s">
        <v>54</v>
      </c>
      <c r="E62" s="35" t="s">
        <v>538</v>
      </c>
    </row>
    <row r="63" spans="1:5" ht="25.5">
      <c r="A63" s="36" t="s">
        <v>56</v>
      </c>
      <c r="E63" s="37" t="s">
        <v>679</v>
      </c>
    </row>
    <row r="64" spans="1:5" ht="38.25">
      <c r="A64" t="s">
        <v>57</v>
      </c>
      <c r="E64" s="35" t="s">
        <v>540</v>
      </c>
    </row>
    <row r="65" spans="1:16" ht="12.75">
      <c r="A65" s="24" t="s">
        <v>49</v>
      </c>
      <c s="29" t="s">
        <v>160</v>
      </c>
      <c s="29" t="s">
        <v>541</v>
      </c>
      <c s="24" t="s">
        <v>51</v>
      </c>
      <c s="30" t="s">
        <v>542</v>
      </c>
      <c s="31" t="s">
        <v>119</v>
      </c>
      <c s="32">
        <v>2</v>
      </c>
      <c s="33">
        <v>0</v>
      </c>
      <c s="33">
        <f>ROUND(ROUND(H65,2)*ROUND(G65,3),2)</f>
      </c>
      <c r="O65">
        <f>(I65*21)/100</f>
      </c>
      <c t="s">
        <v>27</v>
      </c>
    </row>
    <row r="66" spans="1:5" ht="12.75">
      <c r="A66" s="34" t="s">
        <v>54</v>
      </c>
      <c r="E66" s="35" t="s">
        <v>534</v>
      </c>
    </row>
    <row r="67" spans="1:5" ht="12.75">
      <c r="A67" s="36" t="s">
        <v>56</v>
      </c>
      <c r="E67" s="37" t="s">
        <v>743</v>
      </c>
    </row>
    <row r="68" spans="1:5" ht="357">
      <c r="A68" t="s">
        <v>57</v>
      </c>
      <c r="E68" s="35" t="s">
        <v>544</v>
      </c>
    </row>
    <row r="69" spans="1:18" ht="12.75" customHeight="1">
      <c r="A69" s="6" t="s">
        <v>47</v>
      </c>
      <c s="6"/>
      <c s="42" t="s">
        <v>39</v>
      </c>
      <c s="6"/>
      <c s="27" t="s">
        <v>203</v>
      </c>
      <c s="6"/>
      <c s="6"/>
      <c s="6"/>
      <c s="43">
        <f>0+Q69</f>
      </c>
      <c r="O69">
        <f>0+R69</f>
      </c>
      <c r="Q69">
        <f>0+I70</f>
      </c>
      <c>
        <f>0+O70</f>
      </c>
    </row>
    <row r="70" spans="1:16" ht="12.75">
      <c r="A70" s="24" t="s">
        <v>49</v>
      </c>
      <c s="29" t="s">
        <v>165</v>
      </c>
      <c s="29" t="s">
        <v>205</v>
      </c>
      <c s="24" t="s">
        <v>51</v>
      </c>
      <c s="30" t="s">
        <v>206</v>
      </c>
      <c s="31" t="s">
        <v>131</v>
      </c>
      <c s="32">
        <v>70</v>
      </c>
      <c s="33">
        <v>0</v>
      </c>
      <c s="33">
        <f>ROUND(ROUND(H70,2)*ROUND(G70,3),2)</f>
      </c>
      <c r="O70">
        <f>(I70*21)/100</f>
      </c>
      <c t="s">
        <v>27</v>
      </c>
    </row>
    <row r="71" spans="1:5" ht="12.75">
      <c r="A71" s="34" t="s">
        <v>54</v>
      </c>
      <c r="E71" s="35" t="s">
        <v>589</v>
      </c>
    </row>
    <row r="72" spans="1:5" ht="25.5">
      <c r="A72" s="36" t="s">
        <v>56</v>
      </c>
      <c r="E72" s="37" t="s">
        <v>744</v>
      </c>
    </row>
    <row r="73" spans="1:5" ht="51">
      <c r="A73" t="s">
        <v>57</v>
      </c>
      <c r="E73" s="35" t="s">
        <v>209</v>
      </c>
    </row>
    <row r="74" spans="1:18" ht="12.75" customHeight="1">
      <c r="A74" s="6" t="s">
        <v>47</v>
      </c>
      <c s="6"/>
      <c s="42" t="s">
        <v>82</v>
      </c>
      <c s="6"/>
      <c s="27" t="s">
        <v>266</v>
      </c>
      <c s="6"/>
      <c s="6"/>
      <c s="6"/>
      <c s="43">
        <f>0+Q74</f>
      </c>
      <c r="O74">
        <f>0+R74</f>
      </c>
      <c r="Q74">
        <f>0+I75+I79</f>
      </c>
      <c>
        <f>0+O75+O79</f>
      </c>
    </row>
    <row r="75" spans="1:16" ht="12.75">
      <c r="A75" s="24" t="s">
        <v>49</v>
      </c>
      <c s="29" t="s">
        <v>170</v>
      </c>
      <c s="29" t="s">
        <v>745</v>
      </c>
      <c s="24" t="s">
        <v>51</v>
      </c>
      <c s="30" t="s">
        <v>746</v>
      </c>
      <c s="31" t="s">
        <v>276</v>
      </c>
      <c s="32">
        <v>1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54</v>
      </c>
      <c r="E76" s="35" t="s">
        <v>51</v>
      </c>
    </row>
    <row r="77" spans="1:5" ht="25.5">
      <c r="A77" s="36" t="s">
        <v>56</v>
      </c>
      <c r="E77" s="37" t="s">
        <v>747</v>
      </c>
    </row>
    <row r="78" spans="1:5" ht="76.5">
      <c r="A78" t="s">
        <v>57</v>
      </c>
      <c r="E78" s="35" t="s">
        <v>278</v>
      </c>
    </row>
    <row r="79" spans="1:16" ht="12.75">
      <c r="A79" s="24" t="s">
        <v>49</v>
      </c>
      <c s="29" t="s">
        <v>176</v>
      </c>
      <c s="29" t="s">
        <v>545</v>
      </c>
      <c s="24" t="s">
        <v>51</v>
      </c>
      <c s="30" t="s">
        <v>546</v>
      </c>
      <c s="31" t="s">
        <v>119</v>
      </c>
      <c s="32">
        <v>8.68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38.25">
      <c r="A80" s="34" t="s">
        <v>54</v>
      </c>
      <c r="E80" s="35" t="s">
        <v>748</v>
      </c>
    </row>
    <row r="81" spans="1:5" ht="12.75">
      <c r="A81" s="36" t="s">
        <v>56</v>
      </c>
      <c r="E81" s="37" t="s">
        <v>749</v>
      </c>
    </row>
    <row r="82" spans="1:5" ht="369.75">
      <c r="A82" t="s">
        <v>57</v>
      </c>
      <c r="E82" s="35" t="s">
        <v>531</v>
      </c>
    </row>
    <row r="83" spans="1:18" ht="12.75" customHeight="1">
      <c r="A83" s="6" t="s">
        <v>47</v>
      </c>
      <c s="6"/>
      <c s="42" t="s">
        <v>44</v>
      </c>
      <c s="6"/>
      <c s="27" t="s">
        <v>285</v>
      </c>
      <c s="6"/>
      <c s="6"/>
      <c s="6"/>
      <c s="43">
        <f>0+Q83</f>
      </c>
      <c r="O83">
        <f>0+R83</f>
      </c>
      <c r="Q83">
        <f>0+I84+I88+I92+I96</f>
      </c>
      <c>
        <f>0+O84+O88+O92+O96</f>
      </c>
    </row>
    <row r="84" spans="1:16" ht="12.75">
      <c r="A84" s="24" t="s">
        <v>49</v>
      </c>
      <c s="29" t="s">
        <v>182</v>
      </c>
      <c s="29" t="s">
        <v>598</v>
      </c>
      <c s="24" t="s">
        <v>51</v>
      </c>
      <c s="30" t="s">
        <v>599</v>
      </c>
      <c s="31" t="s">
        <v>140</v>
      </c>
      <c s="32">
        <v>12.4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25.5">
      <c r="A85" s="34" t="s">
        <v>54</v>
      </c>
      <c r="E85" s="35" t="s">
        <v>750</v>
      </c>
    </row>
    <row r="86" spans="1:5" ht="12.75">
      <c r="A86" s="36" t="s">
        <v>56</v>
      </c>
      <c r="E86" s="37" t="s">
        <v>751</v>
      </c>
    </row>
    <row r="87" spans="1:5" ht="63.75">
      <c r="A87" t="s">
        <v>57</v>
      </c>
      <c r="E87" s="35" t="s">
        <v>553</v>
      </c>
    </row>
    <row r="88" spans="1:16" ht="12.75">
      <c r="A88" s="24" t="s">
        <v>49</v>
      </c>
      <c s="29" t="s">
        <v>188</v>
      </c>
      <c s="29" t="s">
        <v>554</v>
      </c>
      <c s="24" t="s">
        <v>51</v>
      </c>
      <c s="30" t="s">
        <v>555</v>
      </c>
      <c s="31" t="s">
        <v>119</v>
      </c>
      <c s="32">
        <v>6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38.25">
      <c r="A89" s="34" t="s">
        <v>54</v>
      </c>
      <c r="E89" s="35" t="s">
        <v>556</v>
      </c>
    </row>
    <row r="90" spans="1:5" ht="12.75">
      <c r="A90" s="36" t="s">
        <v>56</v>
      </c>
      <c r="E90" s="37" t="s">
        <v>684</v>
      </c>
    </row>
    <row r="91" spans="1:5" ht="38.25">
      <c r="A91" t="s">
        <v>57</v>
      </c>
      <c r="E91" s="35" t="s">
        <v>558</v>
      </c>
    </row>
    <row r="92" spans="1:16" ht="12.75">
      <c r="A92" s="24" t="s">
        <v>49</v>
      </c>
      <c s="29" t="s">
        <v>191</v>
      </c>
      <c s="29" t="s">
        <v>603</v>
      </c>
      <c s="24" t="s">
        <v>51</v>
      </c>
      <c s="30" t="s">
        <v>604</v>
      </c>
      <c s="31" t="s">
        <v>119</v>
      </c>
      <c s="32">
        <v>3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54</v>
      </c>
      <c r="E93" s="35" t="s">
        <v>120</v>
      </c>
    </row>
    <row r="94" spans="1:5" ht="51">
      <c r="A94" s="36" t="s">
        <v>56</v>
      </c>
      <c r="E94" s="37" t="s">
        <v>752</v>
      </c>
    </row>
    <row r="95" spans="1:5" ht="102">
      <c r="A95" t="s">
        <v>57</v>
      </c>
      <c r="E95" s="35" t="s">
        <v>606</v>
      </c>
    </row>
    <row r="96" spans="1:16" ht="12.75">
      <c r="A96" s="24" t="s">
        <v>49</v>
      </c>
      <c s="29" t="s">
        <v>197</v>
      </c>
      <c s="29" t="s">
        <v>753</v>
      </c>
      <c s="24" t="s">
        <v>51</v>
      </c>
      <c s="30" t="s">
        <v>754</v>
      </c>
      <c s="31" t="s">
        <v>140</v>
      </c>
      <c s="32">
        <v>21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54</v>
      </c>
      <c r="E97" s="35" t="s">
        <v>120</v>
      </c>
    </row>
    <row r="98" spans="1:5" ht="12.75">
      <c r="A98" s="36" t="s">
        <v>56</v>
      </c>
      <c r="E98" s="37" t="s">
        <v>755</v>
      </c>
    </row>
    <row r="99" spans="1:5" ht="114.75">
      <c r="A99" t="s">
        <v>57</v>
      </c>
      <c r="E99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94</v>
      </c>
      <c s="6"/>
      <c s="18" t="s">
        <v>95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76.5">
      <c r="A11" s="34" t="s">
        <v>54</v>
      </c>
      <c r="E11" s="35" t="s">
        <v>55</v>
      </c>
    </row>
    <row r="12" spans="1:5" ht="12.75">
      <c r="A12" s="36" t="s">
        <v>56</v>
      </c>
      <c r="E12" s="37" t="s">
        <v>51</v>
      </c>
    </row>
    <row r="13" spans="1:5" ht="12.75">
      <c r="A13" t="s">
        <v>57</v>
      </c>
      <c r="E13" s="35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51">
      <c r="A15" s="34" t="s">
        <v>54</v>
      </c>
      <c r="E15" s="35" t="s">
        <v>61</v>
      </c>
    </row>
    <row r="16" spans="1:5" ht="12.75">
      <c r="A16" s="36" t="s">
        <v>56</v>
      </c>
      <c r="E16" s="37" t="s">
        <v>51</v>
      </c>
    </row>
    <row r="17" spans="1:5" ht="38.25">
      <c r="A17" t="s">
        <v>57</v>
      </c>
      <c r="E17" s="35" t="s">
        <v>62</v>
      </c>
    </row>
    <row r="18" spans="1:16" ht="12.75">
      <c r="A18" s="24" t="s">
        <v>49</v>
      </c>
      <c s="29" t="s">
        <v>26</v>
      </c>
      <c s="29" t="s">
        <v>63</v>
      </c>
      <c s="24" t="s">
        <v>51</v>
      </c>
      <c s="30" t="s">
        <v>64</v>
      </c>
      <c s="31" t="s">
        <v>53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25.5">
      <c r="A19" s="34" t="s">
        <v>54</v>
      </c>
      <c r="E19" s="35" t="s">
        <v>65</v>
      </c>
    </row>
    <row r="20" spans="1:5" ht="12.75">
      <c r="A20" s="36" t="s">
        <v>56</v>
      </c>
      <c r="E20" s="37" t="s">
        <v>51</v>
      </c>
    </row>
    <row r="21" spans="1:5" ht="12.75">
      <c r="A21" t="s">
        <v>57</v>
      </c>
      <c r="E21" s="35" t="s">
        <v>66</v>
      </c>
    </row>
    <row r="22" spans="1:16" ht="12.75">
      <c r="A22" s="24" t="s">
        <v>49</v>
      </c>
      <c s="29" t="s">
        <v>37</v>
      </c>
      <c s="29" t="s">
        <v>67</v>
      </c>
      <c s="24" t="s">
        <v>51</v>
      </c>
      <c s="30" t="s">
        <v>68</v>
      </c>
      <c s="31" t="s">
        <v>53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76.5">
      <c r="A23" s="34" t="s">
        <v>54</v>
      </c>
      <c r="E23" s="35" t="s">
        <v>69</v>
      </c>
    </row>
    <row r="24" spans="1:5" ht="12.75">
      <c r="A24" s="36" t="s">
        <v>56</v>
      </c>
      <c r="E24" s="37" t="s">
        <v>51</v>
      </c>
    </row>
    <row r="25" spans="1:5" ht="12.75">
      <c r="A25" t="s">
        <v>57</v>
      </c>
      <c r="E25" s="35" t="s">
        <v>66</v>
      </c>
    </row>
    <row r="26" spans="1:16" ht="12.75">
      <c r="A26" s="24" t="s">
        <v>49</v>
      </c>
      <c s="29" t="s">
        <v>39</v>
      </c>
      <c s="29" t="s">
        <v>70</v>
      </c>
      <c s="24" t="s">
        <v>51</v>
      </c>
      <c s="30" t="s">
        <v>71</v>
      </c>
      <c s="31" t="s">
        <v>53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51">
      <c r="A27" s="34" t="s">
        <v>54</v>
      </c>
      <c r="E27" s="35" t="s">
        <v>72</v>
      </c>
    </row>
    <row r="28" spans="1:5" ht="12.75">
      <c r="A28" s="36" t="s">
        <v>56</v>
      </c>
      <c r="E28" s="37" t="s">
        <v>51</v>
      </c>
    </row>
    <row r="29" spans="1:5" ht="12.75">
      <c r="A29" t="s">
        <v>57</v>
      </c>
      <c r="E29" s="35" t="s">
        <v>66</v>
      </c>
    </row>
    <row r="30" spans="1:16" ht="12.75">
      <c r="A30" s="24" t="s">
        <v>49</v>
      </c>
      <c s="29" t="s">
        <v>41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38.25">
      <c r="A31" s="34" t="s">
        <v>54</v>
      </c>
      <c r="E31" s="35" t="s">
        <v>75</v>
      </c>
    </row>
    <row r="32" spans="1:5" ht="12.75">
      <c r="A32" s="36" t="s">
        <v>56</v>
      </c>
      <c r="E32" s="37" t="s">
        <v>51</v>
      </c>
    </row>
    <row r="33" spans="1:5" ht="76.5">
      <c r="A33" t="s">
        <v>57</v>
      </c>
      <c r="E33" s="35" t="s">
        <v>76</v>
      </c>
    </row>
    <row r="34" spans="1:16" ht="12.75">
      <c r="A34" s="24" t="s">
        <v>49</v>
      </c>
      <c s="29" t="s">
        <v>77</v>
      </c>
      <c s="29" t="s">
        <v>78</v>
      </c>
      <c s="24" t="s">
        <v>51</v>
      </c>
      <c s="30" t="s">
        <v>79</v>
      </c>
      <c s="31" t="s">
        <v>53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25.5">
      <c r="A35" s="34" t="s">
        <v>54</v>
      </c>
      <c r="E35" s="35" t="s">
        <v>80</v>
      </c>
    </row>
    <row r="36" spans="1:5" ht="12.75">
      <c r="A36" s="36" t="s">
        <v>56</v>
      </c>
      <c r="E36" s="37" t="s">
        <v>51</v>
      </c>
    </row>
    <row r="37" spans="1:5" ht="63.75">
      <c r="A37" t="s">
        <v>57</v>
      </c>
      <c r="E37" s="35" t="s">
        <v>81</v>
      </c>
    </row>
    <row r="38" spans="1:16" ht="12.75">
      <c r="A38" s="24" t="s">
        <v>49</v>
      </c>
      <c s="29" t="s">
        <v>82</v>
      </c>
      <c s="29" t="s">
        <v>83</v>
      </c>
      <c s="24" t="s">
        <v>51</v>
      </c>
      <c s="30" t="s">
        <v>84</v>
      </c>
      <c s="31" t="s">
        <v>53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02">
      <c r="A39" s="34" t="s">
        <v>54</v>
      </c>
      <c r="E39" s="35" t="s">
        <v>85</v>
      </c>
    </row>
    <row r="40" spans="1:5" ht="12.75">
      <c r="A40" s="36" t="s">
        <v>56</v>
      </c>
      <c r="E40" s="37" t="s">
        <v>51</v>
      </c>
    </row>
    <row r="41" spans="1:5" ht="12.75">
      <c r="A41" t="s">
        <v>57</v>
      </c>
      <c r="E41" s="35" t="s">
        <v>66</v>
      </c>
    </row>
    <row r="42" spans="1:16" ht="12.75">
      <c r="A42" s="24" t="s">
        <v>49</v>
      </c>
      <c s="29" t="s">
        <v>44</v>
      </c>
      <c s="29" t="s">
        <v>86</v>
      </c>
      <c s="24" t="s">
        <v>51</v>
      </c>
      <c s="30" t="s">
        <v>87</v>
      </c>
      <c s="31" t="s">
        <v>53</v>
      </c>
      <c s="32">
        <v>2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25.5">
      <c r="A43" s="34" t="s">
        <v>54</v>
      </c>
      <c r="E43" s="35" t="s">
        <v>88</v>
      </c>
    </row>
    <row r="44" spans="1:5" ht="12.75">
      <c r="A44" s="36" t="s">
        <v>56</v>
      </c>
      <c r="E44" s="37" t="s">
        <v>51</v>
      </c>
    </row>
    <row r="45" spans="1:5" ht="89.25">
      <c r="A45" t="s">
        <v>57</v>
      </c>
      <c r="E45" s="35" t="s">
        <v>89</v>
      </c>
    </row>
    <row r="46" spans="1:16" ht="12.75">
      <c r="A46" s="24" t="s">
        <v>49</v>
      </c>
      <c s="29" t="s">
        <v>46</v>
      </c>
      <c s="29" t="s">
        <v>90</v>
      </c>
      <c s="24" t="s">
        <v>51</v>
      </c>
      <c s="30" t="s">
        <v>91</v>
      </c>
      <c s="31" t="s">
        <v>53</v>
      </c>
      <c s="32">
        <v>1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76.5">
      <c r="A47" s="34" t="s">
        <v>54</v>
      </c>
      <c r="E47" s="35" t="s">
        <v>92</v>
      </c>
    </row>
    <row r="48" spans="1:5" ht="12.75">
      <c r="A48" s="36" t="s">
        <v>56</v>
      </c>
      <c r="E48" s="37" t="s">
        <v>51</v>
      </c>
    </row>
    <row r="49" spans="1:5" ht="12.75">
      <c r="A49" t="s">
        <v>57</v>
      </c>
      <c r="E49" s="35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0+O8+O25+O90+O95+O140+O153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</v>
      </c>
      <c s="38">
        <f>0+I8+I25+I90+I95+I140+I153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96</v>
      </c>
      <c s="6"/>
      <c s="18" t="s">
        <v>97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49</v>
      </c>
      <c s="29" t="s">
        <v>33</v>
      </c>
      <c s="29" t="s">
        <v>98</v>
      </c>
      <c s="24" t="s">
        <v>51</v>
      </c>
      <c s="30" t="s">
        <v>99</v>
      </c>
      <c s="31" t="s">
        <v>100</v>
      </c>
      <c s="32">
        <v>3.45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54</v>
      </c>
      <c r="E10" s="35" t="s">
        <v>101</v>
      </c>
    </row>
    <row r="11" spans="1:5" ht="12.75">
      <c r="A11" s="36" t="s">
        <v>56</v>
      </c>
      <c r="E11" s="37" t="s">
        <v>102</v>
      </c>
    </row>
    <row r="12" spans="1:5" ht="25.5">
      <c r="A12" t="s">
        <v>57</v>
      </c>
      <c r="E12" s="35" t="s">
        <v>103</v>
      </c>
    </row>
    <row r="13" spans="1:16" ht="12.75">
      <c r="A13" s="24" t="s">
        <v>49</v>
      </c>
      <c s="29" t="s">
        <v>27</v>
      </c>
      <c s="29" t="s">
        <v>104</v>
      </c>
      <c s="24" t="s">
        <v>51</v>
      </c>
      <c s="30" t="s">
        <v>105</v>
      </c>
      <c s="31" t="s">
        <v>100</v>
      </c>
      <c s="32">
        <v>1523.097</v>
      </c>
      <c s="33">
        <v>0</v>
      </c>
      <c s="33">
        <f>ROUND(ROUND(H13,2)*ROUND(G13,3),2)</f>
      </c>
      <c r="O13">
        <f>(I13*21)/100</f>
      </c>
      <c t="s">
        <v>27</v>
      </c>
    </row>
    <row r="14" spans="1:5" ht="12.75">
      <c r="A14" s="34" t="s">
        <v>54</v>
      </c>
      <c r="E14" s="35" t="s">
        <v>106</v>
      </c>
    </row>
    <row r="15" spans="1:5" ht="38.25">
      <c r="A15" s="36" t="s">
        <v>56</v>
      </c>
      <c r="E15" s="37" t="s">
        <v>107</v>
      </c>
    </row>
    <row r="16" spans="1:5" ht="25.5">
      <c r="A16" t="s">
        <v>57</v>
      </c>
      <c r="E16" s="35" t="s">
        <v>103</v>
      </c>
    </row>
    <row r="17" spans="1:16" ht="12.75">
      <c r="A17" s="24" t="s">
        <v>49</v>
      </c>
      <c s="29" t="s">
        <v>26</v>
      </c>
      <c s="29" t="s">
        <v>108</v>
      </c>
      <c s="24" t="s">
        <v>109</v>
      </c>
      <c s="30" t="s">
        <v>110</v>
      </c>
      <c s="31" t="s">
        <v>100</v>
      </c>
      <c s="32">
        <v>184.375</v>
      </c>
      <c s="33">
        <v>0</v>
      </c>
      <c s="33">
        <f>ROUND(ROUND(H17,2)*ROUND(G17,3),2)</f>
      </c>
      <c r="O17">
        <f>(I17*21)/100</f>
      </c>
      <c t="s">
        <v>27</v>
      </c>
    </row>
    <row r="18" spans="1:5" ht="12.75">
      <c r="A18" s="34" t="s">
        <v>54</v>
      </c>
      <c r="E18" s="35" t="s">
        <v>111</v>
      </c>
    </row>
    <row r="19" spans="1:5" ht="63.75">
      <c r="A19" s="36" t="s">
        <v>56</v>
      </c>
      <c r="E19" s="37" t="s">
        <v>112</v>
      </c>
    </row>
    <row r="20" spans="1:5" ht="25.5">
      <c r="A20" t="s">
        <v>57</v>
      </c>
      <c r="E20" s="35" t="s">
        <v>103</v>
      </c>
    </row>
    <row r="21" spans="1:16" ht="12.75">
      <c r="A21" s="24" t="s">
        <v>49</v>
      </c>
      <c s="29" t="s">
        <v>37</v>
      </c>
      <c s="29" t="s">
        <v>108</v>
      </c>
      <c s="24" t="s">
        <v>113</v>
      </c>
      <c s="30" t="s">
        <v>110</v>
      </c>
      <c s="31" t="s">
        <v>100</v>
      </c>
      <c s="32">
        <v>37.5</v>
      </c>
      <c s="33">
        <v>0</v>
      </c>
      <c s="33">
        <f>ROUND(ROUND(H21,2)*ROUND(G21,3),2)</f>
      </c>
      <c r="O21">
        <f>(I21*21)/100</f>
      </c>
      <c t="s">
        <v>27</v>
      </c>
    </row>
    <row r="22" spans="1:5" ht="12.75">
      <c r="A22" s="34" t="s">
        <v>54</v>
      </c>
      <c r="E22" s="35" t="s">
        <v>114</v>
      </c>
    </row>
    <row r="23" spans="1:5" ht="12.75">
      <c r="A23" s="36" t="s">
        <v>56</v>
      </c>
      <c r="E23" s="37" t="s">
        <v>115</v>
      </c>
    </row>
    <row r="24" spans="1:5" ht="25.5">
      <c r="A24" t="s">
        <v>57</v>
      </c>
      <c r="E24" s="35" t="s">
        <v>103</v>
      </c>
    </row>
    <row r="25" spans="1:18" ht="12.75" customHeight="1">
      <c r="A25" s="6" t="s">
        <v>47</v>
      </c>
      <c s="6"/>
      <c s="42" t="s">
        <v>33</v>
      </c>
      <c s="6"/>
      <c s="27" t="s">
        <v>116</v>
      </c>
      <c s="6"/>
      <c s="6"/>
      <c s="6"/>
      <c s="43">
        <f>0+Q25</f>
      </c>
      <c r="O25">
        <f>0+R25</f>
      </c>
      <c r="Q25">
        <f>0+I26+I30+I34+I38+I42+I46+I50+I54+I58+I62+I66+I70+I74+I78+I82+I86</f>
      </c>
      <c>
        <f>0+O26+O30+O34+O38+O42+O46+O50+O54+O58+O62+O66+O70+O74+O78+O82+O86</f>
      </c>
    </row>
    <row r="26" spans="1:16" ht="12.75">
      <c r="A26" s="24" t="s">
        <v>49</v>
      </c>
      <c s="29" t="s">
        <v>39</v>
      </c>
      <c s="29" t="s">
        <v>117</v>
      </c>
      <c s="24" t="s">
        <v>51</v>
      </c>
      <c s="30" t="s">
        <v>118</v>
      </c>
      <c s="31" t="s">
        <v>119</v>
      </c>
      <c s="32">
        <v>1.2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120</v>
      </c>
    </row>
    <row r="28" spans="1:5" ht="25.5">
      <c r="A28" s="36" t="s">
        <v>56</v>
      </c>
      <c r="E28" s="37" t="s">
        <v>121</v>
      </c>
    </row>
    <row r="29" spans="1:5" ht="63.75">
      <c r="A29" t="s">
        <v>57</v>
      </c>
      <c r="E29" s="35" t="s">
        <v>122</v>
      </c>
    </row>
    <row r="30" spans="1:16" ht="12.75">
      <c r="A30" s="24" t="s">
        <v>49</v>
      </c>
      <c s="29" t="s">
        <v>41</v>
      </c>
      <c s="29" t="s">
        <v>123</v>
      </c>
      <c s="24" t="s">
        <v>51</v>
      </c>
      <c s="30" t="s">
        <v>124</v>
      </c>
      <c s="31" t="s">
        <v>119</v>
      </c>
      <c s="32">
        <v>1.5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120</v>
      </c>
    </row>
    <row r="32" spans="1:5" ht="25.5">
      <c r="A32" s="36" t="s">
        <v>56</v>
      </c>
      <c r="E32" s="37" t="s">
        <v>125</v>
      </c>
    </row>
    <row r="33" spans="1:5" ht="63.75">
      <c r="A33" t="s">
        <v>57</v>
      </c>
      <c r="E33" s="35" t="s">
        <v>122</v>
      </c>
    </row>
    <row r="34" spans="1:16" ht="12.75">
      <c r="A34" s="24" t="s">
        <v>49</v>
      </c>
      <c s="29" t="s">
        <v>77</v>
      </c>
      <c s="29" t="s">
        <v>126</v>
      </c>
      <c s="24" t="s">
        <v>51</v>
      </c>
      <c s="30" t="s">
        <v>127</v>
      </c>
      <c s="31" t="s">
        <v>119</v>
      </c>
      <c s="32">
        <v>15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120</v>
      </c>
    </row>
    <row r="36" spans="1:5" ht="25.5">
      <c r="A36" s="36" t="s">
        <v>56</v>
      </c>
      <c r="E36" s="37" t="s">
        <v>128</v>
      </c>
    </row>
    <row r="37" spans="1:5" ht="63.75">
      <c r="A37" t="s">
        <v>57</v>
      </c>
      <c r="E37" s="35" t="s">
        <v>122</v>
      </c>
    </row>
    <row r="38" spans="1:16" ht="12.75">
      <c r="A38" s="24" t="s">
        <v>49</v>
      </c>
      <c s="29" t="s">
        <v>82</v>
      </c>
      <c s="29" t="s">
        <v>129</v>
      </c>
      <c s="24" t="s">
        <v>51</v>
      </c>
      <c s="30" t="s">
        <v>130</v>
      </c>
      <c s="31" t="s">
        <v>131</v>
      </c>
      <c s="32">
        <v>21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120</v>
      </c>
    </row>
    <row r="40" spans="1:5" ht="12.75">
      <c r="A40" s="36" t="s">
        <v>56</v>
      </c>
      <c r="E40" s="37" t="s">
        <v>132</v>
      </c>
    </row>
    <row r="41" spans="1:5" ht="63.75">
      <c r="A41" t="s">
        <v>57</v>
      </c>
      <c r="E41" s="35" t="s">
        <v>133</v>
      </c>
    </row>
    <row r="42" spans="1:16" ht="12.75">
      <c r="A42" s="24" t="s">
        <v>49</v>
      </c>
      <c s="29" t="s">
        <v>44</v>
      </c>
      <c s="29" t="s">
        <v>134</v>
      </c>
      <c s="24" t="s">
        <v>51</v>
      </c>
      <c s="30" t="s">
        <v>135</v>
      </c>
      <c s="31" t="s">
        <v>119</v>
      </c>
      <c s="32">
        <v>190.318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38.25">
      <c r="A43" s="34" t="s">
        <v>54</v>
      </c>
      <c r="E43" s="35" t="s">
        <v>136</v>
      </c>
    </row>
    <row r="44" spans="1:5" ht="25.5">
      <c r="A44" s="36" t="s">
        <v>56</v>
      </c>
      <c r="E44" s="37" t="s">
        <v>137</v>
      </c>
    </row>
    <row r="45" spans="1:5" ht="63.75">
      <c r="A45" t="s">
        <v>57</v>
      </c>
      <c r="E45" s="35" t="s">
        <v>122</v>
      </c>
    </row>
    <row r="46" spans="1:16" ht="12.75">
      <c r="A46" s="24" t="s">
        <v>49</v>
      </c>
      <c s="29" t="s">
        <v>46</v>
      </c>
      <c s="29" t="s">
        <v>138</v>
      </c>
      <c s="24" t="s">
        <v>51</v>
      </c>
      <c s="30" t="s">
        <v>139</v>
      </c>
      <c s="31" t="s">
        <v>140</v>
      </c>
      <c s="32">
        <v>774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25.5">
      <c r="A47" s="34" t="s">
        <v>54</v>
      </c>
      <c r="E47" s="35" t="s">
        <v>141</v>
      </c>
    </row>
    <row r="48" spans="1:5" ht="12.75">
      <c r="A48" s="36" t="s">
        <v>56</v>
      </c>
      <c r="E48" s="37" t="s">
        <v>142</v>
      </c>
    </row>
    <row r="49" spans="1:5" ht="63.75">
      <c r="A49" t="s">
        <v>57</v>
      </c>
      <c r="E49" s="35" t="s">
        <v>122</v>
      </c>
    </row>
    <row r="50" spans="1:16" ht="12.75">
      <c r="A50" s="24" t="s">
        <v>49</v>
      </c>
      <c s="29" t="s">
        <v>143</v>
      </c>
      <c s="29" t="s">
        <v>144</v>
      </c>
      <c s="24" t="s">
        <v>51</v>
      </c>
      <c s="30" t="s">
        <v>145</v>
      </c>
      <c s="31" t="s">
        <v>119</v>
      </c>
      <c s="32">
        <v>529.539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51">
      <c r="A51" s="34" t="s">
        <v>54</v>
      </c>
      <c r="E51" s="35" t="s">
        <v>146</v>
      </c>
    </row>
    <row r="52" spans="1:5" ht="63.75">
      <c r="A52" s="36" t="s">
        <v>56</v>
      </c>
      <c r="E52" s="37" t="s">
        <v>147</v>
      </c>
    </row>
    <row r="53" spans="1:5" ht="63.75">
      <c r="A53" t="s">
        <v>57</v>
      </c>
      <c r="E53" s="35" t="s">
        <v>122</v>
      </c>
    </row>
    <row r="54" spans="1:16" ht="12.75">
      <c r="A54" s="24" t="s">
        <v>49</v>
      </c>
      <c s="29" t="s">
        <v>148</v>
      </c>
      <c s="29" t="s">
        <v>149</v>
      </c>
      <c s="24" t="s">
        <v>51</v>
      </c>
      <c s="30" t="s">
        <v>150</v>
      </c>
      <c s="31" t="s">
        <v>140</v>
      </c>
      <c s="32">
        <v>291.1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54</v>
      </c>
      <c r="E55" s="35" t="s">
        <v>151</v>
      </c>
    </row>
    <row r="56" spans="1:5" ht="25.5">
      <c r="A56" s="36" t="s">
        <v>56</v>
      </c>
      <c r="E56" s="37" t="s">
        <v>152</v>
      </c>
    </row>
    <row r="57" spans="1:5" ht="25.5">
      <c r="A57" t="s">
        <v>57</v>
      </c>
      <c r="E57" s="35" t="s">
        <v>153</v>
      </c>
    </row>
    <row r="58" spans="1:16" ht="12.75">
      <c r="A58" s="24" t="s">
        <v>49</v>
      </c>
      <c s="29" t="s">
        <v>154</v>
      </c>
      <c s="29" t="s">
        <v>155</v>
      </c>
      <c s="24" t="s">
        <v>51</v>
      </c>
      <c s="30" t="s">
        <v>156</v>
      </c>
      <c s="31" t="s">
        <v>119</v>
      </c>
      <c s="32">
        <v>744.04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25.5">
      <c r="A59" s="34" t="s">
        <v>54</v>
      </c>
      <c r="E59" s="35" t="s">
        <v>157</v>
      </c>
    </row>
    <row r="60" spans="1:5" ht="38.25">
      <c r="A60" s="36" t="s">
        <v>56</v>
      </c>
      <c r="E60" s="37" t="s">
        <v>158</v>
      </c>
    </row>
    <row r="61" spans="1:5" ht="369.75">
      <c r="A61" t="s">
        <v>57</v>
      </c>
      <c r="E61" s="35" t="s">
        <v>159</v>
      </c>
    </row>
    <row r="62" spans="1:16" ht="12.75">
      <c r="A62" s="24" t="s">
        <v>49</v>
      </c>
      <c s="29" t="s">
        <v>160</v>
      </c>
      <c s="29" t="s">
        <v>161</v>
      </c>
      <c s="24" t="s">
        <v>51</v>
      </c>
      <c s="30" t="s">
        <v>162</v>
      </c>
      <c s="31" t="s">
        <v>140</v>
      </c>
      <c s="32">
        <v>115.18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120</v>
      </c>
    </row>
    <row r="64" spans="1:5" ht="38.25">
      <c r="A64" s="36" t="s">
        <v>56</v>
      </c>
      <c r="E64" s="37" t="s">
        <v>163</v>
      </c>
    </row>
    <row r="65" spans="1:5" ht="63.75">
      <c r="A65" t="s">
        <v>57</v>
      </c>
      <c r="E65" s="35" t="s">
        <v>164</v>
      </c>
    </row>
    <row r="66" spans="1:16" ht="12.75">
      <c r="A66" s="24" t="s">
        <v>49</v>
      </c>
      <c s="29" t="s">
        <v>165</v>
      </c>
      <c s="29" t="s">
        <v>166</v>
      </c>
      <c s="24" t="s">
        <v>51</v>
      </c>
      <c s="30" t="s">
        <v>167</v>
      </c>
      <c s="31" t="s">
        <v>119</v>
      </c>
      <c s="32">
        <v>90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120</v>
      </c>
    </row>
    <row r="68" spans="1:5" ht="12.75">
      <c r="A68" s="36" t="s">
        <v>56</v>
      </c>
      <c r="E68" s="37" t="s">
        <v>168</v>
      </c>
    </row>
    <row r="69" spans="1:5" ht="318.75">
      <c r="A69" t="s">
        <v>57</v>
      </c>
      <c r="E69" s="35" t="s">
        <v>169</v>
      </c>
    </row>
    <row r="70" spans="1:16" ht="12.75">
      <c r="A70" s="24" t="s">
        <v>49</v>
      </c>
      <c s="29" t="s">
        <v>170</v>
      </c>
      <c s="29" t="s">
        <v>171</v>
      </c>
      <c s="24" t="s">
        <v>51</v>
      </c>
      <c s="30" t="s">
        <v>172</v>
      </c>
      <c s="31" t="s">
        <v>119</v>
      </c>
      <c s="32">
        <v>509.08</v>
      </c>
      <c s="33">
        <v>0</v>
      </c>
      <c s="33">
        <f>ROUND(ROUND(H70,2)*ROUND(G70,3),2)</f>
      </c>
      <c r="O70">
        <f>(I70*21)/100</f>
      </c>
      <c t="s">
        <v>27</v>
      </c>
    </row>
    <row r="71" spans="1:5" ht="12.75">
      <c r="A71" s="34" t="s">
        <v>54</v>
      </c>
      <c r="E71" s="35" t="s">
        <v>173</v>
      </c>
    </row>
    <row r="72" spans="1:5" ht="12.75">
      <c r="A72" s="36" t="s">
        <v>56</v>
      </c>
      <c r="E72" s="37" t="s">
        <v>174</v>
      </c>
    </row>
    <row r="73" spans="1:5" ht="280.5">
      <c r="A73" t="s">
        <v>57</v>
      </c>
      <c r="E73" s="35" t="s">
        <v>175</v>
      </c>
    </row>
    <row r="74" spans="1:16" ht="12.75">
      <c r="A74" s="24" t="s">
        <v>49</v>
      </c>
      <c s="29" t="s">
        <v>176</v>
      </c>
      <c s="29" t="s">
        <v>177</v>
      </c>
      <c s="24" t="s">
        <v>51</v>
      </c>
      <c s="30" t="s">
        <v>178</v>
      </c>
      <c s="31" t="s">
        <v>119</v>
      </c>
      <c s="32">
        <v>90</v>
      </c>
      <c s="33">
        <v>0</v>
      </c>
      <c s="33">
        <f>ROUND(ROUND(H74,2)*ROUND(G74,3),2)</f>
      </c>
      <c r="O74">
        <f>(I74*21)/100</f>
      </c>
      <c t="s">
        <v>27</v>
      </c>
    </row>
    <row r="75" spans="1:5" ht="12.75">
      <c r="A75" s="34" t="s">
        <v>54</v>
      </c>
      <c r="E75" s="35" t="s">
        <v>179</v>
      </c>
    </row>
    <row r="76" spans="1:5" ht="12.75">
      <c r="A76" s="36" t="s">
        <v>56</v>
      </c>
      <c r="E76" s="37" t="s">
        <v>180</v>
      </c>
    </row>
    <row r="77" spans="1:5" ht="229.5">
      <c r="A77" t="s">
        <v>57</v>
      </c>
      <c r="E77" s="35" t="s">
        <v>181</v>
      </c>
    </row>
    <row r="78" spans="1:16" ht="12.75">
      <c r="A78" s="24" t="s">
        <v>49</v>
      </c>
      <c s="29" t="s">
        <v>182</v>
      </c>
      <c s="29" t="s">
        <v>183</v>
      </c>
      <c s="24" t="s">
        <v>109</v>
      </c>
      <c s="30" t="s">
        <v>184</v>
      </c>
      <c s="31" t="s">
        <v>131</v>
      </c>
      <c s="32">
        <v>1272.7</v>
      </c>
      <c s="33">
        <v>0</v>
      </c>
      <c s="33">
        <f>ROUND(ROUND(H78,2)*ROUND(G78,3),2)</f>
      </c>
      <c r="O78">
        <f>(I78*21)/100</f>
      </c>
      <c t="s">
        <v>27</v>
      </c>
    </row>
    <row r="79" spans="1:5" ht="12.75">
      <c r="A79" s="34" t="s">
        <v>54</v>
      </c>
      <c r="E79" s="35" t="s">
        <v>185</v>
      </c>
    </row>
    <row r="80" spans="1:5" ht="12.75">
      <c r="A80" s="36" t="s">
        <v>56</v>
      </c>
      <c r="E80" s="37" t="s">
        <v>186</v>
      </c>
    </row>
    <row r="81" spans="1:5" ht="25.5">
      <c r="A81" t="s">
        <v>57</v>
      </c>
      <c r="E81" s="35" t="s">
        <v>187</v>
      </c>
    </row>
    <row r="82" spans="1:16" ht="12.75">
      <c r="A82" s="24" t="s">
        <v>49</v>
      </c>
      <c s="29" t="s">
        <v>188</v>
      </c>
      <c s="29" t="s">
        <v>183</v>
      </c>
      <c s="24" t="s">
        <v>113</v>
      </c>
      <c s="30" t="s">
        <v>184</v>
      </c>
      <c s="31" t="s">
        <v>131</v>
      </c>
      <c s="32">
        <v>1174.8</v>
      </c>
      <c s="33">
        <v>0</v>
      </c>
      <c s="33">
        <f>ROUND(ROUND(H82,2)*ROUND(G82,3),2)</f>
      </c>
      <c r="O82">
        <f>(I82*21)/100</f>
      </c>
      <c t="s">
        <v>27</v>
      </c>
    </row>
    <row r="83" spans="1:5" ht="12.75">
      <c r="A83" s="34" t="s">
        <v>54</v>
      </c>
      <c r="E83" s="35" t="s">
        <v>189</v>
      </c>
    </row>
    <row r="84" spans="1:5" ht="12.75">
      <c r="A84" s="36" t="s">
        <v>56</v>
      </c>
      <c r="E84" s="37" t="s">
        <v>190</v>
      </c>
    </row>
    <row r="85" spans="1:5" ht="25.5">
      <c r="A85" t="s">
        <v>57</v>
      </c>
      <c r="E85" s="35" t="s">
        <v>187</v>
      </c>
    </row>
    <row r="86" spans="1:16" ht="12.75">
      <c r="A86" s="24" t="s">
        <v>49</v>
      </c>
      <c s="29" t="s">
        <v>191</v>
      </c>
      <c s="29" t="s">
        <v>192</v>
      </c>
      <c s="24" t="s">
        <v>51</v>
      </c>
      <c s="30" t="s">
        <v>193</v>
      </c>
      <c s="31" t="s">
        <v>131</v>
      </c>
      <c s="32">
        <v>287.95</v>
      </c>
      <c s="33">
        <v>0</v>
      </c>
      <c s="33">
        <f>ROUND(ROUND(H86,2)*ROUND(G86,3),2)</f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12.75">
      <c r="A88" s="36" t="s">
        <v>56</v>
      </c>
      <c r="E88" s="37" t="s">
        <v>194</v>
      </c>
    </row>
    <row r="89" spans="1:5" ht="25.5">
      <c r="A89" t="s">
        <v>57</v>
      </c>
      <c r="E89" s="35" t="s">
        <v>195</v>
      </c>
    </row>
    <row r="90" spans="1:18" ht="12.75" customHeight="1">
      <c r="A90" s="6" t="s">
        <v>47</v>
      </c>
      <c s="6"/>
      <c s="42" t="s">
        <v>27</v>
      </c>
      <c s="6"/>
      <c s="27" t="s">
        <v>196</v>
      </c>
      <c s="6"/>
      <c s="6"/>
      <c s="6"/>
      <c s="43">
        <f>0+Q90</f>
      </c>
      <c r="O90">
        <f>0+R90</f>
      </c>
      <c r="Q90">
        <f>0+I91</f>
      </c>
      <c>
        <f>0+O91</f>
      </c>
    </row>
    <row r="91" spans="1:16" ht="12.75">
      <c r="A91" s="24" t="s">
        <v>49</v>
      </c>
      <c s="29" t="s">
        <v>197</v>
      </c>
      <c s="29" t="s">
        <v>198</v>
      </c>
      <c s="24" t="s">
        <v>51</v>
      </c>
      <c s="30" t="s">
        <v>199</v>
      </c>
      <c s="31" t="s">
        <v>131</v>
      </c>
      <c s="32">
        <v>1382.7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25.5">
      <c r="A92" s="34" t="s">
        <v>54</v>
      </c>
      <c r="E92" s="35" t="s">
        <v>200</v>
      </c>
    </row>
    <row r="93" spans="1:5" ht="76.5">
      <c r="A93" s="36" t="s">
        <v>56</v>
      </c>
      <c r="E93" s="37" t="s">
        <v>201</v>
      </c>
    </row>
    <row r="94" spans="1:5" ht="102">
      <c r="A94" t="s">
        <v>57</v>
      </c>
      <c r="E94" s="35" t="s">
        <v>202</v>
      </c>
    </row>
    <row r="95" spans="1:18" ht="12.75" customHeight="1">
      <c r="A95" s="6" t="s">
        <v>47</v>
      </c>
      <c s="6"/>
      <c s="42" t="s">
        <v>39</v>
      </c>
      <c s="6"/>
      <c s="27" t="s">
        <v>203</v>
      </c>
      <c s="6"/>
      <c s="6"/>
      <c s="6"/>
      <c s="43">
        <f>0+Q95</f>
      </c>
      <c r="O95">
        <f>0+R95</f>
      </c>
      <c r="Q95">
        <f>0+I96+I100+I104+I108+I112+I116+I120+I124+I128+I132+I136</f>
      </c>
      <c>
        <f>0+O96+O100+O104+O108+O112+O116+O120+O124+O128+O132+O136</f>
      </c>
    </row>
    <row r="96" spans="1:16" ht="12.75">
      <c r="A96" s="24" t="s">
        <v>49</v>
      </c>
      <c s="29" t="s">
        <v>204</v>
      </c>
      <c s="29" t="s">
        <v>205</v>
      </c>
      <c s="24" t="s">
        <v>51</v>
      </c>
      <c s="30" t="s">
        <v>206</v>
      </c>
      <c s="31" t="s">
        <v>131</v>
      </c>
      <c s="32">
        <v>1174.8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54</v>
      </c>
      <c r="E97" s="35" t="s">
        <v>207</v>
      </c>
    </row>
    <row r="98" spans="1:5" ht="25.5">
      <c r="A98" s="36" t="s">
        <v>56</v>
      </c>
      <c r="E98" s="37" t="s">
        <v>208</v>
      </c>
    </row>
    <row r="99" spans="1:5" ht="51">
      <c r="A99" t="s">
        <v>57</v>
      </c>
      <c r="E99" s="35" t="s">
        <v>209</v>
      </c>
    </row>
    <row r="100" spans="1:16" ht="12.75">
      <c r="A100" s="24" t="s">
        <v>49</v>
      </c>
      <c s="29" t="s">
        <v>210</v>
      </c>
      <c s="29" t="s">
        <v>211</v>
      </c>
      <c s="24" t="s">
        <v>51</v>
      </c>
      <c s="30" t="s">
        <v>212</v>
      </c>
      <c s="31" t="s">
        <v>119</v>
      </c>
      <c s="32">
        <v>18.15</v>
      </c>
      <c s="33">
        <v>0</v>
      </c>
      <c s="33">
        <f>ROUND(ROUND(H100,2)*ROUND(G100,3),2)</f>
      </c>
      <c r="O100">
        <f>(I100*21)/100</f>
      </c>
      <c t="s">
        <v>27</v>
      </c>
    </row>
    <row r="101" spans="1:5" ht="12.75">
      <c r="A101" s="34" t="s">
        <v>54</v>
      </c>
      <c r="E101" s="35" t="s">
        <v>213</v>
      </c>
    </row>
    <row r="102" spans="1:5" ht="38.25">
      <c r="A102" s="36" t="s">
        <v>56</v>
      </c>
      <c r="E102" s="37" t="s">
        <v>214</v>
      </c>
    </row>
    <row r="103" spans="1:5" ht="127.5">
      <c r="A103" t="s">
        <v>57</v>
      </c>
      <c r="E103" s="35" t="s">
        <v>215</v>
      </c>
    </row>
    <row r="104" spans="1:16" ht="12.75">
      <c r="A104" s="24" t="s">
        <v>49</v>
      </c>
      <c s="29" t="s">
        <v>216</v>
      </c>
      <c s="29" t="s">
        <v>217</v>
      </c>
      <c s="24" t="s">
        <v>51</v>
      </c>
      <c s="30" t="s">
        <v>218</v>
      </c>
      <c s="31" t="s">
        <v>131</v>
      </c>
      <c s="32">
        <v>5284.44</v>
      </c>
      <c s="33">
        <v>0</v>
      </c>
      <c s="33">
        <f>ROUND(ROUND(H104,2)*ROUND(G104,3),2)</f>
      </c>
      <c r="O104">
        <f>(I104*21)/100</f>
      </c>
      <c t="s">
        <v>27</v>
      </c>
    </row>
    <row r="105" spans="1:5" ht="63.75">
      <c r="A105" s="34" t="s">
        <v>54</v>
      </c>
      <c r="E105" s="35" t="s">
        <v>219</v>
      </c>
    </row>
    <row r="106" spans="1:5" ht="25.5">
      <c r="A106" s="36" t="s">
        <v>56</v>
      </c>
      <c r="E106" s="37" t="s">
        <v>220</v>
      </c>
    </row>
    <row r="107" spans="1:5" ht="76.5">
      <c r="A107" t="s">
        <v>57</v>
      </c>
      <c r="E107" s="35" t="s">
        <v>221</v>
      </c>
    </row>
    <row r="108" spans="1:16" ht="12.75">
      <c r="A108" s="24" t="s">
        <v>49</v>
      </c>
      <c s="29" t="s">
        <v>222</v>
      </c>
      <c s="29" t="s">
        <v>223</v>
      </c>
      <c s="24" t="s">
        <v>51</v>
      </c>
      <c s="30" t="s">
        <v>224</v>
      </c>
      <c s="31" t="s">
        <v>131</v>
      </c>
      <c s="32">
        <v>100</v>
      </c>
      <c s="33">
        <v>0</v>
      </c>
      <c s="33">
        <f>ROUND(ROUND(H108,2)*ROUND(G108,3),2)</f>
      </c>
      <c r="O108">
        <f>(I108*21)/100</f>
      </c>
      <c t="s">
        <v>27</v>
      </c>
    </row>
    <row r="109" spans="1:5" ht="12.75">
      <c r="A109" s="34" t="s">
        <v>54</v>
      </c>
      <c r="E109" s="35" t="s">
        <v>225</v>
      </c>
    </row>
    <row r="110" spans="1:5" ht="12.75">
      <c r="A110" s="36" t="s">
        <v>56</v>
      </c>
      <c r="E110" s="37" t="s">
        <v>226</v>
      </c>
    </row>
    <row r="111" spans="1:5" ht="102">
      <c r="A111" t="s">
        <v>57</v>
      </c>
      <c r="E111" s="35" t="s">
        <v>227</v>
      </c>
    </row>
    <row r="112" spans="1:16" ht="12.75">
      <c r="A112" s="24" t="s">
        <v>49</v>
      </c>
      <c s="29" t="s">
        <v>228</v>
      </c>
      <c s="29" t="s">
        <v>229</v>
      </c>
      <c s="24" t="s">
        <v>51</v>
      </c>
      <c s="30" t="s">
        <v>230</v>
      </c>
      <c s="31" t="s">
        <v>131</v>
      </c>
      <c s="32">
        <v>5292.69</v>
      </c>
      <c s="33">
        <v>0</v>
      </c>
      <c s="33">
        <f>ROUND(ROUND(H112,2)*ROUND(G112,3),2)</f>
      </c>
      <c r="O112">
        <f>(I112*21)/100</f>
      </c>
      <c t="s">
        <v>27</v>
      </c>
    </row>
    <row r="113" spans="1:5" ht="25.5">
      <c r="A113" s="34" t="s">
        <v>54</v>
      </c>
      <c r="E113" s="35" t="s">
        <v>231</v>
      </c>
    </row>
    <row r="114" spans="1:5" ht="76.5">
      <c r="A114" s="36" t="s">
        <v>56</v>
      </c>
      <c r="E114" s="37" t="s">
        <v>232</v>
      </c>
    </row>
    <row r="115" spans="1:5" ht="51">
      <c r="A115" t="s">
        <v>57</v>
      </c>
      <c r="E115" s="35" t="s">
        <v>233</v>
      </c>
    </row>
    <row r="116" spans="1:16" ht="12.75">
      <c r="A116" s="24" t="s">
        <v>49</v>
      </c>
      <c s="29" t="s">
        <v>234</v>
      </c>
      <c s="29" t="s">
        <v>235</v>
      </c>
      <c s="24" t="s">
        <v>51</v>
      </c>
      <c s="30" t="s">
        <v>236</v>
      </c>
      <c s="31" t="s">
        <v>131</v>
      </c>
      <c s="32">
        <v>5148.65</v>
      </c>
      <c s="33">
        <v>0</v>
      </c>
      <c s="33">
        <f>ROUND(ROUND(H116,2)*ROUND(G116,3),2)</f>
      </c>
      <c r="O116">
        <f>(I116*21)/100</f>
      </c>
      <c t="s">
        <v>27</v>
      </c>
    </row>
    <row r="117" spans="1:5" ht="12.75">
      <c r="A117" s="34" t="s">
        <v>54</v>
      </c>
      <c r="E117" s="35" t="s">
        <v>237</v>
      </c>
    </row>
    <row r="118" spans="1:5" ht="76.5">
      <c r="A118" s="36" t="s">
        <v>56</v>
      </c>
      <c r="E118" s="37" t="s">
        <v>238</v>
      </c>
    </row>
    <row r="119" spans="1:5" ht="51">
      <c r="A119" t="s">
        <v>57</v>
      </c>
      <c r="E119" s="35" t="s">
        <v>233</v>
      </c>
    </row>
    <row r="120" spans="1:16" ht="12.75">
      <c r="A120" s="24" t="s">
        <v>49</v>
      </c>
      <c s="29" t="s">
        <v>239</v>
      </c>
      <c s="29" t="s">
        <v>240</v>
      </c>
      <c s="24" t="s">
        <v>51</v>
      </c>
      <c s="30" t="s">
        <v>241</v>
      </c>
      <c s="31" t="s">
        <v>131</v>
      </c>
      <c s="32">
        <v>5050.79</v>
      </c>
      <c s="33">
        <v>0</v>
      </c>
      <c s="33">
        <f>ROUND(ROUND(H120,2)*ROUND(G120,3),2)</f>
      </c>
      <c r="O120">
        <f>(I120*21)/100</f>
      </c>
      <c t="s">
        <v>27</v>
      </c>
    </row>
    <row r="121" spans="1:5" ht="12.75">
      <c r="A121" s="34" t="s">
        <v>54</v>
      </c>
      <c r="E121" s="35" t="s">
        <v>242</v>
      </c>
    </row>
    <row r="122" spans="1:5" ht="51">
      <c r="A122" s="36" t="s">
        <v>56</v>
      </c>
      <c r="E122" s="37" t="s">
        <v>243</v>
      </c>
    </row>
    <row r="123" spans="1:5" ht="140.25">
      <c r="A123" t="s">
        <v>57</v>
      </c>
      <c r="E123" s="35" t="s">
        <v>244</v>
      </c>
    </row>
    <row r="124" spans="1:16" ht="12.75">
      <c r="A124" s="24" t="s">
        <v>49</v>
      </c>
      <c s="29" t="s">
        <v>245</v>
      </c>
      <c s="29" t="s">
        <v>246</v>
      </c>
      <c s="24" t="s">
        <v>51</v>
      </c>
      <c s="30" t="s">
        <v>247</v>
      </c>
      <c s="31" t="s">
        <v>131</v>
      </c>
      <c s="32">
        <v>5137.65</v>
      </c>
      <c s="33">
        <v>0</v>
      </c>
      <c s="33">
        <f>ROUND(ROUND(H124,2)*ROUND(G124,3),2)</f>
      </c>
      <c r="O124">
        <f>(I124*21)/100</f>
      </c>
      <c t="s">
        <v>27</v>
      </c>
    </row>
    <row r="125" spans="1:5" ht="12.75">
      <c r="A125" s="34" t="s">
        <v>54</v>
      </c>
      <c r="E125" s="35" t="s">
        <v>248</v>
      </c>
    </row>
    <row r="126" spans="1:5" ht="25.5">
      <c r="A126" s="36" t="s">
        <v>56</v>
      </c>
      <c r="E126" s="37" t="s">
        <v>249</v>
      </c>
    </row>
    <row r="127" spans="1:5" ht="140.25">
      <c r="A127" t="s">
        <v>57</v>
      </c>
      <c r="E127" s="35" t="s">
        <v>244</v>
      </c>
    </row>
    <row r="128" spans="1:16" ht="12.75">
      <c r="A128" s="24" t="s">
        <v>49</v>
      </c>
      <c s="29" t="s">
        <v>250</v>
      </c>
      <c s="29" t="s">
        <v>251</v>
      </c>
      <c s="24" t="s">
        <v>51</v>
      </c>
      <c s="30" t="s">
        <v>252</v>
      </c>
      <c s="31" t="s">
        <v>131</v>
      </c>
      <c s="32">
        <v>8.25</v>
      </c>
      <c s="33">
        <v>0</v>
      </c>
      <c s="33">
        <f>ROUND(ROUND(H128,2)*ROUND(G128,3),2)</f>
      </c>
      <c r="O128">
        <f>(I128*21)/100</f>
      </c>
      <c t="s">
        <v>27</v>
      </c>
    </row>
    <row r="129" spans="1:5" ht="12.75">
      <c r="A129" s="34" t="s">
        <v>54</v>
      </c>
      <c r="E129" s="35" t="s">
        <v>253</v>
      </c>
    </row>
    <row r="130" spans="1:5" ht="12.75">
      <c r="A130" s="36" t="s">
        <v>56</v>
      </c>
      <c r="E130" s="37" t="s">
        <v>254</v>
      </c>
    </row>
    <row r="131" spans="1:5" ht="140.25">
      <c r="A131" t="s">
        <v>57</v>
      </c>
      <c r="E131" s="35" t="s">
        <v>244</v>
      </c>
    </row>
    <row r="132" spans="1:16" ht="12.75">
      <c r="A132" s="24" t="s">
        <v>49</v>
      </c>
      <c s="29" t="s">
        <v>255</v>
      </c>
      <c s="29" t="s">
        <v>256</v>
      </c>
      <c s="24" t="s">
        <v>51</v>
      </c>
      <c s="30" t="s">
        <v>257</v>
      </c>
      <c s="31" t="s">
        <v>119</v>
      </c>
      <c s="32">
        <v>1.5</v>
      </c>
      <c s="33">
        <v>0</v>
      </c>
      <c s="33">
        <f>ROUND(ROUND(H132,2)*ROUND(G132,3),2)</f>
      </c>
      <c r="O132">
        <f>(I132*21)/100</f>
      </c>
      <c t="s">
        <v>27</v>
      </c>
    </row>
    <row r="133" spans="1:5" ht="12.75">
      <c r="A133" s="34" t="s">
        <v>54</v>
      </c>
      <c r="E133" s="35" t="s">
        <v>51</v>
      </c>
    </row>
    <row r="134" spans="1:5" ht="38.25">
      <c r="A134" s="36" t="s">
        <v>56</v>
      </c>
      <c r="E134" s="37" t="s">
        <v>258</v>
      </c>
    </row>
    <row r="135" spans="1:5" ht="204">
      <c r="A135" t="s">
        <v>57</v>
      </c>
      <c r="E135" s="35" t="s">
        <v>259</v>
      </c>
    </row>
    <row r="136" spans="1:16" ht="12.75">
      <c r="A136" s="24" t="s">
        <v>49</v>
      </c>
      <c s="29" t="s">
        <v>260</v>
      </c>
      <c s="29" t="s">
        <v>261</v>
      </c>
      <c s="24" t="s">
        <v>51</v>
      </c>
      <c s="30" t="s">
        <v>262</v>
      </c>
      <c s="31" t="s">
        <v>131</v>
      </c>
      <c s="32">
        <v>301.52</v>
      </c>
      <c s="33">
        <v>0</v>
      </c>
      <c s="33">
        <f>ROUND(ROUND(H136,2)*ROUND(G136,3),2)</f>
      </c>
      <c r="O136">
        <f>(I136*21)/100</f>
      </c>
      <c t="s">
        <v>27</v>
      </c>
    </row>
    <row r="137" spans="1:5" ht="12.75">
      <c r="A137" s="34" t="s">
        <v>54</v>
      </c>
      <c r="E137" s="35" t="s">
        <v>263</v>
      </c>
    </row>
    <row r="138" spans="1:5" ht="51">
      <c r="A138" s="36" t="s">
        <v>56</v>
      </c>
      <c r="E138" s="37" t="s">
        <v>264</v>
      </c>
    </row>
    <row r="139" spans="1:5" ht="89.25">
      <c r="A139" t="s">
        <v>57</v>
      </c>
      <c r="E139" s="35" t="s">
        <v>265</v>
      </c>
    </row>
    <row r="140" spans="1:18" ht="12.75" customHeight="1">
      <c r="A140" s="6" t="s">
        <v>47</v>
      </c>
      <c s="6"/>
      <c s="42" t="s">
        <v>82</v>
      </c>
      <c s="6"/>
      <c s="27" t="s">
        <v>266</v>
      </c>
      <c s="6"/>
      <c s="6"/>
      <c s="6"/>
      <c s="43">
        <f>0+Q140</f>
      </c>
      <c r="O140">
        <f>0+R140</f>
      </c>
      <c r="Q140">
        <f>0+I141+I145+I149</f>
      </c>
      <c>
        <f>0+O141+O145+O149</f>
      </c>
    </row>
    <row r="141" spans="1:16" ht="12.75">
      <c r="A141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140</v>
      </c>
      <c s="32">
        <v>90</v>
      </c>
      <c s="33">
        <v>0</v>
      </c>
      <c s="33">
        <f>ROUND(ROUND(H141,2)*ROUND(G141,3),2)</f>
      </c>
      <c r="O141">
        <f>(I141*21)/100</f>
      </c>
      <c t="s">
        <v>27</v>
      </c>
    </row>
    <row r="142" spans="1:5" ht="12.75">
      <c r="A142" s="34" t="s">
        <v>54</v>
      </c>
      <c r="E142" s="35" t="s">
        <v>270</v>
      </c>
    </row>
    <row r="143" spans="1:5" ht="12.75">
      <c r="A143" s="36" t="s">
        <v>56</v>
      </c>
      <c r="E143" s="37" t="s">
        <v>271</v>
      </c>
    </row>
    <row r="144" spans="1:5" ht="255">
      <c r="A144" t="s">
        <v>57</v>
      </c>
      <c r="E144" s="35" t="s">
        <v>272</v>
      </c>
    </row>
    <row r="145" spans="1:16" ht="12.75">
      <c r="A145" s="24" t="s">
        <v>49</v>
      </c>
      <c s="29" t="s">
        <v>273</v>
      </c>
      <c s="29" t="s">
        <v>274</v>
      </c>
      <c s="24" t="s">
        <v>51</v>
      </c>
      <c s="30" t="s">
        <v>275</v>
      </c>
      <c s="31" t="s">
        <v>276</v>
      </c>
      <c s="32">
        <v>16</v>
      </c>
      <c s="33">
        <v>0</v>
      </c>
      <c s="33">
        <f>ROUND(ROUND(H145,2)*ROUND(G145,3),2)</f>
      </c>
      <c r="O145">
        <f>(I145*21)/100</f>
      </c>
      <c t="s">
        <v>27</v>
      </c>
    </row>
    <row r="146" spans="1:5" ht="12.75">
      <c r="A146" s="34" t="s">
        <v>54</v>
      </c>
      <c r="E146" s="35" t="s">
        <v>51</v>
      </c>
    </row>
    <row r="147" spans="1:5" ht="38.25">
      <c r="A147" s="36" t="s">
        <v>56</v>
      </c>
      <c r="E147" s="37" t="s">
        <v>277</v>
      </c>
    </row>
    <row r="148" spans="1:5" ht="76.5">
      <c r="A148" t="s">
        <v>57</v>
      </c>
      <c r="E148" s="35" t="s">
        <v>278</v>
      </c>
    </row>
    <row r="149" spans="1:16" ht="12.75">
      <c r="A149" s="24" t="s">
        <v>49</v>
      </c>
      <c s="29" t="s">
        <v>279</v>
      </c>
      <c s="29" t="s">
        <v>280</v>
      </c>
      <c s="24" t="s">
        <v>51</v>
      </c>
      <c s="30" t="s">
        <v>281</v>
      </c>
      <c s="31" t="s">
        <v>276</v>
      </c>
      <c s="32">
        <v>5</v>
      </c>
      <c s="33">
        <v>0</v>
      </c>
      <c s="33">
        <f>ROUND(ROUND(H149,2)*ROUND(G149,3),2)</f>
      </c>
      <c r="O149">
        <f>(I149*21)/100</f>
      </c>
      <c t="s">
        <v>27</v>
      </c>
    </row>
    <row r="150" spans="1:5" ht="12.75">
      <c r="A150" s="34" t="s">
        <v>54</v>
      </c>
      <c r="E150" s="35" t="s">
        <v>282</v>
      </c>
    </row>
    <row r="151" spans="1:5" ht="12.75">
      <c r="A151" s="36" t="s">
        <v>56</v>
      </c>
      <c r="E151" s="37" t="s">
        <v>283</v>
      </c>
    </row>
    <row r="152" spans="1:5" ht="38.25">
      <c r="A152" t="s">
        <v>57</v>
      </c>
      <c r="E152" s="35" t="s">
        <v>284</v>
      </c>
    </row>
    <row r="153" spans="1:18" ht="12.75" customHeight="1">
      <c r="A153" s="6" t="s">
        <v>47</v>
      </c>
      <c s="6"/>
      <c s="42" t="s">
        <v>44</v>
      </c>
      <c s="6"/>
      <c s="27" t="s">
        <v>285</v>
      </c>
      <c s="6"/>
      <c s="6"/>
      <c s="6"/>
      <c s="43">
        <f>0+Q153</f>
      </c>
      <c r="O153">
        <f>0+R153</f>
      </c>
      <c r="Q153">
        <f>0+I154+I158+I162+I166+I170+I174+I178+I182+I186+I190+I194+I198</f>
      </c>
      <c>
        <f>0+O154+O158+O162+O166+O170+O174+O178+O182+O186+O190+O194+O198</f>
      </c>
    </row>
    <row r="154" spans="1:16" ht="25.5">
      <c r="A154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276</v>
      </c>
      <c s="32">
        <v>21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54</v>
      </c>
      <c r="E155" s="35" t="s">
        <v>289</v>
      </c>
    </row>
    <row r="156" spans="1:5" ht="102">
      <c r="A156" s="36" t="s">
        <v>56</v>
      </c>
      <c r="E156" s="37" t="s">
        <v>290</v>
      </c>
    </row>
    <row r="157" spans="1:5" ht="25.5">
      <c r="A157" t="s">
        <v>57</v>
      </c>
      <c r="E157" s="35" t="s">
        <v>291</v>
      </c>
    </row>
    <row r="158" spans="1:16" ht="12.75">
      <c r="A158" s="24" t="s">
        <v>49</v>
      </c>
      <c s="29" t="s">
        <v>292</v>
      </c>
      <c s="29" t="s">
        <v>293</v>
      </c>
      <c s="24" t="s">
        <v>51</v>
      </c>
      <c s="30" t="s">
        <v>294</v>
      </c>
      <c s="31" t="s">
        <v>276</v>
      </c>
      <c s="32">
        <v>21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54</v>
      </c>
      <c r="E159" s="35" t="s">
        <v>295</v>
      </c>
    </row>
    <row r="160" spans="1:5" ht="102">
      <c r="A160" s="36" t="s">
        <v>56</v>
      </c>
      <c r="E160" s="37" t="s">
        <v>290</v>
      </c>
    </row>
    <row r="161" spans="1:5" ht="25.5">
      <c r="A161" t="s">
        <v>57</v>
      </c>
      <c r="E161" s="35" t="s">
        <v>296</v>
      </c>
    </row>
    <row r="162" spans="1:16" ht="25.5">
      <c r="A162" s="24" t="s">
        <v>49</v>
      </c>
      <c s="29" t="s">
        <v>297</v>
      </c>
      <c s="29" t="s">
        <v>298</v>
      </c>
      <c s="24" t="s">
        <v>51</v>
      </c>
      <c s="30" t="s">
        <v>299</v>
      </c>
      <c s="31" t="s">
        <v>276</v>
      </c>
      <c s="32">
        <v>11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54</v>
      </c>
      <c r="E163" s="35" t="s">
        <v>300</v>
      </c>
    </row>
    <row r="164" spans="1:5" ht="102">
      <c r="A164" s="36" t="s">
        <v>56</v>
      </c>
      <c r="E164" s="37" t="s">
        <v>301</v>
      </c>
    </row>
    <row r="165" spans="1:5" ht="25.5">
      <c r="A165" t="s">
        <v>57</v>
      </c>
      <c r="E165" s="35" t="s">
        <v>302</v>
      </c>
    </row>
    <row r="166" spans="1:16" ht="12.75">
      <c r="A166" s="24" t="s">
        <v>49</v>
      </c>
      <c s="29" t="s">
        <v>303</v>
      </c>
      <c s="29" t="s">
        <v>304</v>
      </c>
      <c s="24" t="s">
        <v>51</v>
      </c>
      <c s="30" t="s">
        <v>305</v>
      </c>
      <c s="31" t="s">
        <v>276</v>
      </c>
      <c s="32">
        <v>11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54</v>
      </c>
      <c r="E167" s="35" t="s">
        <v>295</v>
      </c>
    </row>
    <row r="168" spans="1:5" ht="102">
      <c r="A168" s="36" t="s">
        <v>56</v>
      </c>
      <c r="E168" s="37" t="s">
        <v>301</v>
      </c>
    </row>
    <row r="169" spans="1:5" ht="38.25">
      <c r="A169" t="s">
        <v>57</v>
      </c>
      <c r="E169" s="35" t="s">
        <v>306</v>
      </c>
    </row>
    <row r="170" spans="1:16" ht="25.5">
      <c r="A170" s="24" t="s">
        <v>49</v>
      </c>
      <c s="29" t="s">
        <v>307</v>
      </c>
      <c s="29" t="s">
        <v>308</v>
      </c>
      <c s="24" t="s">
        <v>51</v>
      </c>
      <c s="30" t="s">
        <v>309</v>
      </c>
      <c s="31" t="s">
        <v>131</v>
      </c>
      <c s="32">
        <v>180.188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54</v>
      </c>
      <c r="E171" s="35" t="s">
        <v>51</v>
      </c>
    </row>
    <row r="172" spans="1:5" ht="38.25">
      <c r="A172" s="36" t="s">
        <v>56</v>
      </c>
      <c r="E172" s="37" t="s">
        <v>310</v>
      </c>
    </row>
    <row r="173" spans="1:5" ht="38.25">
      <c r="A173" t="s">
        <v>57</v>
      </c>
      <c r="E173" s="35" t="s">
        <v>311</v>
      </c>
    </row>
    <row r="174" spans="1:16" ht="25.5">
      <c r="A174" s="24" t="s">
        <v>49</v>
      </c>
      <c s="29" t="s">
        <v>312</v>
      </c>
      <c s="29" t="s">
        <v>313</v>
      </c>
      <c s="24" t="s">
        <v>51</v>
      </c>
      <c s="30" t="s">
        <v>314</v>
      </c>
      <c s="31" t="s">
        <v>131</v>
      </c>
      <c s="32">
        <v>180.188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54</v>
      </c>
      <c r="E175" s="35" t="s">
        <v>51</v>
      </c>
    </row>
    <row r="176" spans="1:5" ht="38.25">
      <c r="A176" s="36" t="s">
        <v>56</v>
      </c>
      <c r="E176" s="37" t="s">
        <v>310</v>
      </c>
    </row>
    <row r="177" spans="1:5" ht="38.25">
      <c r="A177" t="s">
        <v>57</v>
      </c>
      <c r="E177" s="35" t="s">
        <v>311</v>
      </c>
    </row>
    <row r="178" spans="1:16" ht="12.75">
      <c r="A178" s="24" t="s">
        <v>49</v>
      </c>
      <c s="29" t="s">
        <v>315</v>
      </c>
      <c s="29" t="s">
        <v>316</v>
      </c>
      <c s="24" t="s">
        <v>51</v>
      </c>
      <c s="30" t="s">
        <v>317</v>
      </c>
      <c s="31" t="s">
        <v>140</v>
      </c>
      <c s="32">
        <v>774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54</v>
      </c>
      <c r="E179" s="35" t="s">
        <v>318</v>
      </c>
    </row>
    <row r="180" spans="1:5" ht="12.75">
      <c r="A180" s="36" t="s">
        <v>56</v>
      </c>
      <c r="E180" s="37" t="s">
        <v>319</v>
      </c>
    </row>
    <row r="181" spans="1:5" ht="51">
      <c r="A181" t="s">
        <v>57</v>
      </c>
      <c r="E181" s="35" t="s">
        <v>320</v>
      </c>
    </row>
    <row r="182" spans="1:16" ht="12.75">
      <c r="A182" s="24" t="s">
        <v>49</v>
      </c>
      <c s="29" t="s">
        <v>321</v>
      </c>
      <c s="29" t="s">
        <v>322</v>
      </c>
      <c s="24" t="s">
        <v>51</v>
      </c>
      <c s="30" t="s">
        <v>323</v>
      </c>
      <c s="31" t="s">
        <v>140</v>
      </c>
      <c s="32">
        <v>60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54</v>
      </c>
      <c r="E183" s="35" t="s">
        <v>51</v>
      </c>
    </row>
    <row r="184" spans="1:5" ht="25.5">
      <c r="A184" s="36" t="s">
        <v>56</v>
      </c>
      <c r="E184" s="37" t="s">
        <v>324</v>
      </c>
    </row>
    <row r="185" spans="1:5" ht="25.5">
      <c r="A185" t="s">
        <v>57</v>
      </c>
      <c r="E185" s="35" t="s">
        <v>325</v>
      </c>
    </row>
    <row r="186" spans="1:16" ht="12.75">
      <c r="A186" s="24" t="s">
        <v>49</v>
      </c>
      <c s="29" t="s">
        <v>326</v>
      </c>
      <c s="29" t="s">
        <v>327</v>
      </c>
      <c s="24" t="s">
        <v>51</v>
      </c>
      <c s="30" t="s">
        <v>328</v>
      </c>
      <c s="31" t="s">
        <v>140</v>
      </c>
      <c s="32">
        <v>220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54</v>
      </c>
      <c r="E187" s="35" t="s">
        <v>51</v>
      </c>
    </row>
    <row r="188" spans="1:5" ht="51">
      <c r="A188" s="36" t="s">
        <v>56</v>
      </c>
      <c r="E188" s="37" t="s">
        <v>329</v>
      </c>
    </row>
    <row r="189" spans="1:5" ht="25.5">
      <c r="A189" t="s">
        <v>57</v>
      </c>
      <c r="E189" s="35" t="s">
        <v>325</v>
      </c>
    </row>
    <row r="190" spans="1:16" ht="12.75">
      <c r="A190" s="24" t="s">
        <v>49</v>
      </c>
      <c s="29" t="s">
        <v>330</v>
      </c>
      <c s="29" t="s">
        <v>331</v>
      </c>
      <c s="24" t="s">
        <v>51</v>
      </c>
      <c s="30" t="s">
        <v>332</v>
      </c>
      <c s="31" t="s">
        <v>140</v>
      </c>
      <c s="32">
        <v>291.1</v>
      </c>
      <c s="33">
        <v>0</v>
      </c>
      <c s="33">
        <f>ROUND(ROUND(H190,2)*ROUND(G190,3),2)</f>
      </c>
      <c r="O190">
        <f>(I190*21)/100</f>
      </c>
      <c t="s">
        <v>27</v>
      </c>
    </row>
    <row r="191" spans="1:5" ht="12.75">
      <c r="A191" s="34" t="s">
        <v>54</v>
      </c>
      <c r="E191" s="35" t="s">
        <v>151</v>
      </c>
    </row>
    <row r="192" spans="1:5" ht="25.5">
      <c r="A192" s="36" t="s">
        <v>56</v>
      </c>
      <c r="E192" s="37" t="s">
        <v>333</v>
      </c>
    </row>
    <row r="193" spans="1:5" ht="38.25">
      <c r="A193" t="s">
        <v>57</v>
      </c>
      <c r="E193" s="35" t="s">
        <v>334</v>
      </c>
    </row>
    <row r="194" spans="1:16" ht="12.75">
      <c r="A194" s="24" t="s">
        <v>49</v>
      </c>
      <c s="29" t="s">
        <v>335</v>
      </c>
      <c s="29" t="s">
        <v>336</v>
      </c>
      <c s="24" t="s">
        <v>51</v>
      </c>
      <c s="30" t="s">
        <v>337</v>
      </c>
      <c s="31" t="s">
        <v>140</v>
      </c>
      <c s="32">
        <v>35</v>
      </c>
      <c s="33">
        <v>0</v>
      </c>
      <c s="33">
        <f>ROUND(ROUND(H194,2)*ROUND(G194,3),2)</f>
      </c>
      <c r="O194">
        <f>(I194*21)/100</f>
      </c>
      <c t="s">
        <v>27</v>
      </c>
    </row>
    <row r="195" spans="1:5" ht="12.75">
      <c r="A195" s="34" t="s">
        <v>54</v>
      </c>
      <c r="E195" s="35" t="s">
        <v>51</v>
      </c>
    </row>
    <row r="196" spans="1:5" ht="12.75">
      <c r="A196" s="36" t="s">
        <v>56</v>
      </c>
      <c r="E196" s="37" t="s">
        <v>338</v>
      </c>
    </row>
    <row r="197" spans="1:5" ht="89.25">
      <c r="A197" t="s">
        <v>57</v>
      </c>
      <c r="E197" s="35" t="s">
        <v>339</v>
      </c>
    </row>
    <row r="198" spans="1:16" ht="12.75">
      <c r="A198" s="24" t="s">
        <v>49</v>
      </c>
      <c s="29" t="s">
        <v>340</v>
      </c>
      <c s="29" t="s">
        <v>341</v>
      </c>
      <c s="24" t="s">
        <v>51</v>
      </c>
      <c s="30" t="s">
        <v>342</v>
      </c>
      <c s="31" t="s">
        <v>276</v>
      </c>
      <c s="32">
        <v>20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12.75">
      <c r="A199" s="34" t="s">
        <v>54</v>
      </c>
      <c r="E199" s="35" t="s">
        <v>120</v>
      </c>
    </row>
    <row r="200" spans="1:5" ht="12.75">
      <c r="A200" s="36" t="s">
        <v>56</v>
      </c>
      <c r="E200" s="37" t="s">
        <v>343</v>
      </c>
    </row>
    <row r="201" spans="1:5" ht="89.25">
      <c r="A201" t="s">
        <v>57</v>
      </c>
      <c r="E201" s="35" t="s">
        <v>344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0+O8+O13+O46+O51+O84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345</v>
      </c>
      <c s="38">
        <f>0+I8+I13+I46+I51+I84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345</v>
      </c>
      <c s="6"/>
      <c s="18" t="s">
        <v>346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2812.438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54</v>
      </c>
      <c r="E10" s="35" t="s">
        <v>106</v>
      </c>
    </row>
    <row r="11" spans="1:5" ht="38.25">
      <c r="A11" s="36" t="s">
        <v>56</v>
      </c>
      <c r="E11" s="37" t="s">
        <v>347</v>
      </c>
    </row>
    <row r="12" spans="1:5" ht="25.5">
      <c r="A12" t="s">
        <v>57</v>
      </c>
      <c r="E12" s="35" t="s">
        <v>103</v>
      </c>
    </row>
    <row r="13" spans="1:18" ht="12.75" customHeight="1">
      <c r="A13" s="6" t="s">
        <v>47</v>
      </c>
      <c s="6"/>
      <c s="42" t="s">
        <v>33</v>
      </c>
      <c s="6"/>
      <c s="27" t="s">
        <v>116</v>
      </c>
      <c s="6"/>
      <c s="6"/>
      <c s="6"/>
      <c s="43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24" t="s">
        <v>49</v>
      </c>
      <c s="29" t="s">
        <v>27</v>
      </c>
      <c s="29" t="s">
        <v>144</v>
      </c>
      <c s="24" t="s">
        <v>51</v>
      </c>
      <c s="30" t="s">
        <v>145</v>
      </c>
      <c s="31" t="s">
        <v>119</v>
      </c>
      <c s="32">
        <v>699.963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63.75">
      <c r="A15" s="34" t="s">
        <v>54</v>
      </c>
      <c r="E15" s="35" t="s">
        <v>348</v>
      </c>
    </row>
    <row r="16" spans="1:5" ht="63.75">
      <c r="A16" s="36" t="s">
        <v>56</v>
      </c>
      <c r="E16" s="37" t="s">
        <v>349</v>
      </c>
    </row>
    <row r="17" spans="1:5" ht="63.75">
      <c r="A17" t="s">
        <v>57</v>
      </c>
      <c r="E17" s="35" t="s">
        <v>122</v>
      </c>
    </row>
    <row r="18" spans="1:16" ht="12.75">
      <c r="A18" s="24" t="s">
        <v>49</v>
      </c>
      <c s="29" t="s">
        <v>26</v>
      </c>
      <c s="29" t="s">
        <v>149</v>
      </c>
      <c s="24" t="s">
        <v>51</v>
      </c>
      <c s="30" t="s">
        <v>150</v>
      </c>
      <c s="31" t="s">
        <v>140</v>
      </c>
      <c s="32">
        <v>11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151</v>
      </c>
    </row>
    <row r="20" spans="1:5" ht="12.75">
      <c r="A20" s="36" t="s">
        <v>56</v>
      </c>
      <c r="E20" s="37" t="s">
        <v>350</v>
      </c>
    </row>
    <row r="21" spans="1:5" ht="25.5">
      <c r="A21" t="s">
        <v>57</v>
      </c>
      <c r="E21" s="35" t="s">
        <v>153</v>
      </c>
    </row>
    <row r="22" spans="1:16" ht="12.75">
      <c r="A22" s="24" t="s">
        <v>49</v>
      </c>
      <c s="29" t="s">
        <v>37</v>
      </c>
      <c s="29" t="s">
        <v>155</v>
      </c>
      <c s="24" t="s">
        <v>51</v>
      </c>
      <c s="30" t="s">
        <v>156</v>
      </c>
      <c s="31" t="s">
        <v>119</v>
      </c>
      <c s="32">
        <v>1113.4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25.5">
      <c r="A23" s="34" t="s">
        <v>54</v>
      </c>
      <c r="E23" s="35" t="s">
        <v>157</v>
      </c>
    </row>
    <row r="24" spans="1:5" ht="38.25">
      <c r="A24" s="36" t="s">
        <v>56</v>
      </c>
      <c r="E24" s="37" t="s">
        <v>351</v>
      </c>
    </row>
    <row r="25" spans="1:5" ht="369.75">
      <c r="A25" t="s">
        <v>57</v>
      </c>
      <c r="E25" s="35" t="s">
        <v>159</v>
      </c>
    </row>
    <row r="26" spans="1:16" ht="12.75">
      <c r="A26" s="24" t="s">
        <v>49</v>
      </c>
      <c s="29" t="s">
        <v>39</v>
      </c>
      <c s="29" t="s">
        <v>161</v>
      </c>
      <c s="24" t="s">
        <v>51</v>
      </c>
      <c s="30" t="s">
        <v>162</v>
      </c>
      <c s="31" t="s">
        <v>140</v>
      </c>
      <c s="32">
        <v>733.661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120</v>
      </c>
    </row>
    <row r="28" spans="1:5" ht="38.25">
      <c r="A28" s="36" t="s">
        <v>56</v>
      </c>
      <c r="E28" s="37" t="s">
        <v>352</v>
      </c>
    </row>
    <row r="29" spans="1:5" ht="63.75">
      <c r="A29" t="s">
        <v>57</v>
      </c>
      <c r="E29" s="35" t="s">
        <v>164</v>
      </c>
    </row>
    <row r="30" spans="1:16" ht="12.75">
      <c r="A30" s="24" t="s">
        <v>49</v>
      </c>
      <c s="29" t="s">
        <v>41</v>
      </c>
      <c s="29" t="s">
        <v>171</v>
      </c>
      <c s="24" t="s">
        <v>51</v>
      </c>
      <c s="30" t="s">
        <v>172</v>
      </c>
      <c s="31" t="s">
        <v>119</v>
      </c>
      <c s="32">
        <v>761.8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173</v>
      </c>
    </row>
    <row r="32" spans="1:5" ht="12.75">
      <c r="A32" s="36" t="s">
        <v>56</v>
      </c>
      <c r="E32" s="37" t="s">
        <v>353</v>
      </c>
    </row>
    <row r="33" spans="1:5" ht="280.5">
      <c r="A33" t="s">
        <v>57</v>
      </c>
      <c r="E33" s="35" t="s">
        <v>175</v>
      </c>
    </row>
    <row r="34" spans="1:16" ht="12.75">
      <c r="A34" s="24" t="s">
        <v>49</v>
      </c>
      <c s="29" t="s">
        <v>77</v>
      </c>
      <c s="29" t="s">
        <v>183</v>
      </c>
      <c s="24" t="s">
        <v>109</v>
      </c>
      <c s="30" t="s">
        <v>184</v>
      </c>
      <c s="31" t="s">
        <v>131</v>
      </c>
      <c s="32">
        <v>1904.5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185</v>
      </c>
    </row>
    <row r="36" spans="1:5" ht="12.75">
      <c r="A36" s="36" t="s">
        <v>56</v>
      </c>
      <c r="E36" s="37" t="s">
        <v>354</v>
      </c>
    </row>
    <row r="37" spans="1:5" ht="25.5">
      <c r="A37" t="s">
        <v>57</v>
      </c>
      <c r="E37" s="35" t="s">
        <v>187</v>
      </c>
    </row>
    <row r="38" spans="1:16" ht="12.75">
      <c r="A38" s="24" t="s">
        <v>49</v>
      </c>
      <c s="29" t="s">
        <v>82</v>
      </c>
      <c s="29" t="s">
        <v>183</v>
      </c>
      <c s="24" t="s">
        <v>113</v>
      </c>
      <c s="30" t="s">
        <v>184</v>
      </c>
      <c s="31" t="s">
        <v>131</v>
      </c>
      <c s="32">
        <v>1758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189</v>
      </c>
    </row>
    <row r="40" spans="1:5" ht="12.75">
      <c r="A40" s="36" t="s">
        <v>56</v>
      </c>
      <c r="E40" s="37" t="s">
        <v>355</v>
      </c>
    </row>
    <row r="41" spans="1:5" ht="25.5">
      <c r="A41" t="s">
        <v>57</v>
      </c>
      <c r="E41" s="35" t="s">
        <v>187</v>
      </c>
    </row>
    <row r="42" spans="1:16" ht="12.75">
      <c r="A42" s="24" t="s">
        <v>49</v>
      </c>
      <c s="29" t="s">
        <v>44</v>
      </c>
      <c s="29" t="s">
        <v>192</v>
      </c>
      <c s="24" t="s">
        <v>51</v>
      </c>
      <c s="30" t="s">
        <v>193</v>
      </c>
      <c s="31" t="s">
        <v>131</v>
      </c>
      <c s="32">
        <v>1834.153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6" t="s">
        <v>56</v>
      </c>
      <c r="E44" s="37" t="s">
        <v>356</v>
      </c>
    </row>
    <row r="45" spans="1:5" ht="25.5">
      <c r="A45" t="s">
        <v>57</v>
      </c>
      <c r="E45" s="35" t="s">
        <v>195</v>
      </c>
    </row>
    <row r="46" spans="1:18" ht="12.75" customHeight="1">
      <c r="A46" s="6" t="s">
        <v>47</v>
      </c>
      <c s="6"/>
      <c s="42" t="s">
        <v>27</v>
      </c>
      <c s="6"/>
      <c s="27" t="s">
        <v>196</v>
      </c>
      <c s="6"/>
      <c s="6"/>
      <c s="6"/>
      <c s="43">
        <f>0+Q46</f>
      </c>
      <c r="O46">
        <f>0+R46</f>
      </c>
      <c r="Q46">
        <f>0+I47</f>
      </c>
      <c>
        <f>0+O47</f>
      </c>
    </row>
    <row r="47" spans="1:16" ht="12.75">
      <c r="A47" s="24" t="s">
        <v>49</v>
      </c>
      <c s="29" t="s">
        <v>46</v>
      </c>
      <c s="29" t="s">
        <v>198</v>
      </c>
      <c s="24" t="s">
        <v>51</v>
      </c>
      <c s="30" t="s">
        <v>199</v>
      </c>
      <c s="31" t="s">
        <v>131</v>
      </c>
      <c s="32">
        <v>1904.5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25.5">
      <c r="A48" s="34" t="s">
        <v>54</v>
      </c>
      <c r="E48" s="35" t="s">
        <v>357</v>
      </c>
    </row>
    <row r="49" spans="1:5" ht="12.75">
      <c r="A49" s="36" t="s">
        <v>56</v>
      </c>
      <c r="E49" s="37" t="s">
        <v>358</v>
      </c>
    </row>
    <row r="50" spans="1:5" ht="102">
      <c r="A50" t="s">
        <v>57</v>
      </c>
      <c r="E50" s="35" t="s">
        <v>202</v>
      </c>
    </row>
    <row r="51" spans="1:18" ht="12.75" customHeight="1">
      <c r="A51" s="6" t="s">
        <v>47</v>
      </c>
      <c s="6"/>
      <c s="42" t="s">
        <v>39</v>
      </c>
      <c s="6"/>
      <c s="27" t="s">
        <v>203</v>
      </c>
      <c s="6"/>
      <c s="6"/>
      <c s="6"/>
      <c s="43">
        <f>0+Q51</f>
      </c>
      <c r="O51">
        <f>0+R51</f>
      </c>
      <c r="Q51">
        <f>0+I52+I56+I60+I64+I68+I72+I76+I80</f>
      </c>
      <c>
        <f>0+O52+O56+O60+O64+O68+O72+O76+O80</f>
      </c>
    </row>
    <row r="52" spans="1:16" ht="12.75">
      <c r="A52" s="24" t="s">
        <v>49</v>
      </c>
      <c s="29" t="s">
        <v>143</v>
      </c>
      <c s="29" t="s">
        <v>205</v>
      </c>
      <c s="24" t="s">
        <v>51</v>
      </c>
      <c s="30" t="s">
        <v>206</v>
      </c>
      <c s="31" t="s">
        <v>131</v>
      </c>
      <c s="32">
        <v>1758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207</v>
      </c>
    </row>
    <row r="54" spans="1:5" ht="25.5">
      <c r="A54" s="36" t="s">
        <v>56</v>
      </c>
      <c r="E54" s="37" t="s">
        <v>359</v>
      </c>
    </row>
    <row r="55" spans="1:5" ht="51">
      <c r="A55" t="s">
        <v>57</v>
      </c>
      <c r="E55" s="35" t="s">
        <v>209</v>
      </c>
    </row>
    <row r="56" spans="1:16" ht="12.75">
      <c r="A56" s="24" t="s">
        <v>49</v>
      </c>
      <c s="29" t="s">
        <v>148</v>
      </c>
      <c s="29" t="s">
        <v>217</v>
      </c>
      <c s="24" t="s">
        <v>51</v>
      </c>
      <c s="30" t="s">
        <v>218</v>
      </c>
      <c s="31" t="s">
        <v>131</v>
      </c>
      <c s="32">
        <v>3882.6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63.75">
      <c r="A57" s="34" t="s">
        <v>54</v>
      </c>
      <c r="E57" s="35" t="s">
        <v>219</v>
      </c>
    </row>
    <row r="58" spans="1:5" ht="25.5">
      <c r="A58" s="36" t="s">
        <v>56</v>
      </c>
      <c r="E58" s="37" t="s">
        <v>360</v>
      </c>
    </row>
    <row r="59" spans="1:5" ht="76.5">
      <c r="A59" t="s">
        <v>57</v>
      </c>
      <c r="E59" s="35" t="s">
        <v>221</v>
      </c>
    </row>
    <row r="60" spans="1:16" ht="12.75">
      <c r="A60" s="24" t="s">
        <v>49</v>
      </c>
      <c s="29" t="s">
        <v>154</v>
      </c>
      <c s="29" t="s">
        <v>223</v>
      </c>
      <c s="24" t="s">
        <v>51</v>
      </c>
      <c s="30" t="s">
        <v>224</v>
      </c>
      <c s="31" t="s">
        <v>131</v>
      </c>
      <c s="32">
        <v>644.58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225</v>
      </c>
    </row>
    <row r="62" spans="1:5" ht="38.25">
      <c r="A62" s="36" t="s">
        <v>56</v>
      </c>
      <c r="E62" s="37" t="s">
        <v>361</v>
      </c>
    </row>
    <row r="63" spans="1:5" ht="102">
      <c r="A63" t="s">
        <v>57</v>
      </c>
      <c r="E63" s="35" t="s">
        <v>227</v>
      </c>
    </row>
    <row r="64" spans="1:16" ht="12.75">
      <c r="A64" s="24" t="s">
        <v>49</v>
      </c>
      <c s="29" t="s">
        <v>160</v>
      </c>
      <c s="29" t="s">
        <v>229</v>
      </c>
      <c s="24" t="s">
        <v>51</v>
      </c>
      <c s="30" t="s">
        <v>230</v>
      </c>
      <c s="31" t="s">
        <v>131</v>
      </c>
      <c s="32">
        <v>3890.85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25.5">
      <c r="A65" s="34" t="s">
        <v>54</v>
      </c>
      <c r="E65" s="35" t="s">
        <v>231</v>
      </c>
    </row>
    <row r="66" spans="1:5" ht="76.5">
      <c r="A66" s="36" t="s">
        <v>56</v>
      </c>
      <c r="E66" s="37" t="s">
        <v>362</v>
      </c>
    </row>
    <row r="67" spans="1:5" ht="51">
      <c r="A67" t="s">
        <v>57</v>
      </c>
      <c r="E67" s="35" t="s">
        <v>233</v>
      </c>
    </row>
    <row r="68" spans="1:16" ht="12.75">
      <c r="A68" s="24" t="s">
        <v>49</v>
      </c>
      <c s="29" t="s">
        <v>165</v>
      </c>
      <c s="29" t="s">
        <v>235</v>
      </c>
      <c s="24" t="s">
        <v>51</v>
      </c>
      <c s="30" t="s">
        <v>236</v>
      </c>
      <c s="31" t="s">
        <v>131</v>
      </c>
      <c s="32">
        <v>3785.75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237</v>
      </c>
    </row>
    <row r="70" spans="1:5" ht="76.5">
      <c r="A70" s="36" t="s">
        <v>56</v>
      </c>
      <c r="E70" s="37" t="s">
        <v>363</v>
      </c>
    </row>
    <row r="71" spans="1:5" ht="51">
      <c r="A71" t="s">
        <v>57</v>
      </c>
      <c r="E71" s="35" t="s">
        <v>233</v>
      </c>
    </row>
    <row r="72" spans="1:16" ht="12.75">
      <c r="A72" s="24" t="s">
        <v>49</v>
      </c>
      <c s="29" t="s">
        <v>170</v>
      </c>
      <c s="29" t="s">
        <v>240</v>
      </c>
      <c s="24" t="s">
        <v>51</v>
      </c>
      <c s="30" t="s">
        <v>241</v>
      </c>
      <c s="31" t="s">
        <v>131</v>
      </c>
      <c s="32">
        <v>3713.85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242</v>
      </c>
    </row>
    <row r="74" spans="1:5" ht="51">
      <c r="A74" s="36" t="s">
        <v>56</v>
      </c>
      <c r="E74" s="37" t="s">
        <v>364</v>
      </c>
    </row>
    <row r="75" spans="1:5" ht="140.25">
      <c r="A75" t="s">
        <v>57</v>
      </c>
      <c r="E75" s="35" t="s">
        <v>244</v>
      </c>
    </row>
    <row r="76" spans="1:16" ht="12.75">
      <c r="A76" s="24" t="s">
        <v>49</v>
      </c>
      <c s="29" t="s">
        <v>176</v>
      </c>
      <c s="29" t="s">
        <v>246</v>
      </c>
      <c s="24" t="s">
        <v>51</v>
      </c>
      <c s="30" t="s">
        <v>247</v>
      </c>
      <c s="31" t="s">
        <v>131</v>
      </c>
      <c s="32">
        <v>3774.75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248</v>
      </c>
    </row>
    <row r="78" spans="1:5" ht="25.5">
      <c r="A78" s="36" t="s">
        <v>56</v>
      </c>
      <c r="E78" s="37" t="s">
        <v>365</v>
      </c>
    </row>
    <row r="79" spans="1:5" ht="140.25">
      <c r="A79" t="s">
        <v>57</v>
      </c>
      <c r="E79" s="35" t="s">
        <v>244</v>
      </c>
    </row>
    <row r="80" spans="1:16" ht="12.75">
      <c r="A80" s="24" t="s">
        <v>49</v>
      </c>
      <c s="29" t="s">
        <v>182</v>
      </c>
      <c s="29" t="s">
        <v>251</v>
      </c>
      <c s="24" t="s">
        <v>51</v>
      </c>
      <c s="30" t="s">
        <v>252</v>
      </c>
      <c s="31" t="s">
        <v>131</v>
      </c>
      <c s="32">
        <v>8.25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54</v>
      </c>
      <c r="E81" s="35" t="s">
        <v>253</v>
      </c>
    </row>
    <row r="82" spans="1:5" ht="12.75">
      <c r="A82" s="36" t="s">
        <v>56</v>
      </c>
      <c r="E82" s="37" t="s">
        <v>254</v>
      </c>
    </row>
    <row r="83" spans="1:5" ht="140.25">
      <c r="A83" t="s">
        <v>57</v>
      </c>
      <c r="E83" s="35" t="s">
        <v>244</v>
      </c>
    </row>
    <row r="84" spans="1:18" ht="12.75" customHeight="1">
      <c r="A84" s="6" t="s">
        <v>47</v>
      </c>
      <c s="6"/>
      <c s="42" t="s">
        <v>44</v>
      </c>
      <c s="6"/>
      <c s="27" t="s">
        <v>285</v>
      </c>
      <c s="6"/>
      <c s="6"/>
      <c s="6"/>
      <c s="43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25.5">
      <c r="A85" s="24" t="s">
        <v>49</v>
      </c>
      <c s="29" t="s">
        <v>188</v>
      </c>
      <c s="29" t="s">
        <v>366</v>
      </c>
      <c s="24" t="s">
        <v>51</v>
      </c>
      <c s="30" t="s">
        <v>367</v>
      </c>
      <c s="31" t="s">
        <v>140</v>
      </c>
      <c s="32">
        <v>56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12.75">
      <c r="A86" s="34" t="s">
        <v>54</v>
      </c>
      <c r="E86" s="35" t="s">
        <v>368</v>
      </c>
    </row>
    <row r="87" spans="1:5" ht="38.25">
      <c r="A87" s="36" t="s">
        <v>56</v>
      </c>
      <c r="E87" s="37" t="s">
        <v>369</v>
      </c>
    </row>
    <row r="88" spans="1:5" ht="127.5">
      <c r="A88" t="s">
        <v>57</v>
      </c>
      <c r="E88" s="35" t="s">
        <v>370</v>
      </c>
    </row>
    <row r="89" spans="1:16" ht="12.75">
      <c r="A89" s="24" t="s">
        <v>49</v>
      </c>
      <c s="29" t="s">
        <v>191</v>
      </c>
      <c s="29" t="s">
        <v>371</v>
      </c>
      <c s="24" t="s">
        <v>109</v>
      </c>
      <c s="30" t="s">
        <v>372</v>
      </c>
      <c s="31" t="s">
        <v>276</v>
      </c>
      <c s="32">
        <v>30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12.75">
      <c r="A90" s="34" t="s">
        <v>54</v>
      </c>
      <c r="E90" s="35" t="s">
        <v>373</v>
      </c>
    </row>
    <row r="91" spans="1:5" ht="89.25">
      <c r="A91" s="36" t="s">
        <v>56</v>
      </c>
      <c r="E91" s="37" t="s">
        <v>374</v>
      </c>
    </row>
    <row r="92" spans="1:5" ht="51">
      <c r="A92" t="s">
        <v>57</v>
      </c>
      <c r="E92" s="35" t="s">
        <v>375</v>
      </c>
    </row>
    <row r="93" spans="1:16" ht="12.75">
      <c r="A93" s="24" t="s">
        <v>49</v>
      </c>
      <c s="29" t="s">
        <v>197</v>
      </c>
      <c s="29" t="s">
        <v>371</v>
      </c>
      <c s="24" t="s">
        <v>113</v>
      </c>
      <c s="30" t="s">
        <v>372</v>
      </c>
      <c s="31" t="s">
        <v>276</v>
      </c>
      <c s="32">
        <v>2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12.75">
      <c r="A94" s="34" t="s">
        <v>54</v>
      </c>
      <c r="E94" s="35" t="s">
        <v>376</v>
      </c>
    </row>
    <row r="95" spans="1:5" ht="12.75">
      <c r="A95" s="36" t="s">
        <v>56</v>
      </c>
      <c r="E95" s="37" t="s">
        <v>51</v>
      </c>
    </row>
    <row r="96" spans="1:5" ht="51">
      <c r="A96" t="s">
        <v>57</v>
      </c>
      <c r="E96" s="35" t="s">
        <v>375</v>
      </c>
    </row>
    <row r="97" spans="1:16" ht="25.5">
      <c r="A97" s="24" t="s">
        <v>49</v>
      </c>
      <c s="29" t="s">
        <v>204</v>
      </c>
      <c s="29" t="s">
        <v>287</v>
      </c>
      <c s="24" t="s">
        <v>51</v>
      </c>
      <c s="30" t="s">
        <v>288</v>
      </c>
      <c s="31" t="s">
        <v>276</v>
      </c>
      <c s="32">
        <v>4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289</v>
      </c>
    </row>
    <row r="99" spans="1:5" ht="38.25">
      <c r="A99" s="36" t="s">
        <v>56</v>
      </c>
      <c r="E99" s="37" t="s">
        <v>377</v>
      </c>
    </row>
    <row r="100" spans="1:5" ht="25.5">
      <c r="A100" t="s">
        <v>57</v>
      </c>
      <c r="E100" s="35" t="s">
        <v>291</v>
      </c>
    </row>
    <row r="101" spans="1:16" ht="12.75">
      <c r="A101" s="24" t="s">
        <v>49</v>
      </c>
      <c s="29" t="s">
        <v>210</v>
      </c>
      <c s="29" t="s">
        <v>293</v>
      </c>
      <c s="24" t="s">
        <v>51</v>
      </c>
      <c s="30" t="s">
        <v>294</v>
      </c>
      <c s="31" t="s">
        <v>276</v>
      </c>
      <c s="32">
        <v>4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54</v>
      </c>
      <c r="E102" s="35" t="s">
        <v>295</v>
      </c>
    </row>
    <row r="103" spans="1:5" ht="38.25">
      <c r="A103" s="36" t="s">
        <v>56</v>
      </c>
      <c r="E103" s="37" t="s">
        <v>377</v>
      </c>
    </row>
    <row r="104" spans="1:5" ht="25.5">
      <c r="A104" t="s">
        <v>57</v>
      </c>
      <c r="E104" s="35" t="s">
        <v>296</v>
      </c>
    </row>
    <row r="105" spans="1:16" ht="12.75">
      <c r="A105" s="24" t="s">
        <v>49</v>
      </c>
      <c s="29" t="s">
        <v>216</v>
      </c>
      <c s="29" t="s">
        <v>378</v>
      </c>
      <c s="24" t="s">
        <v>51</v>
      </c>
      <c s="30" t="s">
        <v>379</v>
      </c>
      <c s="31" t="s">
        <v>276</v>
      </c>
      <c s="32">
        <v>2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25.5">
      <c r="A106" s="34" t="s">
        <v>54</v>
      </c>
      <c r="E106" s="35" t="s">
        <v>380</v>
      </c>
    </row>
    <row r="107" spans="1:5" ht="38.25">
      <c r="A107" s="36" t="s">
        <v>56</v>
      </c>
      <c r="E107" s="37" t="s">
        <v>381</v>
      </c>
    </row>
    <row r="108" spans="1:5" ht="25.5">
      <c r="A108" t="s">
        <v>57</v>
      </c>
      <c r="E108" s="35" t="s">
        <v>296</v>
      </c>
    </row>
    <row r="109" spans="1:16" ht="25.5">
      <c r="A109" s="24" t="s">
        <v>49</v>
      </c>
      <c s="29" t="s">
        <v>222</v>
      </c>
      <c s="29" t="s">
        <v>298</v>
      </c>
      <c s="24" t="s">
        <v>51</v>
      </c>
      <c s="30" t="s">
        <v>299</v>
      </c>
      <c s="31" t="s">
        <v>276</v>
      </c>
      <c s="32">
        <v>2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54</v>
      </c>
      <c r="E110" s="35" t="s">
        <v>300</v>
      </c>
    </row>
    <row r="111" spans="1:5" ht="38.25">
      <c r="A111" s="36" t="s">
        <v>56</v>
      </c>
      <c r="E111" s="37" t="s">
        <v>381</v>
      </c>
    </row>
    <row r="112" spans="1:5" ht="25.5">
      <c r="A112" t="s">
        <v>57</v>
      </c>
      <c r="E112" s="35" t="s">
        <v>302</v>
      </c>
    </row>
    <row r="113" spans="1:16" ht="25.5">
      <c r="A113" s="24" t="s">
        <v>49</v>
      </c>
      <c s="29" t="s">
        <v>228</v>
      </c>
      <c s="29" t="s">
        <v>308</v>
      </c>
      <c s="24" t="s">
        <v>51</v>
      </c>
      <c s="30" t="s">
        <v>309</v>
      </c>
      <c s="31" t="s">
        <v>131</v>
      </c>
      <c s="32">
        <v>154.5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54</v>
      </c>
      <c r="E114" s="35" t="s">
        <v>51</v>
      </c>
    </row>
    <row r="115" spans="1:5" ht="12.75">
      <c r="A115" s="36" t="s">
        <v>56</v>
      </c>
      <c r="E115" s="37" t="s">
        <v>382</v>
      </c>
    </row>
    <row r="116" spans="1:5" ht="38.25">
      <c r="A116" t="s">
        <v>57</v>
      </c>
      <c r="E116" s="35" t="s">
        <v>311</v>
      </c>
    </row>
    <row r="117" spans="1:16" ht="25.5">
      <c r="A117" s="24" t="s">
        <v>49</v>
      </c>
      <c s="29" t="s">
        <v>234</v>
      </c>
      <c s="29" t="s">
        <v>313</v>
      </c>
      <c s="24" t="s">
        <v>51</v>
      </c>
      <c s="30" t="s">
        <v>314</v>
      </c>
      <c s="31" t="s">
        <v>131</v>
      </c>
      <c s="32">
        <v>154.5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54</v>
      </c>
      <c r="E118" s="35" t="s">
        <v>51</v>
      </c>
    </row>
    <row r="119" spans="1:5" ht="12.75">
      <c r="A119" s="36" t="s">
        <v>56</v>
      </c>
      <c r="E119" s="37" t="s">
        <v>382</v>
      </c>
    </row>
    <row r="120" spans="1:5" ht="38.25">
      <c r="A120" t="s">
        <v>57</v>
      </c>
      <c r="E120" s="35" t="s">
        <v>311</v>
      </c>
    </row>
    <row r="121" spans="1:16" ht="12.75">
      <c r="A121" s="24" t="s">
        <v>49</v>
      </c>
      <c s="29" t="s">
        <v>239</v>
      </c>
      <c s="29" t="s">
        <v>331</v>
      </c>
      <c s="24" t="s">
        <v>51</v>
      </c>
      <c s="30" t="s">
        <v>332</v>
      </c>
      <c s="31" t="s">
        <v>140</v>
      </c>
      <c s="32">
        <v>11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12.75">
      <c r="A122" s="34" t="s">
        <v>54</v>
      </c>
      <c r="E122" s="35" t="s">
        <v>151</v>
      </c>
    </row>
    <row r="123" spans="1:5" ht="12.75">
      <c r="A123" s="36" t="s">
        <v>56</v>
      </c>
      <c r="E123" s="37" t="s">
        <v>383</v>
      </c>
    </row>
    <row r="124" spans="1:5" ht="38.25">
      <c r="A124" t="s">
        <v>57</v>
      </c>
      <c r="E124" s="35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0+O8+O13+O50+O55+O88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384</v>
      </c>
      <c s="38">
        <f>0+I8+I13+I50+I55+I88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384</v>
      </c>
      <c s="6"/>
      <c s="18" t="s">
        <v>385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104</v>
      </c>
      <c s="24" t="s">
        <v>51</v>
      </c>
      <c s="30" t="s">
        <v>105</v>
      </c>
      <c s="31" t="s">
        <v>100</v>
      </c>
      <c s="32">
        <v>1692.653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54</v>
      </c>
      <c r="E10" s="35" t="s">
        <v>106</v>
      </c>
    </row>
    <row r="11" spans="1:5" ht="38.25">
      <c r="A11" s="36" t="s">
        <v>56</v>
      </c>
      <c r="E11" s="37" t="s">
        <v>386</v>
      </c>
    </row>
    <row r="12" spans="1:5" ht="25.5">
      <c r="A12" t="s">
        <v>57</v>
      </c>
      <c r="E12" s="35" t="s">
        <v>103</v>
      </c>
    </row>
    <row r="13" spans="1:18" ht="12.75" customHeight="1">
      <c r="A13" s="6" t="s">
        <v>47</v>
      </c>
      <c s="6"/>
      <c s="42" t="s">
        <v>33</v>
      </c>
      <c s="6"/>
      <c s="27" t="s">
        <v>116</v>
      </c>
      <c s="6"/>
      <c s="6"/>
      <c s="6"/>
      <c s="43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24" t="s">
        <v>49</v>
      </c>
      <c s="29" t="s">
        <v>27</v>
      </c>
      <c s="29" t="s">
        <v>387</v>
      </c>
      <c s="24" t="s">
        <v>51</v>
      </c>
      <c s="30" t="s">
        <v>388</v>
      </c>
      <c s="31" t="s">
        <v>131</v>
      </c>
      <c s="32">
        <v>1406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25.5">
      <c r="A15" s="34" t="s">
        <v>54</v>
      </c>
      <c r="E15" s="35" t="s">
        <v>389</v>
      </c>
    </row>
    <row r="16" spans="1:5" ht="12.75">
      <c r="A16" s="36" t="s">
        <v>56</v>
      </c>
      <c r="E16" s="37" t="s">
        <v>390</v>
      </c>
    </row>
    <row r="17" spans="1:5" ht="38.25">
      <c r="A17" t="s">
        <v>57</v>
      </c>
      <c r="E17" s="35" t="s">
        <v>391</v>
      </c>
    </row>
    <row r="18" spans="1:16" ht="12.75">
      <c r="A18" s="24" t="s">
        <v>49</v>
      </c>
      <c s="29" t="s">
        <v>26</v>
      </c>
      <c s="29" t="s">
        <v>144</v>
      </c>
      <c s="24" t="s">
        <v>51</v>
      </c>
      <c s="30" t="s">
        <v>145</v>
      </c>
      <c s="31" t="s">
        <v>119</v>
      </c>
      <c s="32">
        <v>1665.892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63.75">
      <c r="A19" s="34" t="s">
        <v>54</v>
      </c>
      <c r="E19" s="35" t="s">
        <v>348</v>
      </c>
    </row>
    <row r="20" spans="1:5" ht="89.25">
      <c r="A20" s="36" t="s">
        <v>56</v>
      </c>
      <c r="E20" s="37" t="s">
        <v>392</v>
      </c>
    </row>
    <row r="21" spans="1:5" ht="63.75">
      <c r="A21" t="s">
        <v>57</v>
      </c>
      <c r="E21" s="35" t="s">
        <v>122</v>
      </c>
    </row>
    <row r="22" spans="1:16" ht="12.75">
      <c r="A22" s="24" t="s">
        <v>49</v>
      </c>
      <c s="29" t="s">
        <v>37</v>
      </c>
      <c s="29" t="s">
        <v>149</v>
      </c>
      <c s="24" t="s">
        <v>51</v>
      </c>
      <c s="30" t="s">
        <v>150</v>
      </c>
      <c s="31" t="s">
        <v>140</v>
      </c>
      <c s="32">
        <v>97.03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151</v>
      </c>
    </row>
    <row r="24" spans="1:5" ht="38.25">
      <c r="A24" s="36" t="s">
        <v>56</v>
      </c>
      <c r="E24" s="37" t="s">
        <v>393</v>
      </c>
    </row>
    <row r="25" spans="1:5" ht="25.5">
      <c r="A25" t="s">
        <v>57</v>
      </c>
      <c r="E25" s="35" t="s">
        <v>153</v>
      </c>
    </row>
    <row r="26" spans="1:16" ht="12.75">
      <c r="A26" s="24" t="s">
        <v>49</v>
      </c>
      <c s="29" t="s">
        <v>39</v>
      </c>
      <c s="29" t="s">
        <v>155</v>
      </c>
      <c s="24" t="s">
        <v>51</v>
      </c>
      <c s="30" t="s">
        <v>156</v>
      </c>
      <c s="31" t="s">
        <v>119</v>
      </c>
      <c s="32">
        <v>137.56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25.5">
      <c r="A27" s="34" t="s">
        <v>54</v>
      </c>
      <c r="E27" s="35" t="s">
        <v>157</v>
      </c>
    </row>
    <row r="28" spans="1:5" ht="38.25">
      <c r="A28" s="36" t="s">
        <v>56</v>
      </c>
      <c r="E28" s="37" t="s">
        <v>394</v>
      </c>
    </row>
    <row r="29" spans="1:5" ht="369.75">
      <c r="A29" t="s">
        <v>57</v>
      </c>
      <c r="E29" s="35" t="s">
        <v>159</v>
      </c>
    </row>
    <row r="30" spans="1:16" ht="12.75">
      <c r="A30" s="24" t="s">
        <v>49</v>
      </c>
      <c s="29" t="s">
        <v>41</v>
      </c>
      <c s="29" t="s">
        <v>161</v>
      </c>
      <c s="24" t="s">
        <v>51</v>
      </c>
      <c s="30" t="s">
        <v>162</v>
      </c>
      <c s="31" t="s">
        <v>140</v>
      </c>
      <c s="32">
        <v>1506.62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120</v>
      </c>
    </row>
    <row r="32" spans="1:5" ht="51">
      <c r="A32" s="36" t="s">
        <v>56</v>
      </c>
      <c r="E32" s="37" t="s">
        <v>395</v>
      </c>
    </row>
    <row r="33" spans="1:5" ht="63.75">
      <c r="A33" t="s">
        <v>57</v>
      </c>
      <c r="E33" s="35" t="s">
        <v>164</v>
      </c>
    </row>
    <row r="34" spans="1:16" ht="12.75">
      <c r="A34" s="24" t="s">
        <v>49</v>
      </c>
      <c s="29" t="s">
        <v>77</v>
      </c>
      <c s="29" t="s">
        <v>171</v>
      </c>
      <c s="24" t="s">
        <v>51</v>
      </c>
      <c s="30" t="s">
        <v>172</v>
      </c>
      <c s="31" t="s">
        <v>119</v>
      </c>
      <c s="32">
        <v>94.12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173</v>
      </c>
    </row>
    <row r="36" spans="1:5" ht="12.75">
      <c r="A36" s="36" t="s">
        <v>56</v>
      </c>
      <c r="E36" s="37" t="s">
        <v>396</v>
      </c>
    </row>
    <row r="37" spans="1:5" ht="280.5">
      <c r="A37" t="s">
        <v>57</v>
      </c>
      <c r="E37" s="35" t="s">
        <v>175</v>
      </c>
    </row>
    <row r="38" spans="1:16" ht="12.75">
      <c r="A38" s="24" t="s">
        <v>49</v>
      </c>
      <c s="29" t="s">
        <v>82</v>
      </c>
      <c s="29" t="s">
        <v>183</v>
      </c>
      <c s="24" t="s">
        <v>109</v>
      </c>
      <c s="30" t="s">
        <v>184</v>
      </c>
      <c s="31" t="s">
        <v>131</v>
      </c>
      <c s="32">
        <v>235.3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185</v>
      </c>
    </row>
    <row r="40" spans="1:5" ht="12.75">
      <c r="A40" s="36" t="s">
        <v>56</v>
      </c>
      <c r="E40" s="37" t="s">
        <v>397</v>
      </c>
    </row>
    <row r="41" spans="1:5" ht="25.5">
      <c r="A41" t="s">
        <v>57</v>
      </c>
      <c r="E41" s="35" t="s">
        <v>187</v>
      </c>
    </row>
    <row r="42" spans="1:16" ht="12.75">
      <c r="A42" s="24" t="s">
        <v>49</v>
      </c>
      <c s="29" t="s">
        <v>44</v>
      </c>
      <c s="29" t="s">
        <v>183</v>
      </c>
      <c s="24" t="s">
        <v>113</v>
      </c>
      <c s="30" t="s">
        <v>184</v>
      </c>
      <c s="31" t="s">
        <v>131</v>
      </c>
      <c s="32">
        <v>217.2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54</v>
      </c>
      <c r="E43" s="35" t="s">
        <v>189</v>
      </c>
    </row>
    <row r="44" spans="1:5" ht="12.75">
      <c r="A44" s="36" t="s">
        <v>56</v>
      </c>
      <c r="E44" s="37" t="s">
        <v>398</v>
      </c>
    </row>
    <row r="45" spans="1:5" ht="25.5">
      <c r="A45" t="s">
        <v>57</v>
      </c>
      <c r="E45" s="35" t="s">
        <v>187</v>
      </c>
    </row>
    <row r="46" spans="1:16" ht="12.75">
      <c r="A46" s="24" t="s">
        <v>49</v>
      </c>
      <c s="29" t="s">
        <v>46</v>
      </c>
      <c s="29" t="s">
        <v>192</v>
      </c>
      <c s="24" t="s">
        <v>51</v>
      </c>
      <c s="30" t="s">
        <v>193</v>
      </c>
      <c s="31" t="s">
        <v>131</v>
      </c>
      <c s="32">
        <v>3766.55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12.75">
      <c r="A48" s="36" t="s">
        <v>56</v>
      </c>
      <c r="E48" s="37" t="s">
        <v>399</v>
      </c>
    </row>
    <row r="49" spans="1:5" ht="25.5">
      <c r="A49" t="s">
        <v>57</v>
      </c>
      <c r="E49" s="35" t="s">
        <v>195</v>
      </c>
    </row>
    <row r="50" spans="1:18" ht="12.75" customHeight="1">
      <c r="A50" s="6" t="s">
        <v>47</v>
      </c>
      <c s="6"/>
      <c s="42" t="s">
        <v>27</v>
      </c>
      <c s="6"/>
      <c s="27" t="s">
        <v>196</v>
      </c>
      <c s="6"/>
      <c s="6"/>
      <c s="6"/>
      <c s="43">
        <f>0+Q50</f>
      </c>
      <c r="O50">
        <f>0+R50</f>
      </c>
      <c r="Q50">
        <f>0+I51</f>
      </c>
      <c>
        <f>0+O51</f>
      </c>
    </row>
    <row r="51" spans="1:16" ht="12.75">
      <c r="A51" s="24" t="s">
        <v>49</v>
      </c>
      <c s="29" t="s">
        <v>143</v>
      </c>
      <c s="29" t="s">
        <v>198</v>
      </c>
      <c s="24" t="s">
        <v>51</v>
      </c>
      <c s="30" t="s">
        <v>199</v>
      </c>
      <c s="31" t="s">
        <v>131</v>
      </c>
      <c s="32">
        <v>235.3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25.5">
      <c r="A52" s="34" t="s">
        <v>54</v>
      </c>
      <c r="E52" s="35" t="s">
        <v>357</v>
      </c>
    </row>
    <row r="53" spans="1:5" ht="12.75">
      <c r="A53" s="36" t="s">
        <v>56</v>
      </c>
      <c r="E53" s="37" t="s">
        <v>400</v>
      </c>
    </row>
    <row r="54" spans="1:5" ht="102">
      <c r="A54" t="s">
        <v>57</v>
      </c>
      <c r="E54" s="35" t="s">
        <v>202</v>
      </c>
    </row>
    <row r="55" spans="1:18" ht="12.75" customHeight="1">
      <c r="A55" s="6" t="s">
        <v>47</v>
      </c>
      <c s="6"/>
      <c s="42" t="s">
        <v>39</v>
      </c>
      <c s="6"/>
      <c s="27" t="s">
        <v>203</v>
      </c>
      <c s="6"/>
      <c s="6"/>
      <c s="6"/>
      <c s="43">
        <f>0+Q55</f>
      </c>
      <c r="O55">
        <f>0+R55</f>
      </c>
      <c r="Q55">
        <f>0+I56+I60+I64+I68+I72+I76+I80+I84</f>
      </c>
      <c>
        <f>0+O56+O60+O64+O68+O72+O76+O80+O84</f>
      </c>
    </row>
    <row r="56" spans="1:16" ht="12.75">
      <c r="A56" s="24" t="s">
        <v>49</v>
      </c>
      <c s="29" t="s">
        <v>148</v>
      </c>
      <c s="29" t="s">
        <v>205</v>
      </c>
      <c s="24" t="s">
        <v>51</v>
      </c>
      <c s="30" t="s">
        <v>206</v>
      </c>
      <c s="31" t="s">
        <v>131</v>
      </c>
      <c s="32">
        <v>217.2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207</v>
      </c>
    </row>
    <row r="58" spans="1:5" ht="25.5">
      <c r="A58" s="36" t="s">
        <v>56</v>
      </c>
      <c r="E58" s="37" t="s">
        <v>401</v>
      </c>
    </row>
    <row r="59" spans="1:5" ht="51">
      <c r="A59" t="s">
        <v>57</v>
      </c>
      <c r="E59" s="35" t="s">
        <v>209</v>
      </c>
    </row>
    <row r="60" spans="1:16" ht="12.75">
      <c r="A60" s="24" t="s">
        <v>49</v>
      </c>
      <c s="29" t="s">
        <v>154</v>
      </c>
      <c s="29" t="s">
        <v>217</v>
      </c>
      <c s="24" t="s">
        <v>51</v>
      </c>
      <c s="30" t="s">
        <v>218</v>
      </c>
      <c s="31" t="s">
        <v>131</v>
      </c>
      <c s="32">
        <v>9239.4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63.75">
      <c r="A61" s="34" t="s">
        <v>54</v>
      </c>
      <c r="E61" s="35" t="s">
        <v>219</v>
      </c>
    </row>
    <row r="62" spans="1:5" ht="25.5">
      <c r="A62" s="36" t="s">
        <v>56</v>
      </c>
      <c r="E62" s="37" t="s">
        <v>402</v>
      </c>
    </row>
    <row r="63" spans="1:5" ht="76.5">
      <c r="A63" t="s">
        <v>57</v>
      </c>
      <c r="E63" s="35" t="s">
        <v>221</v>
      </c>
    </row>
    <row r="64" spans="1:16" ht="12.75">
      <c r="A64" s="24" t="s">
        <v>49</v>
      </c>
      <c s="29" t="s">
        <v>160</v>
      </c>
      <c s="29" t="s">
        <v>223</v>
      </c>
      <c s="24" t="s">
        <v>51</v>
      </c>
      <c s="30" t="s">
        <v>224</v>
      </c>
      <c s="31" t="s">
        <v>131</v>
      </c>
      <c s="32">
        <v>793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225</v>
      </c>
    </row>
    <row r="66" spans="1:5" ht="12.75">
      <c r="A66" s="36" t="s">
        <v>56</v>
      </c>
      <c r="E66" s="37" t="s">
        <v>403</v>
      </c>
    </row>
    <row r="67" spans="1:5" ht="102">
      <c r="A67" t="s">
        <v>57</v>
      </c>
      <c r="E67" s="35" t="s">
        <v>227</v>
      </c>
    </row>
    <row r="68" spans="1:16" ht="12.75">
      <c r="A68" s="24" t="s">
        <v>49</v>
      </c>
      <c s="29" t="s">
        <v>165</v>
      </c>
      <c s="29" t="s">
        <v>229</v>
      </c>
      <c s="24" t="s">
        <v>51</v>
      </c>
      <c s="30" t="s">
        <v>230</v>
      </c>
      <c s="31" t="s">
        <v>131</v>
      </c>
      <c s="32">
        <v>9259.015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25.5">
      <c r="A69" s="34" t="s">
        <v>54</v>
      </c>
      <c r="E69" s="35" t="s">
        <v>231</v>
      </c>
    </row>
    <row r="70" spans="1:5" ht="89.25">
      <c r="A70" s="36" t="s">
        <v>56</v>
      </c>
      <c r="E70" s="37" t="s">
        <v>404</v>
      </c>
    </row>
    <row r="71" spans="1:5" ht="51">
      <c r="A71" t="s">
        <v>57</v>
      </c>
      <c r="E71" s="35" t="s">
        <v>233</v>
      </c>
    </row>
    <row r="72" spans="1:16" ht="12.75">
      <c r="A72" s="24" t="s">
        <v>49</v>
      </c>
      <c s="29" t="s">
        <v>170</v>
      </c>
      <c s="29" t="s">
        <v>235</v>
      </c>
      <c s="24" t="s">
        <v>51</v>
      </c>
      <c s="30" t="s">
        <v>236</v>
      </c>
      <c s="31" t="s">
        <v>131</v>
      </c>
      <c s="32">
        <v>9016.48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237</v>
      </c>
    </row>
    <row r="74" spans="1:5" ht="89.25">
      <c r="A74" s="36" t="s">
        <v>56</v>
      </c>
      <c r="E74" s="37" t="s">
        <v>405</v>
      </c>
    </row>
    <row r="75" spans="1:5" ht="51">
      <c r="A75" t="s">
        <v>57</v>
      </c>
      <c r="E75" s="35" t="s">
        <v>233</v>
      </c>
    </row>
    <row r="76" spans="1:16" ht="12.75">
      <c r="A76" s="24" t="s">
        <v>49</v>
      </c>
      <c s="29" t="s">
        <v>176</v>
      </c>
      <c s="29" t="s">
        <v>240</v>
      </c>
      <c s="24" t="s">
        <v>51</v>
      </c>
      <c s="30" t="s">
        <v>241</v>
      </c>
      <c s="31" t="s">
        <v>131</v>
      </c>
      <c s="32">
        <v>8845.38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242</v>
      </c>
    </row>
    <row r="78" spans="1:5" ht="63.75">
      <c r="A78" s="36" t="s">
        <v>56</v>
      </c>
      <c r="E78" s="37" t="s">
        <v>406</v>
      </c>
    </row>
    <row r="79" spans="1:5" ht="140.25">
      <c r="A79" t="s">
        <v>57</v>
      </c>
      <c r="E79" s="35" t="s">
        <v>244</v>
      </c>
    </row>
    <row r="80" spans="1:16" ht="12.75">
      <c r="A80" s="24" t="s">
        <v>49</v>
      </c>
      <c s="29" t="s">
        <v>182</v>
      </c>
      <c s="29" t="s">
        <v>246</v>
      </c>
      <c s="24" t="s">
        <v>51</v>
      </c>
      <c s="30" t="s">
        <v>247</v>
      </c>
      <c s="31" t="s">
        <v>131</v>
      </c>
      <c s="32">
        <v>8982.75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54</v>
      </c>
      <c r="E81" s="35" t="s">
        <v>248</v>
      </c>
    </row>
    <row r="82" spans="1:5" ht="25.5">
      <c r="A82" s="36" t="s">
        <v>56</v>
      </c>
      <c r="E82" s="37" t="s">
        <v>407</v>
      </c>
    </row>
    <row r="83" spans="1:5" ht="140.25">
      <c r="A83" t="s">
        <v>57</v>
      </c>
      <c r="E83" s="35" t="s">
        <v>244</v>
      </c>
    </row>
    <row r="84" spans="1:16" ht="12.75">
      <c r="A84" s="24" t="s">
        <v>49</v>
      </c>
      <c s="29" t="s">
        <v>188</v>
      </c>
      <c s="29" t="s">
        <v>251</v>
      </c>
      <c s="24" t="s">
        <v>51</v>
      </c>
      <c s="30" t="s">
        <v>252</v>
      </c>
      <c s="31" t="s">
        <v>131</v>
      </c>
      <c s="32">
        <v>19.615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54</v>
      </c>
      <c r="E85" s="35" t="s">
        <v>253</v>
      </c>
    </row>
    <row r="86" spans="1:5" ht="38.25">
      <c r="A86" s="36" t="s">
        <v>56</v>
      </c>
      <c r="E86" s="37" t="s">
        <v>408</v>
      </c>
    </row>
    <row r="87" spans="1:5" ht="140.25">
      <c r="A87" t="s">
        <v>57</v>
      </c>
      <c r="E87" s="35" t="s">
        <v>244</v>
      </c>
    </row>
    <row r="88" spans="1:18" ht="12.75" customHeight="1">
      <c r="A88" s="6" t="s">
        <v>47</v>
      </c>
      <c s="6"/>
      <c s="42" t="s">
        <v>44</v>
      </c>
      <c s="6"/>
      <c s="27" t="s">
        <v>285</v>
      </c>
      <c s="6"/>
      <c s="6"/>
      <c s="6"/>
      <c s="43">
        <f>0+Q88</f>
      </c>
      <c r="O88">
        <f>0+R88</f>
      </c>
      <c r="Q88">
        <f>0+I89+I93+I97+I101+I105+I109+I113+I117+I121</f>
      </c>
      <c>
        <f>0+O89+O93+O97+O101+O105+O109+O113+O117+O121</f>
      </c>
    </row>
    <row r="89" spans="1:16" ht="12.75">
      <c r="A89" s="24" t="s">
        <v>49</v>
      </c>
      <c s="29" t="s">
        <v>191</v>
      </c>
      <c s="29" t="s">
        <v>371</v>
      </c>
      <c s="24" t="s">
        <v>109</v>
      </c>
      <c s="30" t="s">
        <v>372</v>
      </c>
      <c s="31" t="s">
        <v>276</v>
      </c>
      <c s="32">
        <v>70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12.75">
      <c r="A90" s="34" t="s">
        <v>54</v>
      </c>
      <c r="E90" s="35" t="s">
        <v>373</v>
      </c>
    </row>
    <row r="91" spans="1:5" ht="89.25">
      <c r="A91" s="36" t="s">
        <v>56</v>
      </c>
      <c r="E91" s="37" t="s">
        <v>409</v>
      </c>
    </row>
    <row r="92" spans="1:5" ht="51">
      <c r="A92" t="s">
        <v>57</v>
      </c>
      <c r="E92" s="35" t="s">
        <v>375</v>
      </c>
    </row>
    <row r="93" spans="1:16" ht="12.75">
      <c r="A93" s="24" t="s">
        <v>49</v>
      </c>
      <c s="29" t="s">
        <v>197</v>
      </c>
      <c s="29" t="s">
        <v>371</v>
      </c>
      <c s="24" t="s">
        <v>113</v>
      </c>
      <c s="30" t="s">
        <v>372</v>
      </c>
      <c s="31" t="s">
        <v>276</v>
      </c>
      <c s="32">
        <v>10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12.75">
      <c r="A94" s="34" t="s">
        <v>54</v>
      </c>
      <c r="E94" s="35" t="s">
        <v>376</v>
      </c>
    </row>
    <row r="95" spans="1:5" ht="12.75">
      <c r="A95" s="36" t="s">
        <v>56</v>
      </c>
      <c r="E95" s="37" t="s">
        <v>51</v>
      </c>
    </row>
    <row r="96" spans="1:5" ht="51">
      <c r="A96" t="s">
        <v>57</v>
      </c>
      <c r="E96" s="35" t="s">
        <v>375</v>
      </c>
    </row>
    <row r="97" spans="1:16" ht="25.5">
      <c r="A97" s="24" t="s">
        <v>49</v>
      </c>
      <c s="29" t="s">
        <v>204</v>
      </c>
      <c s="29" t="s">
        <v>287</v>
      </c>
      <c s="24" t="s">
        <v>51</v>
      </c>
      <c s="30" t="s">
        <v>288</v>
      </c>
      <c s="31" t="s">
        <v>276</v>
      </c>
      <c s="32">
        <v>3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289</v>
      </c>
    </row>
    <row r="99" spans="1:5" ht="51">
      <c r="A99" s="36" t="s">
        <v>56</v>
      </c>
      <c r="E99" s="37" t="s">
        <v>410</v>
      </c>
    </row>
    <row r="100" spans="1:5" ht="25.5">
      <c r="A100" t="s">
        <v>57</v>
      </c>
      <c r="E100" s="35" t="s">
        <v>291</v>
      </c>
    </row>
    <row r="101" spans="1:16" ht="12.75">
      <c r="A101" s="24" t="s">
        <v>49</v>
      </c>
      <c s="29" t="s">
        <v>210</v>
      </c>
      <c s="29" t="s">
        <v>293</v>
      </c>
      <c s="24" t="s">
        <v>51</v>
      </c>
      <c s="30" t="s">
        <v>294</v>
      </c>
      <c s="31" t="s">
        <v>276</v>
      </c>
      <c s="32">
        <v>3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54</v>
      </c>
      <c r="E102" s="35" t="s">
        <v>295</v>
      </c>
    </row>
    <row r="103" spans="1:5" ht="51">
      <c r="A103" s="36" t="s">
        <v>56</v>
      </c>
      <c r="E103" s="37" t="s">
        <v>410</v>
      </c>
    </row>
    <row r="104" spans="1:5" ht="25.5">
      <c r="A104" t="s">
        <v>57</v>
      </c>
      <c r="E104" s="35" t="s">
        <v>296</v>
      </c>
    </row>
    <row r="105" spans="1:16" ht="12.75">
      <c r="A105" s="24" t="s">
        <v>49</v>
      </c>
      <c s="29" t="s">
        <v>216</v>
      </c>
      <c s="29" t="s">
        <v>378</v>
      </c>
      <c s="24" t="s">
        <v>51</v>
      </c>
      <c s="30" t="s">
        <v>379</v>
      </c>
      <c s="31" t="s">
        <v>276</v>
      </c>
      <c s="32">
        <v>3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25.5">
      <c r="A106" s="34" t="s">
        <v>54</v>
      </c>
      <c r="E106" s="35" t="s">
        <v>380</v>
      </c>
    </row>
    <row r="107" spans="1:5" ht="51">
      <c r="A107" s="36" t="s">
        <v>56</v>
      </c>
      <c r="E107" s="37" t="s">
        <v>410</v>
      </c>
    </row>
    <row r="108" spans="1:5" ht="25.5">
      <c r="A108" t="s">
        <v>57</v>
      </c>
      <c r="E108" s="35" t="s">
        <v>296</v>
      </c>
    </row>
    <row r="109" spans="1:16" ht="25.5">
      <c r="A109" s="24" t="s">
        <v>49</v>
      </c>
      <c s="29" t="s">
        <v>222</v>
      </c>
      <c s="29" t="s">
        <v>298</v>
      </c>
      <c s="24" t="s">
        <v>51</v>
      </c>
      <c s="30" t="s">
        <v>299</v>
      </c>
      <c s="31" t="s">
        <v>276</v>
      </c>
      <c s="32">
        <v>3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54</v>
      </c>
      <c r="E110" s="35" t="s">
        <v>300</v>
      </c>
    </row>
    <row r="111" spans="1:5" ht="51">
      <c r="A111" s="36" t="s">
        <v>56</v>
      </c>
      <c r="E111" s="37" t="s">
        <v>410</v>
      </c>
    </row>
    <row r="112" spans="1:5" ht="25.5">
      <c r="A112" t="s">
        <v>57</v>
      </c>
      <c r="E112" s="35" t="s">
        <v>302</v>
      </c>
    </row>
    <row r="113" spans="1:16" ht="25.5">
      <c r="A113" s="24" t="s">
        <v>49</v>
      </c>
      <c s="29" t="s">
        <v>228</v>
      </c>
      <c s="29" t="s">
        <v>308</v>
      </c>
      <c s="24" t="s">
        <v>51</v>
      </c>
      <c s="30" t="s">
        <v>309</v>
      </c>
      <c s="31" t="s">
        <v>131</v>
      </c>
      <c s="32">
        <v>198.25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54</v>
      </c>
      <c r="E114" s="35" t="s">
        <v>51</v>
      </c>
    </row>
    <row r="115" spans="1:5" ht="12.75">
      <c r="A115" s="36" t="s">
        <v>56</v>
      </c>
      <c r="E115" s="37" t="s">
        <v>411</v>
      </c>
    </row>
    <row r="116" spans="1:5" ht="38.25">
      <c r="A116" t="s">
        <v>57</v>
      </c>
      <c r="E116" s="35" t="s">
        <v>311</v>
      </c>
    </row>
    <row r="117" spans="1:16" ht="25.5">
      <c r="A117" s="24" t="s">
        <v>49</v>
      </c>
      <c s="29" t="s">
        <v>234</v>
      </c>
      <c s="29" t="s">
        <v>313</v>
      </c>
      <c s="24" t="s">
        <v>51</v>
      </c>
      <c s="30" t="s">
        <v>314</v>
      </c>
      <c s="31" t="s">
        <v>131</v>
      </c>
      <c s="32">
        <v>198.25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54</v>
      </c>
      <c r="E118" s="35" t="s">
        <v>51</v>
      </c>
    </row>
    <row r="119" spans="1:5" ht="12.75">
      <c r="A119" s="36" t="s">
        <v>56</v>
      </c>
      <c r="E119" s="37" t="s">
        <v>411</v>
      </c>
    </row>
    <row r="120" spans="1:5" ht="38.25">
      <c r="A120" t="s">
        <v>57</v>
      </c>
      <c r="E120" s="35" t="s">
        <v>311</v>
      </c>
    </row>
    <row r="121" spans="1:16" ht="12.75">
      <c r="A121" s="24" t="s">
        <v>49</v>
      </c>
      <c s="29" t="s">
        <v>239</v>
      </c>
      <c s="29" t="s">
        <v>331</v>
      </c>
      <c s="24" t="s">
        <v>51</v>
      </c>
      <c s="30" t="s">
        <v>332</v>
      </c>
      <c s="31" t="s">
        <v>140</v>
      </c>
      <c s="32">
        <v>97.03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12.75">
      <c r="A122" s="34" t="s">
        <v>54</v>
      </c>
      <c r="E122" s="35" t="s">
        <v>151</v>
      </c>
    </row>
    <row r="123" spans="1:5" ht="38.25">
      <c r="A123" s="36" t="s">
        <v>56</v>
      </c>
      <c r="E123" s="37" t="s">
        <v>412</v>
      </c>
    </row>
    <row r="124" spans="1:5" ht="38.25">
      <c r="A124" t="s">
        <v>57</v>
      </c>
      <c r="E124" s="35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415</v>
      </c>
      <c s="38">
        <f>0+I9+I14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413</v>
      </c>
      <c s="1"/>
      <c s="14" t="s">
        <v>414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415</v>
      </c>
      <c s="6"/>
      <c s="18" t="s">
        <v>416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417</v>
      </c>
      <c s="24" t="s">
        <v>51</v>
      </c>
      <c s="30" t="s">
        <v>418</v>
      </c>
      <c s="31" t="s">
        <v>53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63.75">
      <c r="A11" s="34" t="s">
        <v>54</v>
      </c>
      <c r="E11" s="35" t="s">
        <v>419</v>
      </c>
    </row>
    <row r="12" spans="1:5" ht="12.75">
      <c r="A12" s="36" t="s">
        <v>56</v>
      </c>
      <c r="E12" s="37" t="s">
        <v>420</v>
      </c>
    </row>
    <row r="13" spans="1:5" ht="12.75">
      <c r="A13" t="s">
        <v>57</v>
      </c>
      <c r="E13" s="35" t="s">
        <v>58</v>
      </c>
    </row>
    <row r="14" spans="1:18" ht="12.75" customHeight="1">
      <c r="A14" s="6" t="s">
        <v>47</v>
      </c>
      <c s="6"/>
      <c s="42" t="s">
        <v>44</v>
      </c>
      <c s="6"/>
      <c s="27" t="s">
        <v>285</v>
      </c>
      <c s="6"/>
      <c s="6"/>
      <c s="6"/>
      <c s="43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12.75">
      <c r="A15" s="24" t="s">
        <v>49</v>
      </c>
      <c s="29" t="s">
        <v>27</v>
      </c>
      <c s="29" t="s">
        <v>421</v>
      </c>
      <c s="24" t="s">
        <v>51</v>
      </c>
      <c s="30" t="s">
        <v>422</v>
      </c>
      <c s="31" t="s">
        <v>276</v>
      </c>
      <c s="32">
        <v>15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423</v>
      </c>
    </row>
    <row r="17" spans="1:5" ht="12.75">
      <c r="A17" s="36" t="s">
        <v>56</v>
      </c>
      <c r="E17" s="37" t="s">
        <v>51</v>
      </c>
    </row>
    <row r="18" spans="1:5" ht="38.25">
      <c r="A18" t="s">
        <v>57</v>
      </c>
      <c r="E18" s="35" t="s">
        <v>424</v>
      </c>
    </row>
    <row r="19" spans="1:16" ht="25.5">
      <c r="A19" s="24" t="s">
        <v>49</v>
      </c>
      <c s="29" t="s">
        <v>26</v>
      </c>
      <c s="29" t="s">
        <v>425</v>
      </c>
      <c s="24" t="s">
        <v>51</v>
      </c>
      <c s="30" t="s">
        <v>426</v>
      </c>
      <c s="31" t="s">
        <v>276</v>
      </c>
      <c s="32">
        <v>29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427</v>
      </c>
    </row>
    <row r="21" spans="1:5" ht="63.75">
      <c r="A21" s="36" t="s">
        <v>56</v>
      </c>
      <c r="E21" s="37" t="s">
        <v>428</v>
      </c>
    </row>
    <row r="22" spans="1:5" ht="63.75">
      <c r="A22" t="s">
        <v>57</v>
      </c>
      <c r="E22" s="35" t="s">
        <v>429</v>
      </c>
    </row>
    <row r="23" spans="1:16" ht="12.75">
      <c r="A23" s="24" t="s">
        <v>49</v>
      </c>
      <c s="29" t="s">
        <v>37</v>
      </c>
      <c s="29" t="s">
        <v>293</v>
      </c>
      <c s="24" t="s">
        <v>51</v>
      </c>
      <c s="30" t="s">
        <v>294</v>
      </c>
      <c s="31" t="s">
        <v>276</v>
      </c>
      <c s="32">
        <v>29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6" t="s">
        <v>56</v>
      </c>
      <c r="E25" s="37" t="s">
        <v>51</v>
      </c>
    </row>
    <row r="26" spans="1:5" ht="25.5">
      <c r="A26" t="s">
        <v>57</v>
      </c>
      <c r="E26" s="35" t="s">
        <v>296</v>
      </c>
    </row>
    <row r="27" spans="1:16" ht="12.75">
      <c r="A27" s="24" t="s">
        <v>49</v>
      </c>
      <c s="29" t="s">
        <v>39</v>
      </c>
      <c s="29" t="s">
        <v>430</v>
      </c>
      <c s="24" t="s">
        <v>51</v>
      </c>
      <c s="30" t="s">
        <v>431</v>
      </c>
      <c s="31" t="s">
        <v>53</v>
      </c>
      <c s="32">
        <v>1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51">
      <c r="A28" s="34" t="s">
        <v>54</v>
      </c>
      <c r="E28" s="35" t="s">
        <v>432</v>
      </c>
    </row>
    <row r="29" spans="1:5" ht="12.75">
      <c r="A29" s="36" t="s">
        <v>56</v>
      </c>
      <c r="E29" s="37" t="s">
        <v>51</v>
      </c>
    </row>
    <row r="30" spans="1:5" ht="12.75">
      <c r="A30" t="s">
        <v>57</v>
      </c>
      <c r="E30" s="35" t="s">
        <v>51</v>
      </c>
    </row>
    <row r="31" spans="1:16" ht="25.5">
      <c r="A31" s="24" t="s">
        <v>49</v>
      </c>
      <c s="29" t="s">
        <v>41</v>
      </c>
      <c s="29" t="s">
        <v>433</v>
      </c>
      <c s="24" t="s">
        <v>51</v>
      </c>
      <c s="30" t="s">
        <v>434</v>
      </c>
      <c s="31" t="s">
        <v>276</v>
      </c>
      <c s="32">
        <v>5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427</v>
      </c>
    </row>
    <row r="33" spans="1:5" ht="12.75">
      <c r="A33" s="36" t="s">
        <v>56</v>
      </c>
      <c r="E33" s="37" t="s">
        <v>435</v>
      </c>
    </row>
    <row r="34" spans="1:5" ht="63.75">
      <c r="A34" t="s">
        <v>57</v>
      </c>
      <c r="E34" s="35" t="s">
        <v>429</v>
      </c>
    </row>
    <row r="35" spans="1:16" ht="12.75">
      <c r="A35" s="24" t="s">
        <v>49</v>
      </c>
      <c s="29" t="s">
        <v>77</v>
      </c>
      <c s="29" t="s">
        <v>436</v>
      </c>
      <c s="24" t="s">
        <v>51</v>
      </c>
      <c s="30" t="s">
        <v>437</v>
      </c>
      <c s="31" t="s">
        <v>276</v>
      </c>
      <c s="32">
        <v>5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6" t="s">
        <v>56</v>
      </c>
      <c r="E37" s="37" t="s">
        <v>51</v>
      </c>
    </row>
    <row r="38" spans="1:5" ht="25.5">
      <c r="A38" t="s">
        <v>57</v>
      </c>
      <c r="E38" s="35" t="s">
        <v>296</v>
      </c>
    </row>
    <row r="39" spans="1:16" ht="12.75">
      <c r="A39" s="24" t="s">
        <v>49</v>
      </c>
      <c s="29" t="s">
        <v>82</v>
      </c>
      <c s="29" t="s">
        <v>438</v>
      </c>
      <c s="24" t="s">
        <v>51</v>
      </c>
      <c s="30" t="s">
        <v>439</v>
      </c>
      <c s="31" t="s">
        <v>53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51">
      <c r="A40" s="34" t="s">
        <v>54</v>
      </c>
      <c r="E40" s="35" t="s">
        <v>432</v>
      </c>
    </row>
    <row r="41" spans="1:5" ht="12.75">
      <c r="A41" s="36" t="s">
        <v>56</v>
      </c>
      <c r="E41" s="37" t="s">
        <v>51</v>
      </c>
    </row>
    <row r="42" spans="1:5" ht="12.75">
      <c r="A42" t="s">
        <v>57</v>
      </c>
      <c r="E42" s="35" t="s">
        <v>51</v>
      </c>
    </row>
    <row r="43" spans="1:16" ht="12.75">
      <c r="A43" s="24" t="s">
        <v>49</v>
      </c>
      <c s="29" t="s">
        <v>44</v>
      </c>
      <c s="29" t="s">
        <v>440</v>
      </c>
      <c s="24" t="s">
        <v>51</v>
      </c>
      <c s="30" t="s">
        <v>441</v>
      </c>
      <c s="31" t="s">
        <v>276</v>
      </c>
      <c s="32">
        <v>44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427</v>
      </c>
    </row>
    <row r="45" spans="1:5" ht="89.25">
      <c r="A45" s="36" t="s">
        <v>56</v>
      </c>
      <c r="E45" s="37" t="s">
        <v>442</v>
      </c>
    </row>
    <row r="46" spans="1:5" ht="63.75">
      <c r="A46" t="s">
        <v>57</v>
      </c>
      <c r="E46" s="35" t="s">
        <v>443</v>
      </c>
    </row>
    <row r="47" spans="1:16" ht="12.75">
      <c r="A47" s="24" t="s">
        <v>49</v>
      </c>
      <c s="29" t="s">
        <v>46</v>
      </c>
      <c s="29" t="s">
        <v>304</v>
      </c>
      <c s="24" t="s">
        <v>51</v>
      </c>
      <c s="30" t="s">
        <v>305</v>
      </c>
      <c s="31" t="s">
        <v>276</v>
      </c>
      <c s="32">
        <v>44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12.75">
      <c r="A49" s="36" t="s">
        <v>56</v>
      </c>
      <c r="E49" s="37" t="s">
        <v>51</v>
      </c>
    </row>
    <row r="50" spans="1:5" ht="25.5">
      <c r="A50" t="s">
        <v>57</v>
      </c>
      <c r="E50" s="35" t="s">
        <v>296</v>
      </c>
    </row>
    <row r="51" spans="1:16" ht="12.75">
      <c r="A51" s="24" t="s">
        <v>49</v>
      </c>
      <c s="29" t="s">
        <v>143</v>
      </c>
      <c s="29" t="s">
        <v>444</v>
      </c>
      <c s="24" t="s">
        <v>51</v>
      </c>
      <c s="30" t="s">
        <v>445</v>
      </c>
      <c s="31" t="s">
        <v>53</v>
      </c>
      <c s="32">
        <v>1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51">
      <c r="A52" s="34" t="s">
        <v>54</v>
      </c>
      <c r="E52" s="35" t="s">
        <v>432</v>
      </c>
    </row>
    <row r="53" spans="1:5" ht="12.75">
      <c r="A53" s="36" t="s">
        <v>56</v>
      </c>
      <c r="E53" s="37" t="s">
        <v>51</v>
      </c>
    </row>
    <row r="54" spans="1:5" ht="12.75">
      <c r="A54" t="s">
        <v>57</v>
      </c>
      <c r="E54" s="35" t="s">
        <v>51</v>
      </c>
    </row>
    <row r="55" spans="1:16" ht="12.75">
      <c r="A55" s="24" t="s">
        <v>49</v>
      </c>
      <c s="29" t="s">
        <v>148</v>
      </c>
      <c s="29" t="s">
        <v>446</v>
      </c>
      <c s="24" t="s">
        <v>51</v>
      </c>
      <c s="30" t="s">
        <v>447</v>
      </c>
      <c s="31" t="s">
        <v>276</v>
      </c>
      <c s="32">
        <v>5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427</v>
      </c>
    </row>
    <row r="57" spans="1:5" ht="12.75">
      <c r="A57" s="36" t="s">
        <v>56</v>
      </c>
      <c r="E57" s="37" t="s">
        <v>448</v>
      </c>
    </row>
    <row r="58" spans="1:5" ht="76.5">
      <c r="A58" t="s">
        <v>57</v>
      </c>
      <c r="E58" s="35" t="s">
        <v>449</v>
      </c>
    </row>
    <row r="59" spans="1:16" ht="12.75">
      <c r="A59" s="24" t="s">
        <v>49</v>
      </c>
      <c s="29" t="s">
        <v>154</v>
      </c>
      <c s="29" t="s">
        <v>450</v>
      </c>
      <c s="24" t="s">
        <v>51</v>
      </c>
      <c s="30" t="s">
        <v>451</v>
      </c>
      <c s="31" t="s">
        <v>276</v>
      </c>
      <c s="32">
        <v>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12.75">
      <c r="A61" s="36" t="s">
        <v>56</v>
      </c>
      <c r="E61" s="37" t="s">
        <v>51</v>
      </c>
    </row>
    <row r="62" spans="1:5" ht="25.5">
      <c r="A62" t="s">
        <v>57</v>
      </c>
      <c r="E62" s="35" t="s">
        <v>452</v>
      </c>
    </row>
    <row r="63" spans="1:16" ht="12.75">
      <c r="A63" s="24" t="s">
        <v>49</v>
      </c>
      <c s="29" t="s">
        <v>160</v>
      </c>
      <c s="29" t="s">
        <v>453</v>
      </c>
      <c s="24" t="s">
        <v>51</v>
      </c>
      <c s="30" t="s">
        <v>454</v>
      </c>
      <c s="31" t="s">
        <v>53</v>
      </c>
      <c s="32">
        <v>1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51">
      <c r="A64" s="34" t="s">
        <v>54</v>
      </c>
      <c r="E64" s="35" t="s">
        <v>432</v>
      </c>
    </row>
    <row r="65" spans="1:5" ht="12.75">
      <c r="A65" s="36" t="s">
        <v>56</v>
      </c>
      <c r="E65" s="37" t="s">
        <v>51</v>
      </c>
    </row>
    <row r="66" spans="1:5" ht="12.75">
      <c r="A66" t="s">
        <v>57</v>
      </c>
      <c r="E66" s="35" t="s">
        <v>51</v>
      </c>
    </row>
    <row r="67" spans="1:16" ht="12.75">
      <c r="A67" s="24" t="s">
        <v>49</v>
      </c>
      <c s="29" t="s">
        <v>165</v>
      </c>
      <c s="29" t="s">
        <v>455</v>
      </c>
      <c s="24" t="s">
        <v>51</v>
      </c>
      <c s="30" t="s">
        <v>456</v>
      </c>
      <c s="31" t="s">
        <v>276</v>
      </c>
      <c s="32">
        <v>5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427</v>
      </c>
    </row>
    <row r="69" spans="1:5" ht="12.75">
      <c r="A69" s="36" t="s">
        <v>56</v>
      </c>
      <c r="E69" s="37" t="s">
        <v>448</v>
      </c>
    </row>
    <row r="70" spans="1:5" ht="63.75">
      <c r="A70" t="s">
        <v>57</v>
      </c>
      <c r="E70" s="35" t="s">
        <v>457</v>
      </c>
    </row>
    <row r="71" spans="1:16" ht="12.75">
      <c r="A71" s="24" t="s">
        <v>49</v>
      </c>
      <c s="29" t="s">
        <v>170</v>
      </c>
      <c s="29" t="s">
        <v>458</v>
      </c>
      <c s="24" t="s">
        <v>51</v>
      </c>
      <c s="30" t="s">
        <v>459</v>
      </c>
      <c s="31" t="s">
        <v>276</v>
      </c>
      <c s="32">
        <v>5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6" t="s">
        <v>56</v>
      </c>
      <c r="E73" s="37" t="s">
        <v>51</v>
      </c>
    </row>
    <row r="74" spans="1:5" ht="25.5">
      <c r="A74" t="s">
        <v>57</v>
      </c>
      <c r="E74" s="35" t="s">
        <v>452</v>
      </c>
    </row>
    <row r="75" spans="1:16" ht="12.75">
      <c r="A75" s="24" t="s">
        <v>49</v>
      </c>
      <c s="29" t="s">
        <v>176</v>
      </c>
      <c s="29" t="s">
        <v>460</v>
      </c>
      <c s="24" t="s">
        <v>51</v>
      </c>
      <c s="30" t="s">
        <v>461</v>
      </c>
      <c s="31" t="s">
        <v>53</v>
      </c>
      <c s="32">
        <v>1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51">
      <c r="A76" s="34" t="s">
        <v>54</v>
      </c>
      <c r="E76" s="35" t="s">
        <v>432</v>
      </c>
    </row>
    <row r="77" spans="1:5" ht="12.75">
      <c r="A77" s="36" t="s">
        <v>56</v>
      </c>
      <c r="E77" s="37" t="s">
        <v>51</v>
      </c>
    </row>
    <row r="78" spans="1:5" ht="12.75">
      <c r="A78" t="s">
        <v>57</v>
      </c>
      <c r="E78" s="35" t="s">
        <v>51</v>
      </c>
    </row>
    <row r="79" spans="1:16" ht="25.5">
      <c r="A79" s="24" t="s">
        <v>49</v>
      </c>
      <c s="29" t="s">
        <v>182</v>
      </c>
      <c s="29" t="s">
        <v>462</v>
      </c>
      <c s="24" t="s">
        <v>51</v>
      </c>
      <c s="30" t="s">
        <v>463</v>
      </c>
      <c s="31" t="s">
        <v>276</v>
      </c>
      <c s="32">
        <v>58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38.25">
      <c r="A80" s="34" t="s">
        <v>54</v>
      </c>
      <c r="E80" s="35" t="s">
        <v>464</v>
      </c>
    </row>
    <row r="81" spans="1:5" ht="12.75">
      <c r="A81" s="36" t="s">
        <v>56</v>
      </c>
      <c r="E81" s="37" t="s">
        <v>51</v>
      </c>
    </row>
    <row r="82" spans="1:5" ht="63.75">
      <c r="A82" t="s">
        <v>57</v>
      </c>
      <c r="E82" s="35" t="s">
        <v>457</v>
      </c>
    </row>
    <row r="83" spans="1:16" ht="12.75">
      <c r="A83" s="24" t="s">
        <v>49</v>
      </c>
      <c s="29" t="s">
        <v>188</v>
      </c>
      <c s="29" t="s">
        <v>465</v>
      </c>
      <c s="24" t="s">
        <v>51</v>
      </c>
      <c s="30" t="s">
        <v>466</v>
      </c>
      <c s="31" t="s">
        <v>276</v>
      </c>
      <c s="32">
        <v>58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6" t="s">
        <v>56</v>
      </c>
      <c r="E85" s="37" t="s">
        <v>51</v>
      </c>
    </row>
    <row r="86" spans="1:5" ht="25.5">
      <c r="A86" t="s">
        <v>57</v>
      </c>
      <c r="E86" s="35" t="s">
        <v>452</v>
      </c>
    </row>
    <row r="87" spans="1:16" ht="12.75">
      <c r="A87" s="24" t="s">
        <v>49</v>
      </c>
      <c s="29" t="s">
        <v>191</v>
      </c>
      <c s="29" t="s">
        <v>467</v>
      </c>
      <c s="24" t="s">
        <v>51</v>
      </c>
      <c s="30" t="s">
        <v>468</v>
      </c>
      <c s="31" t="s">
        <v>53</v>
      </c>
      <c s="32">
        <v>1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51">
      <c r="A88" s="34" t="s">
        <v>54</v>
      </c>
      <c r="E88" s="35" t="s">
        <v>432</v>
      </c>
    </row>
    <row r="89" spans="1:5" ht="12.75">
      <c r="A89" s="36" t="s">
        <v>56</v>
      </c>
      <c r="E89" s="37" t="s">
        <v>51</v>
      </c>
    </row>
    <row r="90" spans="1:5" ht="12.75">
      <c r="A90" t="s">
        <v>57</v>
      </c>
      <c r="E90" s="35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38">
        <f>0+I9+I14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413</v>
      </c>
      <c s="1"/>
      <c s="14" t="s">
        <v>414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469</v>
      </c>
      <c s="6"/>
      <c s="18" t="s">
        <v>470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417</v>
      </c>
      <c s="24" t="s">
        <v>51</v>
      </c>
      <c s="30" t="s">
        <v>418</v>
      </c>
      <c s="31" t="s">
        <v>53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63.75">
      <c r="A11" s="34" t="s">
        <v>54</v>
      </c>
      <c r="E11" s="35" t="s">
        <v>419</v>
      </c>
    </row>
    <row r="12" spans="1:5" ht="12.75">
      <c r="A12" s="36" t="s">
        <v>56</v>
      </c>
      <c r="E12" s="37" t="s">
        <v>420</v>
      </c>
    </row>
    <row r="13" spans="1:5" ht="12.75">
      <c r="A13" t="s">
        <v>57</v>
      </c>
      <c r="E13" s="35" t="s">
        <v>58</v>
      </c>
    </row>
    <row r="14" spans="1:18" ht="12.75" customHeight="1">
      <c r="A14" s="6" t="s">
        <v>47</v>
      </c>
      <c s="6"/>
      <c s="42" t="s">
        <v>44</v>
      </c>
      <c s="6"/>
      <c s="27" t="s">
        <v>285</v>
      </c>
      <c s="6"/>
      <c s="6"/>
      <c s="6"/>
      <c s="43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12.75">
      <c r="A15" s="24" t="s">
        <v>49</v>
      </c>
      <c s="29" t="s">
        <v>27</v>
      </c>
      <c s="29" t="s">
        <v>421</v>
      </c>
      <c s="24" t="s">
        <v>51</v>
      </c>
      <c s="30" t="s">
        <v>422</v>
      </c>
      <c s="31" t="s">
        <v>276</v>
      </c>
      <c s="32">
        <v>10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423</v>
      </c>
    </row>
    <row r="17" spans="1:5" ht="12.75">
      <c r="A17" s="36" t="s">
        <v>56</v>
      </c>
      <c r="E17" s="37" t="s">
        <v>51</v>
      </c>
    </row>
    <row r="18" spans="1:5" ht="38.25">
      <c r="A18" t="s">
        <v>57</v>
      </c>
      <c r="E18" s="35" t="s">
        <v>424</v>
      </c>
    </row>
    <row r="19" spans="1:16" ht="25.5">
      <c r="A19" s="24" t="s">
        <v>49</v>
      </c>
      <c s="29" t="s">
        <v>26</v>
      </c>
      <c s="29" t="s">
        <v>425</v>
      </c>
      <c s="24" t="s">
        <v>51</v>
      </c>
      <c s="30" t="s">
        <v>426</v>
      </c>
      <c s="31" t="s">
        <v>276</v>
      </c>
      <c s="32">
        <v>12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427</v>
      </c>
    </row>
    <row r="21" spans="1:5" ht="63.75">
      <c r="A21" s="36" t="s">
        <v>56</v>
      </c>
      <c r="E21" s="37" t="s">
        <v>471</v>
      </c>
    </row>
    <row r="22" spans="1:5" ht="63.75">
      <c r="A22" t="s">
        <v>57</v>
      </c>
      <c r="E22" s="35" t="s">
        <v>429</v>
      </c>
    </row>
    <row r="23" spans="1:16" ht="12.75">
      <c r="A23" s="24" t="s">
        <v>49</v>
      </c>
      <c s="29" t="s">
        <v>37</v>
      </c>
      <c s="29" t="s">
        <v>293</v>
      </c>
      <c s="24" t="s">
        <v>51</v>
      </c>
      <c s="30" t="s">
        <v>294</v>
      </c>
      <c s="31" t="s">
        <v>276</v>
      </c>
      <c s="32">
        <v>12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6" t="s">
        <v>56</v>
      </c>
      <c r="E25" s="37" t="s">
        <v>51</v>
      </c>
    </row>
    <row r="26" spans="1:5" ht="25.5">
      <c r="A26" t="s">
        <v>57</v>
      </c>
      <c r="E26" s="35" t="s">
        <v>296</v>
      </c>
    </row>
    <row r="27" spans="1:16" ht="12.75">
      <c r="A27" s="24" t="s">
        <v>49</v>
      </c>
      <c s="29" t="s">
        <v>39</v>
      </c>
      <c s="29" t="s">
        <v>430</v>
      </c>
      <c s="24" t="s">
        <v>51</v>
      </c>
      <c s="30" t="s">
        <v>431</v>
      </c>
      <c s="31" t="s">
        <v>53</v>
      </c>
      <c s="32">
        <v>1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51">
      <c r="A28" s="34" t="s">
        <v>54</v>
      </c>
      <c r="E28" s="35" t="s">
        <v>432</v>
      </c>
    </row>
    <row r="29" spans="1:5" ht="12.75">
      <c r="A29" s="36" t="s">
        <v>56</v>
      </c>
      <c r="E29" s="37" t="s">
        <v>51</v>
      </c>
    </row>
    <row r="30" spans="1:5" ht="12.75">
      <c r="A30" t="s">
        <v>57</v>
      </c>
      <c r="E30" s="35" t="s">
        <v>51</v>
      </c>
    </row>
    <row r="31" spans="1:16" ht="25.5">
      <c r="A31" s="24" t="s">
        <v>49</v>
      </c>
      <c s="29" t="s">
        <v>41</v>
      </c>
      <c s="29" t="s">
        <v>433</v>
      </c>
      <c s="24" t="s">
        <v>51</v>
      </c>
      <c s="30" t="s">
        <v>434</v>
      </c>
      <c s="31" t="s">
        <v>276</v>
      </c>
      <c s="32">
        <v>2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427</v>
      </c>
    </row>
    <row r="33" spans="1:5" ht="12.75">
      <c r="A33" s="36" t="s">
        <v>56</v>
      </c>
      <c r="E33" s="37" t="s">
        <v>472</v>
      </c>
    </row>
    <row r="34" spans="1:5" ht="63.75">
      <c r="A34" t="s">
        <v>57</v>
      </c>
      <c r="E34" s="35" t="s">
        <v>429</v>
      </c>
    </row>
    <row r="35" spans="1:16" ht="12.75">
      <c r="A35" s="24" t="s">
        <v>49</v>
      </c>
      <c s="29" t="s">
        <v>77</v>
      </c>
      <c s="29" t="s">
        <v>436</v>
      </c>
      <c s="24" t="s">
        <v>51</v>
      </c>
      <c s="30" t="s">
        <v>437</v>
      </c>
      <c s="31" t="s">
        <v>276</v>
      </c>
      <c s="32">
        <v>2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6" t="s">
        <v>56</v>
      </c>
      <c r="E37" s="37" t="s">
        <v>51</v>
      </c>
    </row>
    <row r="38" spans="1:5" ht="25.5">
      <c r="A38" t="s">
        <v>57</v>
      </c>
      <c r="E38" s="35" t="s">
        <v>296</v>
      </c>
    </row>
    <row r="39" spans="1:16" ht="12.75">
      <c r="A39" s="24" t="s">
        <v>49</v>
      </c>
      <c s="29" t="s">
        <v>82</v>
      </c>
      <c s="29" t="s">
        <v>473</v>
      </c>
      <c s="24" t="s">
        <v>51</v>
      </c>
      <c s="30" t="s">
        <v>439</v>
      </c>
      <c s="31" t="s">
        <v>53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51">
      <c r="A40" s="34" t="s">
        <v>54</v>
      </c>
      <c r="E40" s="35" t="s">
        <v>432</v>
      </c>
    </row>
    <row r="41" spans="1:5" ht="12.75">
      <c r="A41" s="36" t="s">
        <v>56</v>
      </c>
      <c r="E41" s="37" t="s">
        <v>51</v>
      </c>
    </row>
    <row r="42" spans="1:5" ht="12.75">
      <c r="A42" t="s">
        <v>57</v>
      </c>
      <c r="E42" s="35" t="s">
        <v>51</v>
      </c>
    </row>
    <row r="43" spans="1:16" ht="12.75">
      <c r="A43" s="24" t="s">
        <v>49</v>
      </c>
      <c s="29" t="s">
        <v>44</v>
      </c>
      <c s="29" t="s">
        <v>440</v>
      </c>
      <c s="24" t="s">
        <v>51</v>
      </c>
      <c s="30" t="s">
        <v>441</v>
      </c>
      <c s="31" t="s">
        <v>276</v>
      </c>
      <c s="32">
        <v>18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427</v>
      </c>
    </row>
    <row r="45" spans="1:5" ht="89.25">
      <c r="A45" s="36" t="s">
        <v>56</v>
      </c>
      <c r="E45" s="37" t="s">
        <v>474</v>
      </c>
    </row>
    <row r="46" spans="1:5" ht="63.75">
      <c r="A46" t="s">
        <v>57</v>
      </c>
      <c r="E46" s="35" t="s">
        <v>443</v>
      </c>
    </row>
    <row r="47" spans="1:16" ht="12.75">
      <c r="A47" s="24" t="s">
        <v>49</v>
      </c>
      <c s="29" t="s">
        <v>46</v>
      </c>
      <c s="29" t="s">
        <v>304</v>
      </c>
      <c s="24" t="s">
        <v>51</v>
      </c>
      <c s="30" t="s">
        <v>305</v>
      </c>
      <c s="31" t="s">
        <v>276</v>
      </c>
      <c s="32">
        <v>18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12.75">
      <c r="A49" s="36" t="s">
        <v>56</v>
      </c>
      <c r="E49" s="37" t="s">
        <v>51</v>
      </c>
    </row>
    <row r="50" spans="1:5" ht="25.5">
      <c r="A50" t="s">
        <v>57</v>
      </c>
      <c r="E50" s="35" t="s">
        <v>296</v>
      </c>
    </row>
    <row r="51" spans="1:16" ht="12.75">
      <c r="A51" s="24" t="s">
        <v>49</v>
      </c>
      <c s="29" t="s">
        <v>143</v>
      </c>
      <c s="29" t="s">
        <v>444</v>
      </c>
      <c s="24" t="s">
        <v>51</v>
      </c>
      <c s="30" t="s">
        <v>445</v>
      </c>
      <c s="31" t="s">
        <v>53</v>
      </c>
      <c s="32">
        <v>1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51">
      <c r="A52" s="34" t="s">
        <v>54</v>
      </c>
      <c r="E52" s="35" t="s">
        <v>432</v>
      </c>
    </row>
    <row r="53" spans="1:5" ht="12.75">
      <c r="A53" s="36" t="s">
        <v>56</v>
      </c>
      <c r="E53" s="37" t="s">
        <v>51</v>
      </c>
    </row>
    <row r="54" spans="1:5" ht="12.75">
      <c r="A54" t="s">
        <v>57</v>
      </c>
      <c r="E54" s="35" t="s">
        <v>51</v>
      </c>
    </row>
    <row r="55" spans="1:16" ht="12.75">
      <c r="A55" s="24" t="s">
        <v>49</v>
      </c>
      <c s="29" t="s">
        <v>148</v>
      </c>
      <c s="29" t="s">
        <v>446</v>
      </c>
      <c s="24" t="s">
        <v>51</v>
      </c>
      <c s="30" t="s">
        <v>447</v>
      </c>
      <c s="31" t="s">
        <v>276</v>
      </c>
      <c s="32">
        <v>2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427</v>
      </c>
    </row>
    <row r="57" spans="1:5" ht="12.75">
      <c r="A57" s="36" t="s">
        <v>56</v>
      </c>
      <c r="E57" s="37" t="s">
        <v>475</v>
      </c>
    </row>
    <row r="58" spans="1:5" ht="76.5">
      <c r="A58" t="s">
        <v>57</v>
      </c>
      <c r="E58" s="35" t="s">
        <v>449</v>
      </c>
    </row>
    <row r="59" spans="1:16" ht="12.75">
      <c r="A59" s="24" t="s">
        <v>49</v>
      </c>
      <c s="29" t="s">
        <v>154</v>
      </c>
      <c s="29" t="s">
        <v>450</v>
      </c>
      <c s="24" t="s">
        <v>51</v>
      </c>
      <c s="30" t="s">
        <v>451</v>
      </c>
      <c s="31" t="s">
        <v>276</v>
      </c>
      <c s="32">
        <v>2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12.75">
      <c r="A61" s="36" t="s">
        <v>56</v>
      </c>
      <c r="E61" s="37" t="s">
        <v>51</v>
      </c>
    </row>
    <row r="62" spans="1:5" ht="25.5">
      <c r="A62" t="s">
        <v>57</v>
      </c>
      <c r="E62" s="35" t="s">
        <v>452</v>
      </c>
    </row>
    <row r="63" spans="1:16" ht="12.75">
      <c r="A63" s="24" t="s">
        <v>49</v>
      </c>
      <c s="29" t="s">
        <v>160</v>
      </c>
      <c s="29" t="s">
        <v>453</v>
      </c>
      <c s="24" t="s">
        <v>51</v>
      </c>
      <c s="30" t="s">
        <v>454</v>
      </c>
      <c s="31" t="s">
        <v>53</v>
      </c>
      <c s="32">
        <v>1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51">
      <c r="A64" s="34" t="s">
        <v>54</v>
      </c>
      <c r="E64" s="35" t="s">
        <v>432</v>
      </c>
    </row>
    <row r="65" spans="1:5" ht="12.75">
      <c r="A65" s="36" t="s">
        <v>56</v>
      </c>
      <c r="E65" s="37" t="s">
        <v>51</v>
      </c>
    </row>
    <row r="66" spans="1:5" ht="12.75">
      <c r="A66" t="s">
        <v>57</v>
      </c>
      <c r="E66" s="35" t="s">
        <v>51</v>
      </c>
    </row>
    <row r="67" spans="1:16" ht="12.75">
      <c r="A67" s="24" t="s">
        <v>49</v>
      </c>
      <c s="29" t="s">
        <v>165</v>
      </c>
      <c s="29" t="s">
        <v>455</v>
      </c>
      <c s="24" t="s">
        <v>51</v>
      </c>
      <c s="30" t="s">
        <v>456</v>
      </c>
      <c s="31" t="s">
        <v>276</v>
      </c>
      <c s="32">
        <v>2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427</v>
      </c>
    </row>
    <row r="69" spans="1:5" ht="12.75">
      <c r="A69" s="36" t="s">
        <v>56</v>
      </c>
      <c r="E69" s="37" t="s">
        <v>475</v>
      </c>
    </row>
    <row r="70" spans="1:5" ht="63.75">
      <c r="A70" t="s">
        <v>57</v>
      </c>
      <c r="E70" s="35" t="s">
        <v>457</v>
      </c>
    </row>
    <row r="71" spans="1:16" ht="12.75">
      <c r="A71" s="24" t="s">
        <v>49</v>
      </c>
      <c s="29" t="s">
        <v>170</v>
      </c>
      <c s="29" t="s">
        <v>458</v>
      </c>
      <c s="24" t="s">
        <v>51</v>
      </c>
      <c s="30" t="s">
        <v>459</v>
      </c>
      <c s="31" t="s">
        <v>276</v>
      </c>
      <c s="32">
        <v>2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6" t="s">
        <v>56</v>
      </c>
      <c r="E73" s="37" t="s">
        <v>51</v>
      </c>
    </row>
    <row r="74" spans="1:5" ht="25.5">
      <c r="A74" t="s">
        <v>57</v>
      </c>
      <c r="E74" s="35" t="s">
        <v>452</v>
      </c>
    </row>
    <row r="75" spans="1:16" ht="12.75">
      <c r="A75" s="24" t="s">
        <v>49</v>
      </c>
      <c s="29" t="s">
        <v>176</v>
      </c>
      <c s="29" t="s">
        <v>460</v>
      </c>
      <c s="24" t="s">
        <v>51</v>
      </c>
      <c s="30" t="s">
        <v>461</v>
      </c>
      <c s="31" t="s">
        <v>53</v>
      </c>
      <c s="32">
        <v>1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51">
      <c r="A76" s="34" t="s">
        <v>54</v>
      </c>
      <c r="E76" s="35" t="s">
        <v>432</v>
      </c>
    </row>
    <row r="77" spans="1:5" ht="12.75">
      <c r="A77" s="36" t="s">
        <v>56</v>
      </c>
      <c r="E77" s="37" t="s">
        <v>51</v>
      </c>
    </row>
    <row r="78" spans="1:5" ht="12.75">
      <c r="A78" t="s">
        <v>57</v>
      </c>
      <c r="E78" s="35" t="s">
        <v>51</v>
      </c>
    </row>
    <row r="79" spans="1:16" ht="25.5">
      <c r="A79" s="24" t="s">
        <v>49</v>
      </c>
      <c s="29" t="s">
        <v>182</v>
      </c>
      <c s="29" t="s">
        <v>462</v>
      </c>
      <c s="24" t="s">
        <v>51</v>
      </c>
      <c s="30" t="s">
        <v>463</v>
      </c>
      <c s="31" t="s">
        <v>276</v>
      </c>
      <c s="32">
        <v>24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38.25">
      <c r="A80" s="34" t="s">
        <v>54</v>
      </c>
      <c r="E80" s="35" t="s">
        <v>464</v>
      </c>
    </row>
    <row r="81" spans="1:5" ht="12.75">
      <c r="A81" s="36" t="s">
        <v>56</v>
      </c>
      <c r="E81" s="37" t="s">
        <v>51</v>
      </c>
    </row>
    <row r="82" spans="1:5" ht="63.75">
      <c r="A82" t="s">
        <v>57</v>
      </c>
      <c r="E82" s="35" t="s">
        <v>457</v>
      </c>
    </row>
    <row r="83" spans="1:16" ht="12.75">
      <c r="A83" s="24" t="s">
        <v>49</v>
      </c>
      <c s="29" t="s">
        <v>188</v>
      </c>
      <c s="29" t="s">
        <v>465</v>
      </c>
      <c s="24" t="s">
        <v>51</v>
      </c>
      <c s="30" t="s">
        <v>466</v>
      </c>
      <c s="31" t="s">
        <v>276</v>
      </c>
      <c s="32">
        <v>24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6" t="s">
        <v>56</v>
      </c>
      <c r="E85" s="37" t="s">
        <v>51</v>
      </c>
    </row>
    <row r="86" spans="1:5" ht="25.5">
      <c r="A86" t="s">
        <v>57</v>
      </c>
      <c r="E86" s="35" t="s">
        <v>452</v>
      </c>
    </row>
    <row r="87" spans="1:16" ht="12.75">
      <c r="A87" s="24" t="s">
        <v>49</v>
      </c>
      <c s="29" t="s">
        <v>191</v>
      </c>
      <c s="29" t="s">
        <v>467</v>
      </c>
      <c s="24" t="s">
        <v>51</v>
      </c>
      <c s="30" t="s">
        <v>468</v>
      </c>
      <c s="31" t="s">
        <v>53</v>
      </c>
      <c s="32">
        <v>1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51">
      <c r="A88" s="34" t="s">
        <v>54</v>
      </c>
      <c r="E88" s="35" t="s">
        <v>432</v>
      </c>
    </row>
    <row r="89" spans="1:5" ht="12.75">
      <c r="A89" s="36" t="s">
        <v>56</v>
      </c>
      <c r="E89" s="37" t="s">
        <v>51</v>
      </c>
    </row>
    <row r="90" spans="1:5" ht="12.75">
      <c r="A90" t="s">
        <v>57</v>
      </c>
      <c r="E90" s="35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476</v>
      </c>
      <c s="38">
        <f>0+I9+I14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413</v>
      </c>
      <c s="1"/>
      <c s="14" t="s">
        <v>414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476</v>
      </c>
      <c s="6"/>
      <c s="18" t="s">
        <v>477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417</v>
      </c>
      <c s="24" t="s">
        <v>51</v>
      </c>
      <c s="30" t="s">
        <v>418</v>
      </c>
      <c s="31" t="s">
        <v>53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63.75">
      <c r="A11" s="34" t="s">
        <v>54</v>
      </c>
      <c r="E11" s="35" t="s">
        <v>419</v>
      </c>
    </row>
    <row r="12" spans="1:5" ht="12.75">
      <c r="A12" s="36" t="s">
        <v>56</v>
      </c>
      <c r="E12" s="37" t="s">
        <v>420</v>
      </c>
    </row>
    <row r="13" spans="1:5" ht="12.75">
      <c r="A13" t="s">
        <v>57</v>
      </c>
      <c r="E13" s="35" t="s">
        <v>58</v>
      </c>
    </row>
    <row r="14" spans="1:18" ht="12.75" customHeight="1">
      <c r="A14" s="6" t="s">
        <v>47</v>
      </c>
      <c s="6"/>
      <c s="42" t="s">
        <v>44</v>
      </c>
      <c s="6"/>
      <c s="27" t="s">
        <v>285</v>
      </c>
      <c s="6"/>
      <c s="6"/>
      <c s="6"/>
      <c s="43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24" t="s">
        <v>49</v>
      </c>
      <c s="29" t="s">
        <v>27</v>
      </c>
      <c s="29" t="s">
        <v>421</v>
      </c>
      <c s="24" t="s">
        <v>51</v>
      </c>
      <c s="30" t="s">
        <v>422</v>
      </c>
      <c s="31" t="s">
        <v>276</v>
      </c>
      <c s="32">
        <v>15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423</v>
      </c>
    </row>
    <row r="17" spans="1:5" ht="12.75">
      <c r="A17" s="36" t="s">
        <v>56</v>
      </c>
      <c r="E17" s="37" t="s">
        <v>51</v>
      </c>
    </row>
    <row r="18" spans="1:5" ht="38.25">
      <c r="A18" t="s">
        <v>57</v>
      </c>
      <c r="E18" s="35" t="s">
        <v>424</v>
      </c>
    </row>
    <row r="19" spans="1:16" ht="25.5">
      <c r="A19" s="24" t="s">
        <v>49</v>
      </c>
      <c s="29" t="s">
        <v>26</v>
      </c>
      <c s="29" t="s">
        <v>425</v>
      </c>
      <c s="24" t="s">
        <v>51</v>
      </c>
      <c s="30" t="s">
        <v>426</v>
      </c>
      <c s="31" t="s">
        <v>276</v>
      </c>
      <c s="32">
        <v>28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427</v>
      </c>
    </row>
    <row r="21" spans="1:5" ht="114.75">
      <c r="A21" s="36" t="s">
        <v>56</v>
      </c>
      <c r="E21" s="37" t="s">
        <v>478</v>
      </c>
    </row>
    <row r="22" spans="1:5" ht="63.75">
      <c r="A22" t="s">
        <v>57</v>
      </c>
      <c r="E22" s="35" t="s">
        <v>429</v>
      </c>
    </row>
    <row r="23" spans="1:16" ht="12.75">
      <c r="A23" s="24" t="s">
        <v>49</v>
      </c>
      <c s="29" t="s">
        <v>37</v>
      </c>
      <c s="29" t="s">
        <v>293</v>
      </c>
      <c s="24" t="s">
        <v>51</v>
      </c>
      <c s="30" t="s">
        <v>294</v>
      </c>
      <c s="31" t="s">
        <v>276</v>
      </c>
      <c s="32">
        <v>28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6" t="s">
        <v>56</v>
      </c>
      <c r="E25" s="37" t="s">
        <v>51</v>
      </c>
    </row>
    <row r="26" spans="1:5" ht="25.5">
      <c r="A26" t="s">
        <v>57</v>
      </c>
      <c r="E26" s="35" t="s">
        <v>296</v>
      </c>
    </row>
    <row r="27" spans="1:16" ht="12.75">
      <c r="A27" s="24" t="s">
        <v>49</v>
      </c>
      <c s="29" t="s">
        <v>39</v>
      </c>
      <c s="29" t="s">
        <v>430</v>
      </c>
      <c s="24" t="s">
        <v>51</v>
      </c>
      <c s="30" t="s">
        <v>431</v>
      </c>
      <c s="31" t="s">
        <v>53</v>
      </c>
      <c s="32">
        <v>1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51">
      <c r="A28" s="34" t="s">
        <v>54</v>
      </c>
      <c r="E28" s="35" t="s">
        <v>432</v>
      </c>
    </row>
    <row r="29" spans="1:5" ht="12.75">
      <c r="A29" s="36" t="s">
        <v>56</v>
      </c>
      <c r="E29" s="37" t="s">
        <v>51</v>
      </c>
    </row>
    <row r="30" spans="1:5" ht="12.75">
      <c r="A30" t="s">
        <v>57</v>
      </c>
      <c r="E30" s="35" t="s">
        <v>51</v>
      </c>
    </row>
    <row r="31" spans="1:16" ht="25.5">
      <c r="A31" s="24" t="s">
        <v>49</v>
      </c>
      <c s="29" t="s">
        <v>41</v>
      </c>
      <c s="29" t="s">
        <v>433</v>
      </c>
      <c s="24" t="s">
        <v>51</v>
      </c>
      <c s="30" t="s">
        <v>434</v>
      </c>
      <c s="31" t="s">
        <v>276</v>
      </c>
      <c s="32">
        <v>4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427</v>
      </c>
    </row>
    <row r="33" spans="1:5" ht="12.75">
      <c r="A33" s="36" t="s">
        <v>56</v>
      </c>
      <c r="E33" s="37" t="s">
        <v>479</v>
      </c>
    </row>
    <row r="34" spans="1:5" ht="63.75">
      <c r="A34" t="s">
        <v>57</v>
      </c>
      <c r="E34" s="35" t="s">
        <v>429</v>
      </c>
    </row>
    <row r="35" spans="1:16" ht="12.75">
      <c r="A35" s="24" t="s">
        <v>49</v>
      </c>
      <c s="29" t="s">
        <v>77</v>
      </c>
      <c s="29" t="s">
        <v>436</v>
      </c>
      <c s="24" t="s">
        <v>51</v>
      </c>
      <c s="30" t="s">
        <v>437</v>
      </c>
      <c s="31" t="s">
        <v>276</v>
      </c>
      <c s="32">
        <v>4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6" t="s">
        <v>56</v>
      </c>
      <c r="E37" s="37" t="s">
        <v>51</v>
      </c>
    </row>
    <row r="38" spans="1:5" ht="25.5">
      <c r="A38" t="s">
        <v>57</v>
      </c>
      <c r="E38" s="35" t="s">
        <v>296</v>
      </c>
    </row>
    <row r="39" spans="1:16" ht="12.75">
      <c r="A39" s="24" t="s">
        <v>49</v>
      </c>
      <c s="29" t="s">
        <v>82</v>
      </c>
      <c s="29" t="s">
        <v>438</v>
      </c>
      <c s="24" t="s">
        <v>51</v>
      </c>
      <c s="30" t="s">
        <v>439</v>
      </c>
      <c s="31" t="s">
        <v>53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51">
      <c r="A40" s="34" t="s">
        <v>54</v>
      </c>
      <c r="E40" s="35" t="s">
        <v>432</v>
      </c>
    </row>
    <row r="41" spans="1:5" ht="12.75">
      <c r="A41" s="36" t="s">
        <v>56</v>
      </c>
      <c r="E41" s="37" t="s">
        <v>51</v>
      </c>
    </row>
    <row r="42" spans="1:5" ht="12.75">
      <c r="A42" t="s">
        <v>57</v>
      </c>
      <c r="E42" s="35" t="s">
        <v>51</v>
      </c>
    </row>
    <row r="43" spans="1:16" ht="12.75">
      <c r="A43" s="24" t="s">
        <v>49</v>
      </c>
      <c s="29" t="s">
        <v>44</v>
      </c>
      <c s="29" t="s">
        <v>440</v>
      </c>
      <c s="24" t="s">
        <v>51</v>
      </c>
      <c s="30" t="s">
        <v>441</v>
      </c>
      <c s="31" t="s">
        <v>276</v>
      </c>
      <c s="32">
        <v>30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427</v>
      </c>
    </row>
    <row r="45" spans="1:5" ht="140.25">
      <c r="A45" s="36" t="s">
        <v>56</v>
      </c>
      <c r="E45" s="37" t="s">
        <v>480</v>
      </c>
    </row>
    <row r="46" spans="1:5" ht="63.75">
      <c r="A46" t="s">
        <v>57</v>
      </c>
      <c r="E46" s="35" t="s">
        <v>443</v>
      </c>
    </row>
    <row r="47" spans="1:16" ht="12.75">
      <c r="A47" s="24" t="s">
        <v>49</v>
      </c>
      <c s="29" t="s">
        <v>46</v>
      </c>
      <c s="29" t="s">
        <v>304</v>
      </c>
      <c s="24" t="s">
        <v>51</v>
      </c>
      <c s="30" t="s">
        <v>305</v>
      </c>
      <c s="31" t="s">
        <v>276</v>
      </c>
      <c s="32">
        <v>30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12.75">
      <c r="A49" s="36" t="s">
        <v>56</v>
      </c>
      <c r="E49" s="37" t="s">
        <v>51</v>
      </c>
    </row>
    <row r="50" spans="1:5" ht="25.5">
      <c r="A50" t="s">
        <v>57</v>
      </c>
      <c r="E50" s="35" t="s">
        <v>296</v>
      </c>
    </row>
    <row r="51" spans="1:16" ht="12.75">
      <c r="A51" s="24" t="s">
        <v>49</v>
      </c>
      <c s="29" t="s">
        <v>143</v>
      </c>
      <c s="29" t="s">
        <v>444</v>
      </c>
      <c s="24" t="s">
        <v>51</v>
      </c>
      <c s="30" t="s">
        <v>445</v>
      </c>
      <c s="31" t="s">
        <v>53</v>
      </c>
      <c s="32">
        <v>1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51">
      <c r="A52" s="34" t="s">
        <v>54</v>
      </c>
      <c r="E52" s="35" t="s">
        <v>432</v>
      </c>
    </row>
    <row r="53" spans="1:5" ht="12.75">
      <c r="A53" s="36" t="s">
        <v>56</v>
      </c>
      <c r="E53" s="37" t="s">
        <v>51</v>
      </c>
    </row>
    <row r="54" spans="1:5" ht="12.75">
      <c r="A54" t="s">
        <v>57</v>
      </c>
      <c r="E54" s="35" t="s">
        <v>51</v>
      </c>
    </row>
    <row r="55" spans="1:16" ht="12.75">
      <c r="A55" s="24" t="s">
        <v>49</v>
      </c>
      <c s="29" t="s">
        <v>148</v>
      </c>
      <c s="29" t="s">
        <v>446</v>
      </c>
      <c s="24" t="s">
        <v>51</v>
      </c>
      <c s="30" t="s">
        <v>447</v>
      </c>
      <c s="31" t="s">
        <v>276</v>
      </c>
      <c s="32">
        <v>2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427</v>
      </c>
    </row>
    <row r="57" spans="1:5" ht="12.75">
      <c r="A57" s="36" t="s">
        <v>56</v>
      </c>
      <c r="E57" s="37" t="s">
        <v>475</v>
      </c>
    </row>
    <row r="58" spans="1:5" ht="76.5">
      <c r="A58" t="s">
        <v>57</v>
      </c>
      <c r="E58" s="35" t="s">
        <v>449</v>
      </c>
    </row>
    <row r="59" spans="1:16" ht="12.75">
      <c r="A59" s="24" t="s">
        <v>49</v>
      </c>
      <c s="29" t="s">
        <v>154</v>
      </c>
      <c s="29" t="s">
        <v>450</v>
      </c>
      <c s="24" t="s">
        <v>51</v>
      </c>
      <c s="30" t="s">
        <v>451</v>
      </c>
      <c s="31" t="s">
        <v>276</v>
      </c>
      <c s="32">
        <v>2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12.75">
      <c r="A61" s="36" t="s">
        <v>56</v>
      </c>
      <c r="E61" s="37" t="s">
        <v>51</v>
      </c>
    </row>
    <row r="62" spans="1:5" ht="25.5">
      <c r="A62" t="s">
        <v>57</v>
      </c>
      <c r="E62" s="35" t="s">
        <v>452</v>
      </c>
    </row>
    <row r="63" spans="1:16" ht="12.75">
      <c r="A63" s="24" t="s">
        <v>49</v>
      </c>
      <c s="29" t="s">
        <v>160</v>
      </c>
      <c s="29" t="s">
        <v>453</v>
      </c>
      <c s="24" t="s">
        <v>51</v>
      </c>
      <c s="30" t="s">
        <v>454</v>
      </c>
      <c s="31" t="s">
        <v>53</v>
      </c>
      <c s="32">
        <v>1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51">
      <c r="A64" s="34" t="s">
        <v>54</v>
      </c>
      <c r="E64" s="35" t="s">
        <v>432</v>
      </c>
    </row>
    <row r="65" spans="1:5" ht="12.75">
      <c r="A65" s="36" t="s">
        <v>56</v>
      </c>
      <c r="E65" s="37" t="s">
        <v>51</v>
      </c>
    </row>
    <row r="66" spans="1:5" ht="12.75">
      <c r="A66" t="s">
        <v>57</v>
      </c>
      <c r="E66" s="35" t="s">
        <v>51</v>
      </c>
    </row>
    <row r="67" spans="1:16" ht="12.75">
      <c r="A67" s="24" t="s">
        <v>49</v>
      </c>
      <c s="29" t="s">
        <v>165</v>
      </c>
      <c s="29" t="s">
        <v>455</v>
      </c>
      <c s="24" t="s">
        <v>51</v>
      </c>
      <c s="30" t="s">
        <v>456</v>
      </c>
      <c s="31" t="s">
        <v>276</v>
      </c>
      <c s="32">
        <v>2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427</v>
      </c>
    </row>
    <row r="69" spans="1:5" ht="12.75">
      <c r="A69" s="36" t="s">
        <v>56</v>
      </c>
      <c r="E69" s="37" t="s">
        <v>475</v>
      </c>
    </row>
    <row r="70" spans="1:5" ht="63.75">
      <c r="A70" t="s">
        <v>57</v>
      </c>
      <c r="E70" s="35" t="s">
        <v>457</v>
      </c>
    </row>
    <row r="71" spans="1:16" ht="12.75">
      <c r="A71" s="24" t="s">
        <v>49</v>
      </c>
      <c s="29" t="s">
        <v>170</v>
      </c>
      <c s="29" t="s">
        <v>458</v>
      </c>
      <c s="24" t="s">
        <v>51</v>
      </c>
      <c s="30" t="s">
        <v>459</v>
      </c>
      <c s="31" t="s">
        <v>276</v>
      </c>
      <c s="32">
        <v>2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12.75">
      <c r="A73" s="36" t="s">
        <v>56</v>
      </c>
      <c r="E73" s="37" t="s">
        <v>51</v>
      </c>
    </row>
    <row r="74" spans="1:5" ht="25.5">
      <c r="A74" t="s">
        <v>57</v>
      </c>
      <c r="E74" s="35" t="s">
        <v>452</v>
      </c>
    </row>
    <row r="75" spans="1:16" ht="12.75">
      <c r="A75" s="24" t="s">
        <v>49</v>
      </c>
      <c s="29" t="s">
        <v>176</v>
      </c>
      <c s="29" t="s">
        <v>460</v>
      </c>
      <c s="24" t="s">
        <v>51</v>
      </c>
      <c s="30" t="s">
        <v>461</v>
      </c>
      <c s="31" t="s">
        <v>53</v>
      </c>
      <c s="32">
        <v>1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51">
      <c r="A76" s="34" t="s">
        <v>54</v>
      </c>
      <c r="E76" s="35" t="s">
        <v>432</v>
      </c>
    </row>
    <row r="77" spans="1:5" ht="12.75">
      <c r="A77" s="36" t="s">
        <v>56</v>
      </c>
      <c r="E77" s="37" t="s">
        <v>51</v>
      </c>
    </row>
    <row r="78" spans="1:5" ht="12.75">
      <c r="A78" t="s">
        <v>57</v>
      </c>
      <c r="E78" s="35" t="s">
        <v>51</v>
      </c>
    </row>
    <row r="79" spans="1:16" ht="12.75">
      <c r="A79" s="24" t="s">
        <v>49</v>
      </c>
      <c s="29" t="s">
        <v>182</v>
      </c>
      <c s="29" t="s">
        <v>481</v>
      </c>
      <c s="24" t="s">
        <v>51</v>
      </c>
      <c s="30" t="s">
        <v>482</v>
      </c>
      <c s="31" t="s">
        <v>276</v>
      </c>
      <c s="32">
        <v>15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427</v>
      </c>
    </row>
    <row r="81" spans="1:5" ht="12.75">
      <c r="A81" s="36" t="s">
        <v>56</v>
      </c>
      <c r="E81" s="37" t="s">
        <v>483</v>
      </c>
    </row>
    <row r="82" spans="1:5" ht="63.75">
      <c r="A82" t="s">
        <v>57</v>
      </c>
      <c r="E82" s="35" t="s">
        <v>457</v>
      </c>
    </row>
    <row r="83" spans="1:16" ht="12.75">
      <c r="A83" s="24" t="s">
        <v>49</v>
      </c>
      <c s="29" t="s">
        <v>188</v>
      </c>
      <c s="29" t="s">
        <v>484</v>
      </c>
      <c s="24" t="s">
        <v>51</v>
      </c>
      <c s="30" t="s">
        <v>485</v>
      </c>
      <c s="31" t="s">
        <v>276</v>
      </c>
      <c s="32">
        <v>15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2.75">
      <c r="A85" s="36" t="s">
        <v>56</v>
      </c>
      <c r="E85" s="37" t="s">
        <v>51</v>
      </c>
    </row>
    <row r="86" spans="1:5" ht="25.5">
      <c r="A86" t="s">
        <v>57</v>
      </c>
      <c r="E86" s="35" t="s">
        <v>452</v>
      </c>
    </row>
    <row r="87" spans="1:16" ht="12.75">
      <c r="A87" s="24" t="s">
        <v>49</v>
      </c>
      <c s="29" t="s">
        <v>191</v>
      </c>
      <c s="29" t="s">
        <v>486</v>
      </c>
      <c s="24" t="s">
        <v>51</v>
      </c>
      <c s="30" t="s">
        <v>487</v>
      </c>
      <c s="31" t="s">
        <v>53</v>
      </c>
      <c s="32">
        <v>1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51">
      <c r="A88" s="34" t="s">
        <v>54</v>
      </c>
      <c r="E88" s="35" t="s">
        <v>432</v>
      </c>
    </row>
    <row r="89" spans="1:5" ht="12.75">
      <c r="A89" s="36" t="s">
        <v>56</v>
      </c>
      <c r="E89" s="37" t="s">
        <v>51</v>
      </c>
    </row>
    <row r="90" spans="1:5" ht="12.75">
      <c r="A90" t="s">
        <v>57</v>
      </c>
      <c r="E90" s="35" t="s">
        <v>51</v>
      </c>
    </row>
    <row r="91" spans="1:16" ht="25.5">
      <c r="A91" s="24" t="s">
        <v>49</v>
      </c>
      <c s="29" t="s">
        <v>197</v>
      </c>
      <c s="29" t="s">
        <v>462</v>
      </c>
      <c s="24" t="s">
        <v>51</v>
      </c>
      <c s="30" t="s">
        <v>463</v>
      </c>
      <c s="31" t="s">
        <v>276</v>
      </c>
      <c s="32">
        <v>39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38.25">
      <c r="A92" s="34" t="s">
        <v>54</v>
      </c>
      <c r="E92" s="35" t="s">
        <v>464</v>
      </c>
    </row>
    <row r="93" spans="1:5" ht="12.75">
      <c r="A93" s="36" t="s">
        <v>56</v>
      </c>
      <c r="E93" s="37" t="s">
        <v>51</v>
      </c>
    </row>
    <row r="94" spans="1:5" ht="63.75">
      <c r="A94" t="s">
        <v>57</v>
      </c>
      <c r="E94" s="35" t="s">
        <v>457</v>
      </c>
    </row>
    <row r="95" spans="1:16" ht="12.75">
      <c r="A95" s="24" t="s">
        <v>49</v>
      </c>
      <c s="29" t="s">
        <v>204</v>
      </c>
      <c s="29" t="s">
        <v>465</v>
      </c>
      <c s="24" t="s">
        <v>51</v>
      </c>
      <c s="30" t="s">
        <v>466</v>
      </c>
      <c s="31" t="s">
        <v>276</v>
      </c>
      <c s="32">
        <v>39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51</v>
      </c>
    </row>
    <row r="97" spans="1:5" ht="12.75">
      <c r="A97" s="36" t="s">
        <v>56</v>
      </c>
      <c r="E97" s="37" t="s">
        <v>51</v>
      </c>
    </row>
    <row r="98" spans="1:5" ht="25.5">
      <c r="A98" t="s">
        <v>57</v>
      </c>
      <c r="E98" s="35" t="s">
        <v>452</v>
      </c>
    </row>
    <row r="99" spans="1:16" ht="12.75">
      <c r="A99" s="24" t="s">
        <v>49</v>
      </c>
      <c s="29" t="s">
        <v>210</v>
      </c>
      <c s="29" t="s">
        <v>467</v>
      </c>
      <c s="24" t="s">
        <v>51</v>
      </c>
      <c s="30" t="s">
        <v>468</v>
      </c>
      <c s="31" t="s">
        <v>53</v>
      </c>
      <c s="32">
        <v>1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51">
      <c r="A100" s="34" t="s">
        <v>54</v>
      </c>
      <c r="E100" s="35" t="s">
        <v>432</v>
      </c>
    </row>
    <row r="101" spans="1:5" ht="12.75">
      <c r="A101" s="36" t="s">
        <v>56</v>
      </c>
      <c r="E101" s="37" t="s">
        <v>51</v>
      </c>
    </row>
    <row r="102" spans="1:5" ht="12.75">
      <c r="A102" t="s">
        <v>57</v>
      </c>
      <c r="E102" s="35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