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"/>
    </mc:Choice>
  </mc:AlternateContent>
  <bookViews>
    <workbookView xWindow="0" yWindow="0" windowWidth="0" windowHeight="0"/>
  </bookViews>
  <sheets>
    <sheet name="Rekapitulace stavby" sheetId="1" r:id="rId1"/>
    <sheet name="DVŮR NEMOCNICE - NÁSTAVBA..." sheetId="2" r:id="rId2"/>
    <sheet name="D.1.4.ZT - Zdravotechnika..." sheetId="3" r:id="rId3"/>
    <sheet name="D.1.4. ZT - Zdravotechnik..." sheetId="4" r:id="rId4"/>
    <sheet name="nemocnicedknlsaly1 - ZAŘÍ..." sheetId="5" r:id="rId5"/>
    <sheet name="TSB SILNOPROUD - TSB Siln..." sheetId="6" r:id="rId6"/>
    <sheet name="TSB PŘELOŽKA - TSB PŘELOŽ..." sheetId="7" r:id="rId7"/>
    <sheet name="MR - MĚŘENÍ A REGULACE" sheetId="8" r:id="rId8"/>
    <sheet name="VZT - VZDUCHOTECHNIKA" sheetId="9" r:id="rId9"/>
    <sheet name="ELEKTRO - SILNOPROUD - SI..." sheetId="10" r:id="rId10"/>
    <sheet name="SLP_EPS - EPS" sheetId="11" r:id="rId11"/>
    <sheet name="SLP_JC - Jednotný čas" sheetId="12" r:id="rId12"/>
    <sheet name="SLP_MON - Monitoring tepl..." sheetId="13" r:id="rId13"/>
    <sheet name="SLP_STA - Společná televi..." sheetId="14" r:id="rId14"/>
    <sheet name="SLP_AP - Aktivní prvky sítě" sheetId="15" r:id="rId15"/>
    <sheet name="SLP_SK - Strukturovaná ka..." sheetId="16" r:id="rId16"/>
    <sheet name="MP - KOMPRES STANICE" sheetId="17" r:id="rId17"/>
    <sheet name="MP ROZV - ROZVODY" sheetId="18" r:id="rId18"/>
    <sheet name="MP VAK - VAK. STANICE" sheetId="19" r:id="rId19"/>
    <sheet name="MP LZC - LZCO 2" sheetId="20" r:id="rId20"/>
    <sheet name="MP LZN - LZN 20" sheetId="21" r:id="rId21"/>
    <sheet name="CP (1) - ČISTÉ PROSTORY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'DVŮR NEMOCNICE - NÁSTAVBA...'!$C$148:$K$1867</definedName>
    <definedName name="_xlnm.Print_Area" localSheetId="1">'DVŮR NEMOCNICE - NÁSTAVBA...'!$C$4:$J$76,'DVŮR NEMOCNICE - NÁSTAVBA...'!$C$82:$J$130,'DVŮR NEMOCNICE - NÁSTAVBA...'!$C$136:$J$1867</definedName>
    <definedName name="_xlnm.Print_Titles" localSheetId="1">'DVŮR NEMOCNICE - NÁSTAVBA...'!$148:$148</definedName>
    <definedName name="_xlnm._FilterDatabase" localSheetId="2" hidden="1">'D.1.4.ZT - Zdravotechnika...'!$C$121:$K$208</definedName>
    <definedName name="_xlnm.Print_Area" localSheetId="2">'D.1.4.ZT - Zdravotechnika...'!$C$4:$J$76,'D.1.4.ZT - Zdravotechnika...'!$C$82:$J$101,'D.1.4.ZT - Zdravotechnika...'!$C$107:$J$208</definedName>
    <definedName name="_xlnm.Print_Titles" localSheetId="2">'D.1.4.ZT - Zdravotechnika...'!$121:$121</definedName>
    <definedName name="_xlnm._FilterDatabase" localSheetId="3" hidden="1">'D.1.4. ZT - Zdravotechnik...'!$C$124:$K$254</definedName>
    <definedName name="_xlnm.Print_Area" localSheetId="3">'D.1.4. ZT - Zdravotechnik...'!$C$4:$J$76,'D.1.4. ZT - Zdravotechnik...'!$C$82:$J$104,'D.1.4. ZT - Zdravotechnik...'!$C$110:$J$254</definedName>
    <definedName name="_xlnm.Print_Titles" localSheetId="3">'D.1.4. ZT - Zdravotechnik...'!$124:$124</definedName>
    <definedName name="_xlnm._FilterDatabase" localSheetId="4" hidden="1">'nemocnicedknlsaly1 - ZAŘÍ...'!$C$124:$K$286</definedName>
    <definedName name="_xlnm.Print_Area" localSheetId="4">'nemocnicedknlsaly1 - ZAŘÍ...'!$C$4:$J$76,'nemocnicedknlsaly1 - ZAŘÍ...'!$C$82:$J$106,'nemocnicedknlsaly1 - ZAŘÍ...'!$C$112:$J$286</definedName>
    <definedName name="_xlnm.Print_Titles" localSheetId="4">'nemocnicedknlsaly1 - ZAŘÍ...'!$124:$124</definedName>
    <definedName name="_xlnm._FilterDatabase" localSheetId="5" hidden="1">'TSB SILNOPROUD - TSB Siln...'!$C$118:$K$172</definedName>
    <definedName name="_xlnm.Print_Area" localSheetId="5">'TSB SILNOPROUD - TSB Siln...'!$C$4:$J$76,'TSB SILNOPROUD - TSB Siln...'!$C$82:$J$100,'TSB SILNOPROUD - TSB Siln...'!$C$106:$J$172</definedName>
    <definedName name="_xlnm.Print_Titles" localSheetId="5">'TSB SILNOPROUD - TSB Siln...'!$118:$118</definedName>
    <definedName name="_xlnm._FilterDatabase" localSheetId="6" hidden="1">'TSB PŘELOŽKA - TSB PŘELOŽ...'!$C$117:$K$133</definedName>
    <definedName name="_xlnm.Print_Area" localSheetId="6">'TSB PŘELOŽKA - TSB PŘELOŽ...'!$C$4:$J$76,'TSB PŘELOŽKA - TSB PŘELOŽ...'!$C$82:$J$99,'TSB PŘELOŽKA - TSB PŘELOŽ...'!$C$105:$J$133</definedName>
    <definedName name="_xlnm.Print_Titles" localSheetId="6">'TSB PŘELOŽKA - TSB PŘELOŽ...'!$117:$117</definedName>
    <definedName name="_xlnm._FilterDatabase" localSheetId="7" hidden="1">'MR - MĚŘENÍ A REGULACE'!$C$123:$K$251</definedName>
    <definedName name="_xlnm.Print_Area" localSheetId="7">'MR - MĚŘENÍ A REGULACE'!$C$4:$J$76,'MR - MĚŘENÍ A REGULACE'!$C$82:$J$105,'MR - MĚŘENÍ A REGULACE'!$C$111:$J$251</definedName>
    <definedName name="_xlnm.Print_Titles" localSheetId="7">'MR - MĚŘENÍ A REGULACE'!$123:$123</definedName>
    <definedName name="_xlnm._FilterDatabase" localSheetId="8" hidden="1">'VZT - VZDUCHOTECHNIKA'!$C$270:$K$711</definedName>
    <definedName name="_xlnm.Print_Area" localSheetId="8">'VZT - VZDUCHOTECHNIKA'!$C$4:$J$76,'VZT - VZDUCHOTECHNIKA'!$C$82:$J$252,'VZT - VZDUCHOTECHNIKA'!$C$258:$J$711</definedName>
    <definedName name="_xlnm.Print_Titles" localSheetId="8">'VZT - VZDUCHOTECHNIKA'!$270:$270</definedName>
    <definedName name="_xlnm._FilterDatabase" localSheetId="9" hidden="1">'ELEKTRO - SILNOPROUD - SI...'!$C$119:$K$327</definedName>
    <definedName name="_xlnm.Print_Area" localSheetId="9">'ELEKTRO - SILNOPROUD - SI...'!$C$4:$J$76,'ELEKTRO - SILNOPROUD - SI...'!$C$82:$J$101,'ELEKTRO - SILNOPROUD - SI...'!$C$107:$J$327</definedName>
    <definedName name="_xlnm.Print_Titles" localSheetId="9">'ELEKTRO - SILNOPROUD - SI...'!$119:$119</definedName>
    <definedName name="_xlnm._FilterDatabase" localSheetId="10" hidden="1">'SLP_EPS - EPS'!$C$124:$K$182</definedName>
    <definedName name="_xlnm.Print_Area" localSheetId="10">'SLP_EPS - EPS'!$C$4:$J$76,'SLP_EPS - EPS'!$C$82:$J$104,'SLP_EPS - EPS'!$C$110:$J$182</definedName>
    <definedName name="_xlnm.Print_Titles" localSheetId="10">'SLP_EPS - EPS'!$124:$124</definedName>
    <definedName name="_xlnm._FilterDatabase" localSheetId="11" hidden="1">'SLP_JC - Jednotný čas'!$C$121:$K$133</definedName>
    <definedName name="_xlnm.Print_Area" localSheetId="11">'SLP_JC - Jednotný čas'!$C$4:$J$76,'SLP_JC - Jednotný čas'!$C$82:$J$101,'SLP_JC - Jednotný čas'!$C$107:$J$133</definedName>
    <definedName name="_xlnm.Print_Titles" localSheetId="11">'SLP_JC - Jednotný čas'!$121:$121</definedName>
    <definedName name="_xlnm._FilterDatabase" localSheetId="12" hidden="1">'SLP_MON - Monitoring tepl...'!$C$121:$K$144</definedName>
    <definedName name="_xlnm.Print_Area" localSheetId="12">'SLP_MON - Monitoring tepl...'!$C$4:$J$76,'SLP_MON - Monitoring tepl...'!$C$82:$J$101,'SLP_MON - Monitoring tepl...'!$C$107:$J$144</definedName>
    <definedName name="_xlnm.Print_Titles" localSheetId="12">'SLP_MON - Monitoring tepl...'!$121:$121</definedName>
    <definedName name="_xlnm._FilterDatabase" localSheetId="13" hidden="1">'SLP_STA - Společná televi...'!$C$123:$K$150</definedName>
    <definedName name="_xlnm.Print_Area" localSheetId="13">'SLP_STA - Společná televi...'!$C$4:$J$76,'SLP_STA - Společná televi...'!$C$82:$J$103,'SLP_STA - Společná televi...'!$C$109:$J$150</definedName>
    <definedName name="_xlnm.Print_Titles" localSheetId="13">'SLP_STA - Společná televi...'!$123:$123</definedName>
    <definedName name="_xlnm._FilterDatabase" localSheetId="14" hidden="1">'SLP_AP - Aktivní prvky sítě'!$C$121:$K$131</definedName>
    <definedName name="_xlnm.Print_Area" localSheetId="14">'SLP_AP - Aktivní prvky sítě'!$C$4:$J$76,'SLP_AP - Aktivní prvky sítě'!$C$82:$J$101,'SLP_AP - Aktivní prvky sítě'!$C$107:$J$131</definedName>
    <definedName name="_xlnm.Print_Titles" localSheetId="14">'SLP_AP - Aktivní prvky sítě'!$121:$121</definedName>
    <definedName name="_xlnm._FilterDatabase" localSheetId="15" hidden="1">'SLP_SK - Strukturovaná ka...'!$C$123:$K$181</definedName>
    <definedName name="_xlnm.Print_Area" localSheetId="15">'SLP_SK - Strukturovaná ka...'!$C$4:$J$76,'SLP_SK - Strukturovaná ka...'!$C$82:$J$103,'SLP_SK - Strukturovaná ka...'!$C$109:$J$181</definedName>
    <definedName name="_xlnm.Print_Titles" localSheetId="15">'SLP_SK - Strukturovaná ka...'!$123:$123</definedName>
    <definedName name="_xlnm._FilterDatabase" localSheetId="16" hidden="1">'MP - KOMPRES STANICE'!$C$121:$K$150</definedName>
    <definedName name="_xlnm.Print_Area" localSheetId="16">'MP - KOMPRES STANICE'!$C$4:$J$76,'MP - KOMPRES STANICE'!$C$82:$J$101,'MP - KOMPRES STANICE'!$C$107:$J$150</definedName>
    <definedName name="_xlnm.Print_Titles" localSheetId="16">'MP - KOMPRES STANICE'!$121:$121</definedName>
    <definedName name="_xlnm._FilterDatabase" localSheetId="17" hidden="1">'MP ROZV - ROZVODY'!$C$121:$K$174</definedName>
    <definedName name="_xlnm.Print_Area" localSheetId="17">'MP ROZV - ROZVODY'!$C$4:$J$76,'MP ROZV - ROZVODY'!$C$82:$J$101,'MP ROZV - ROZVODY'!$C$107:$J$174</definedName>
    <definedName name="_xlnm.Print_Titles" localSheetId="17">'MP ROZV - ROZVODY'!$121:$121</definedName>
    <definedName name="_xlnm._FilterDatabase" localSheetId="18" hidden="1">'MP VAK - VAK. STANICE'!$C$121:$K$145</definedName>
    <definedName name="_xlnm.Print_Area" localSheetId="18">'MP VAK - VAK. STANICE'!$C$4:$J$76,'MP VAK - VAK. STANICE'!$C$82:$J$101,'MP VAK - VAK. STANICE'!$C$107:$J$145</definedName>
    <definedName name="_xlnm.Print_Titles" localSheetId="18">'MP VAK - VAK. STANICE'!$121:$121</definedName>
    <definedName name="_xlnm._FilterDatabase" localSheetId="19" hidden="1">'MP LZC - LZCO 2'!$C$121:$K$140</definedName>
    <definedName name="_xlnm.Print_Area" localSheetId="19">'MP LZC - LZCO 2'!$C$4:$J$76,'MP LZC - LZCO 2'!$C$82:$J$101,'MP LZC - LZCO 2'!$C$107:$J$140</definedName>
    <definedName name="_xlnm.Print_Titles" localSheetId="19">'MP LZC - LZCO 2'!$121:$121</definedName>
    <definedName name="_xlnm._FilterDatabase" localSheetId="20" hidden="1">'MP LZN - LZN 20'!$C$121:$K$140</definedName>
    <definedName name="_xlnm.Print_Area" localSheetId="20">'MP LZN - LZN 20'!$C$4:$J$76,'MP LZN - LZN 20'!$C$82:$J$101,'MP LZN - LZN 20'!$C$107:$J$140</definedName>
    <definedName name="_xlnm.Print_Titles" localSheetId="20">'MP LZN - LZN 20'!$121:$121</definedName>
    <definedName name="_xlnm._FilterDatabase" localSheetId="21" hidden="1">'CP (1) - ČISTÉ PROSTORY'!$C$131:$K$222</definedName>
    <definedName name="_xlnm.Print_Area" localSheetId="21">'CP (1) - ČISTÉ PROSTORY'!$C$4:$J$76,'CP (1) - ČISTÉ PROSTORY'!$C$82:$J$113,'CP (1) - ČISTÉ PROSTORY'!$C$119:$J$222</definedName>
    <definedName name="_xlnm.Print_Titles" localSheetId="21">'CP (1) - ČISTÉ PROSTORY'!$131:$131</definedName>
  </definedNames>
  <calcPr/>
</workbook>
</file>

<file path=xl/calcChain.xml><?xml version="1.0" encoding="utf-8"?>
<calcChain xmlns="http://schemas.openxmlformats.org/spreadsheetml/2006/main">
  <c i="22" l="1" r="J37"/>
  <c r="J36"/>
  <c i="1" r="AY118"/>
  <c i="22" r="J35"/>
  <c i="1" r="AX118"/>
  <c i="22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F126"/>
  <c r="E124"/>
  <c r="F89"/>
  <c r="E87"/>
  <c r="J24"/>
  <c r="E24"/>
  <c r="J129"/>
  <c r="J23"/>
  <c r="J21"/>
  <c r="E21"/>
  <c r="J128"/>
  <c r="J20"/>
  <c r="J18"/>
  <c r="E18"/>
  <c r="F129"/>
  <c r="J17"/>
  <c r="J15"/>
  <c r="E15"/>
  <c r="F128"/>
  <c r="J14"/>
  <c r="J12"/>
  <c r="J126"/>
  <c r="E7"/>
  <c r="E122"/>
  <c i="21" r="J39"/>
  <c r="J38"/>
  <c i="1" r="AY117"/>
  <c i="21" r="J37"/>
  <c i="1" r="AX117"/>
  <c i="2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110"/>
  <c i="20" r="J39"/>
  <c r="J38"/>
  <c i="1" r="AY116"/>
  <c i="20" r="J37"/>
  <c i="1" r="AX116"/>
  <c i="2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110"/>
  <c i="19" r="J39"/>
  <c r="J38"/>
  <c i="1" r="AY115"/>
  <c i="19" r="J37"/>
  <c i="1" r="AX115"/>
  <c i="1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110"/>
  <c i="18" r="J39"/>
  <c r="J38"/>
  <c i="1" r="AY114"/>
  <c i="18" r="J37"/>
  <c i="1" r="AX114"/>
  <c i="18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116"/>
  <c r="E7"/>
  <c r="E110"/>
  <c i="17" r="J39"/>
  <c r="J38"/>
  <c i="1" r="AY113"/>
  <c i="17" r="J37"/>
  <c i="1" r="AX113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85"/>
  <c i="16" r="J39"/>
  <c r="J38"/>
  <c i="1" r="AY111"/>
  <c i="16" r="J37"/>
  <c i="1" r="AX111"/>
  <c i="16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15" r="J39"/>
  <c r="J38"/>
  <c i="1" r="AY110"/>
  <c i="15" r="J37"/>
  <c i="1" r="AX110"/>
  <c i="1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14" r="J39"/>
  <c r="J38"/>
  <c i="1" r="AY109"/>
  <c i="14" r="J37"/>
  <c i="1" r="AX109"/>
  <c i="14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91"/>
  <c r="E7"/>
  <c r="E112"/>
  <c i="13" r="J39"/>
  <c r="J38"/>
  <c i="1" r="AY108"/>
  <c i="13" r="J37"/>
  <c i="1" r="AX108"/>
  <c i="13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93"/>
  <c r="J22"/>
  <c r="J20"/>
  <c r="E20"/>
  <c r="F119"/>
  <c r="J19"/>
  <c r="J17"/>
  <c r="E17"/>
  <c r="F118"/>
  <c r="J16"/>
  <c r="J14"/>
  <c r="J91"/>
  <c r="E7"/>
  <c r="E110"/>
  <c i="12" r="J39"/>
  <c r="J38"/>
  <c i="1" r="AY107"/>
  <c i="12" r="J37"/>
  <c i="1" r="AX107"/>
  <c i="1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85"/>
  <c i="11" r="J39"/>
  <c r="J38"/>
  <c i="1" r="AY106"/>
  <c i="11" r="J37"/>
  <c i="1" r="AX106"/>
  <c i="11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91"/>
  <c r="E7"/>
  <c r="E113"/>
  <c i="10" r="J37"/>
  <c r="J36"/>
  <c i="1" r="AY104"/>
  <c i="10" r="J35"/>
  <c i="1" r="AX104"/>
  <c i="10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116"/>
  <c r="J14"/>
  <c r="J12"/>
  <c r="J114"/>
  <c r="E7"/>
  <c r="E110"/>
  <c i="9" r="J678"/>
  <c r="J37"/>
  <c r="J36"/>
  <c i="1" r="AY103"/>
  <c i="9" r="J35"/>
  <c i="1" r="AX103"/>
  <c i="9"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T699"/>
  <c r="R700"/>
  <c r="R699"/>
  <c r="P700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T694"/>
  <c r="R695"/>
  <c r="R694"/>
  <c r="P695"/>
  <c r="P694"/>
  <c r="BI693"/>
  <c r="BH693"/>
  <c r="BG693"/>
  <c r="BF693"/>
  <c r="T693"/>
  <c r="T692"/>
  <c r="R693"/>
  <c r="R692"/>
  <c r="P693"/>
  <c r="P692"/>
  <c r="BI691"/>
  <c r="BH691"/>
  <c r="BG691"/>
  <c r="BF691"/>
  <c r="T691"/>
  <c r="T690"/>
  <c r="R691"/>
  <c r="R690"/>
  <c r="P691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T683"/>
  <c r="R684"/>
  <c r="R683"/>
  <c r="P684"/>
  <c r="P683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J240"/>
  <c r="BI677"/>
  <c r="BH677"/>
  <c r="BG677"/>
  <c r="BF677"/>
  <c r="T677"/>
  <c r="T676"/>
  <c r="T675"/>
  <c r="R677"/>
  <c r="R676"/>
  <c r="R675"/>
  <c r="P677"/>
  <c r="P676"/>
  <c r="P675"/>
  <c r="BI674"/>
  <c r="BH674"/>
  <c r="BG674"/>
  <c r="BF674"/>
  <c r="T674"/>
  <c r="T673"/>
  <c r="R674"/>
  <c r="R673"/>
  <c r="P674"/>
  <c r="P673"/>
  <c r="BI672"/>
  <c r="BH672"/>
  <c r="BG672"/>
  <c r="BF672"/>
  <c r="T672"/>
  <c r="T671"/>
  <c r="R672"/>
  <c r="R671"/>
  <c r="P672"/>
  <c r="P671"/>
  <c r="BI670"/>
  <c r="BH670"/>
  <c r="BG670"/>
  <c r="BF670"/>
  <c r="T670"/>
  <c r="T669"/>
  <c r="R670"/>
  <c r="R669"/>
  <c r="P670"/>
  <c r="P669"/>
  <c r="BI668"/>
  <c r="BH668"/>
  <c r="BG668"/>
  <c r="BF668"/>
  <c r="T668"/>
  <c r="T667"/>
  <c r="R668"/>
  <c r="R667"/>
  <c r="P668"/>
  <c r="P667"/>
  <c r="BI666"/>
  <c r="BH666"/>
  <c r="BG666"/>
  <c r="BF666"/>
  <c r="T666"/>
  <c r="T665"/>
  <c r="R666"/>
  <c r="R665"/>
  <c r="P666"/>
  <c r="P665"/>
  <c r="BI664"/>
  <c r="BH664"/>
  <c r="BG664"/>
  <c r="BF664"/>
  <c r="T664"/>
  <c r="T663"/>
  <c r="R664"/>
  <c r="R663"/>
  <c r="P664"/>
  <c r="P663"/>
  <c r="BI662"/>
  <c r="BH662"/>
  <c r="BG662"/>
  <c r="BF662"/>
  <c r="T662"/>
  <c r="T661"/>
  <c r="R662"/>
  <c r="R661"/>
  <c r="P662"/>
  <c r="P661"/>
  <c r="BI660"/>
  <c r="BH660"/>
  <c r="BG660"/>
  <c r="BF660"/>
  <c r="T660"/>
  <c r="T659"/>
  <c r="R660"/>
  <c r="R659"/>
  <c r="P660"/>
  <c r="P659"/>
  <c r="BI658"/>
  <c r="BH658"/>
  <c r="BG658"/>
  <c r="BF658"/>
  <c r="T658"/>
  <c r="T657"/>
  <c r="T656"/>
  <c r="R658"/>
  <c r="R657"/>
  <c r="R656"/>
  <c r="P658"/>
  <c r="P657"/>
  <c r="P656"/>
  <c r="BI655"/>
  <c r="BH655"/>
  <c r="BG655"/>
  <c r="BF655"/>
  <c r="T655"/>
  <c r="T654"/>
  <c r="R655"/>
  <c r="R654"/>
  <c r="P655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T647"/>
  <c r="R648"/>
  <c r="R647"/>
  <c r="P648"/>
  <c r="P647"/>
  <c r="BI646"/>
  <c r="BH646"/>
  <c r="BG646"/>
  <c r="BF646"/>
  <c r="T646"/>
  <c r="T645"/>
  <c r="R646"/>
  <c r="R645"/>
  <c r="P646"/>
  <c r="P645"/>
  <c r="BI644"/>
  <c r="BH644"/>
  <c r="BG644"/>
  <c r="BF644"/>
  <c r="T644"/>
  <c r="T643"/>
  <c r="R644"/>
  <c r="R643"/>
  <c r="P644"/>
  <c r="P643"/>
  <c r="BI642"/>
  <c r="BH642"/>
  <c r="BG642"/>
  <c r="BF642"/>
  <c r="T642"/>
  <c r="T641"/>
  <c r="R642"/>
  <c r="R641"/>
  <c r="P642"/>
  <c r="P641"/>
  <c r="BI640"/>
  <c r="BH640"/>
  <c r="BG640"/>
  <c r="BF640"/>
  <c r="T640"/>
  <c r="T639"/>
  <c r="R640"/>
  <c r="R639"/>
  <c r="P640"/>
  <c r="P639"/>
  <c r="BI638"/>
  <c r="BH638"/>
  <c r="BG638"/>
  <c r="BF638"/>
  <c r="T638"/>
  <c r="T637"/>
  <c r="R638"/>
  <c r="R637"/>
  <c r="P638"/>
  <c r="P637"/>
  <c r="BI636"/>
  <c r="BH636"/>
  <c r="BG636"/>
  <c r="BF636"/>
  <c r="T636"/>
  <c r="T635"/>
  <c r="R636"/>
  <c r="R635"/>
  <c r="P636"/>
  <c r="P635"/>
  <c r="BI634"/>
  <c r="BH634"/>
  <c r="BG634"/>
  <c r="BF634"/>
  <c r="T634"/>
  <c r="T633"/>
  <c r="R634"/>
  <c r="R633"/>
  <c r="P634"/>
  <c r="P633"/>
  <c r="BI631"/>
  <c r="BH631"/>
  <c r="BG631"/>
  <c r="BF631"/>
  <c r="T631"/>
  <c r="T630"/>
  <c r="R631"/>
  <c r="R630"/>
  <c r="P631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T625"/>
  <c r="R626"/>
  <c r="R625"/>
  <c r="P626"/>
  <c r="P625"/>
  <c r="BI624"/>
  <c r="BH624"/>
  <c r="BG624"/>
  <c r="BF624"/>
  <c r="T624"/>
  <c r="T623"/>
  <c r="R624"/>
  <c r="R623"/>
  <c r="P624"/>
  <c r="P623"/>
  <c r="BI622"/>
  <c r="BH622"/>
  <c r="BG622"/>
  <c r="BF622"/>
  <c r="T622"/>
  <c r="T621"/>
  <c r="R622"/>
  <c r="R621"/>
  <c r="P622"/>
  <c r="P621"/>
  <c r="BI620"/>
  <c r="BH620"/>
  <c r="BG620"/>
  <c r="BF620"/>
  <c r="T620"/>
  <c r="T619"/>
  <c r="R620"/>
  <c r="R619"/>
  <c r="P620"/>
  <c r="P619"/>
  <c r="BI618"/>
  <c r="BH618"/>
  <c r="BG618"/>
  <c r="BF618"/>
  <c r="T618"/>
  <c r="T617"/>
  <c r="R618"/>
  <c r="R617"/>
  <c r="P618"/>
  <c r="P617"/>
  <c r="BI616"/>
  <c r="BH616"/>
  <c r="BG616"/>
  <c r="BF616"/>
  <c r="T616"/>
  <c r="T615"/>
  <c r="R616"/>
  <c r="R615"/>
  <c r="P616"/>
  <c r="P615"/>
  <c r="BI614"/>
  <c r="BH614"/>
  <c r="BG614"/>
  <c r="BF614"/>
  <c r="T614"/>
  <c r="T613"/>
  <c r="R614"/>
  <c r="R613"/>
  <c r="P614"/>
  <c r="P613"/>
  <c r="BI612"/>
  <c r="BH612"/>
  <c r="BG612"/>
  <c r="BF612"/>
  <c r="T612"/>
  <c r="T611"/>
  <c r="R612"/>
  <c r="R611"/>
  <c r="P612"/>
  <c r="P611"/>
  <c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T601"/>
  <c r="R602"/>
  <c r="R601"/>
  <c r="P602"/>
  <c r="P601"/>
  <c r="BI600"/>
  <c r="BH600"/>
  <c r="BG600"/>
  <c r="BF600"/>
  <c r="T600"/>
  <c r="T599"/>
  <c r="R600"/>
  <c r="R599"/>
  <c r="P600"/>
  <c r="P599"/>
  <c r="BI598"/>
  <c r="BH598"/>
  <c r="BG598"/>
  <c r="BF598"/>
  <c r="T598"/>
  <c r="T597"/>
  <c r="R598"/>
  <c r="R597"/>
  <c r="P598"/>
  <c r="P597"/>
  <c r="BI596"/>
  <c r="BH596"/>
  <c r="BG596"/>
  <c r="BF596"/>
  <c r="T596"/>
  <c r="T595"/>
  <c r="R596"/>
  <c r="R595"/>
  <c r="P596"/>
  <c r="P595"/>
  <c r="BI593"/>
  <c r="BH593"/>
  <c r="BG593"/>
  <c r="BF593"/>
  <c r="T593"/>
  <c r="T592"/>
  <c r="R593"/>
  <c r="R592"/>
  <c r="P593"/>
  <c r="P592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T584"/>
  <c r="R585"/>
  <c r="R584"/>
  <c r="P585"/>
  <c r="P584"/>
  <c r="BI583"/>
  <c r="BH583"/>
  <c r="BG583"/>
  <c r="BF583"/>
  <c r="T583"/>
  <c r="T582"/>
  <c r="T581"/>
  <c r="R583"/>
  <c r="R582"/>
  <c r="R581"/>
  <c r="P583"/>
  <c r="P582"/>
  <c r="P581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T563"/>
  <c r="R564"/>
  <c r="R563"/>
  <c r="P564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T558"/>
  <c r="R559"/>
  <c r="R558"/>
  <c r="P559"/>
  <c r="P558"/>
  <c r="BI557"/>
  <c r="BH557"/>
  <c r="BG557"/>
  <c r="BF557"/>
  <c r="T557"/>
  <c r="T556"/>
  <c r="R557"/>
  <c r="R556"/>
  <c r="P557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T551"/>
  <c r="R552"/>
  <c r="R551"/>
  <c r="P552"/>
  <c r="P551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T540"/>
  <c r="R541"/>
  <c r="R540"/>
  <c r="P541"/>
  <c r="P540"/>
  <c r="BI539"/>
  <c r="BH539"/>
  <c r="BG539"/>
  <c r="BF539"/>
  <c r="T539"/>
  <c r="T538"/>
  <c r="R539"/>
  <c r="R538"/>
  <c r="P539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T533"/>
  <c r="R534"/>
  <c r="R533"/>
  <c r="P534"/>
  <c r="P533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T514"/>
  <c r="R515"/>
  <c r="R514"/>
  <c r="P515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T506"/>
  <c r="R507"/>
  <c r="R506"/>
  <c r="P507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T493"/>
  <c r="R494"/>
  <c r="R493"/>
  <c r="P494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T399"/>
  <c r="R400"/>
  <c r="R399"/>
  <c r="P400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T392"/>
  <c r="R393"/>
  <c r="R392"/>
  <c r="P393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T361"/>
  <c r="R362"/>
  <c r="R361"/>
  <c r="P362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T343"/>
  <c r="R344"/>
  <c r="R343"/>
  <c r="P344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F265"/>
  <c r="E263"/>
  <c r="F89"/>
  <c r="E87"/>
  <c r="J24"/>
  <c r="E24"/>
  <c r="J92"/>
  <c r="J23"/>
  <c r="J21"/>
  <c r="E21"/>
  <c r="J267"/>
  <c r="J20"/>
  <c r="J18"/>
  <c r="E18"/>
  <c r="F268"/>
  <c r="J17"/>
  <c r="J15"/>
  <c r="E15"/>
  <c r="F91"/>
  <c r="J14"/>
  <c r="J12"/>
  <c r="J265"/>
  <c r="E7"/>
  <c r="E261"/>
  <c i="8" r="J37"/>
  <c r="J36"/>
  <c i="1" r="AY102"/>
  <c i="8" r="J35"/>
  <c i="1" r="AX102"/>
  <c i="8"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114"/>
  <c i="7" r="J37"/>
  <c r="J36"/>
  <c i="1" r="AY101"/>
  <c i="7" r="J35"/>
  <c i="1" r="AX101"/>
  <c i="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85"/>
  <c i="6" r="J37"/>
  <c r="J36"/>
  <c i="1" r="AY100"/>
  <c i="6" r="J35"/>
  <c i="1" r="AX100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85"/>
  <c i="5" r="J37"/>
  <c r="J36"/>
  <c i="1" r="AY99"/>
  <c i="5" r="J35"/>
  <c i="1" r="AX99"/>
  <c i="5"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4" r="J39"/>
  <c r="J38"/>
  <c i="1" r="AY98"/>
  <c i="4" r="J37"/>
  <c i="1" r="AX98"/>
  <c i="4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3" r="J39"/>
  <c r="J38"/>
  <c i="1" r="AY97"/>
  <c i="3" r="J37"/>
  <c i="1" r="AX97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" r="T1750"/>
  <c r="J37"/>
  <c r="J36"/>
  <c i="1" r="AY95"/>
  <c i="2" r="J35"/>
  <c i="1" r="AX95"/>
  <c i="2" r="BI1866"/>
  <c r="BH1866"/>
  <c r="BG1866"/>
  <c r="BF1866"/>
  <c r="T1866"/>
  <c r="R1866"/>
  <c r="P1866"/>
  <c r="BI1864"/>
  <c r="BH1864"/>
  <c r="BG1864"/>
  <c r="BF1864"/>
  <c r="T1864"/>
  <c r="R1864"/>
  <c r="P1864"/>
  <c r="BI1862"/>
  <c r="BH1862"/>
  <c r="BG1862"/>
  <c r="BF1862"/>
  <c r="T1862"/>
  <c r="R1862"/>
  <c r="P1862"/>
  <c r="BI1860"/>
  <c r="BH1860"/>
  <c r="BG1860"/>
  <c r="BF1860"/>
  <c r="T1860"/>
  <c r="R1860"/>
  <c r="P1860"/>
  <c r="BI1859"/>
  <c r="BH1859"/>
  <c r="BG1859"/>
  <c r="BF1859"/>
  <c r="T1859"/>
  <c r="R1859"/>
  <c r="P1859"/>
  <c r="BI1858"/>
  <c r="BH1858"/>
  <c r="BG1858"/>
  <c r="BF1858"/>
  <c r="T1858"/>
  <c r="R1858"/>
  <c r="P1858"/>
  <c r="BI1857"/>
  <c r="BH1857"/>
  <c r="BG1857"/>
  <c r="BF1857"/>
  <c r="T1857"/>
  <c r="R1857"/>
  <c r="P1857"/>
  <c r="BI1856"/>
  <c r="BH1856"/>
  <c r="BG1856"/>
  <c r="BF1856"/>
  <c r="T1856"/>
  <c r="R1856"/>
  <c r="P1856"/>
  <c r="BI1855"/>
  <c r="BH1855"/>
  <c r="BG1855"/>
  <c r="BF1855"/>
  <c r="T1855"/>
  <c r="R1855"/>
  <c r="P1855"/>
  <c r="BI1852"/>
  <c r="BH1852"/>
  <c r="BG1852"/>
  <c r="BF1852"/>
  <c r="T1852"/>
  <c r="R1852"/>
  <c r="P1852"/>
  <c r="BI1850"/>
  <c r="BH1850"/>
  <c r="BG1850"/>
  <c r="BF1850"/>
  <c r="T1850"/>
  <c r="R1850"/>
  <c r="P1850"/>
  <c r="BI1848"/>
  <c r="BH1848"/>
  <c r="BG1848"/>
  <c r="BF1848"/>
  <c r="T1848"/>
  <c r="R1848"/>
  <c r="P1848"/>
  <c r="BI1846"/>
  <c r="BH1846"/>
  <c r="BG1846"/>
  <c r="BF1846"/>
  <c r="T1846"/>
  <c r="R1846"/>
  <c r="P1846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20"/>
  <c r="BH1820"/>
  <c r="BG1820"/>
  <c r="BF1820"/>
  <c r="T1820"/>
  <c r="T1819"/>
  <c r="R1820"/>
  <c r="R1819"/>
  <c r="P1820"/>
  <c r="P1819"/>
  <c r="BI1817"/>
  <c r="BH1817"/>
  <c r="BG1817"/>
  <c r="BF1817"/>
  <c r="T1817"/>
  <c r="T1816"/>
  <c r="T1815"/>
  <c r="R1817"/>
  <c r="R1816"/>
  <c r="R1815"/>
  <c r="P1817"/>
  <c r="P1816"/>
  <c r="P1815"/>
  <c r="BI1814"/>
  <c r="BH1814"/>
  <c r="BG1814"/>
  <c r="BF1814"/>
  <c r="T1814"/>
  <c r="R1814"/>
  <c r="P1814"/>
  <c r="BI1809"/>
  <c r="BH1809"/>
  <c r="BG1809"/>
  <c r="BF1809"/>
  <c r="T1809"/>
  <c r="R1809"/>
  <c r="P1809"/>
  <c r="BI1808"/>
  <c r="BH1808"/>
  <c r="BG1808"/>
  <c r="BF1808"/>
  <c r="T1808"/>
  <c r="R1808"/>
  <c r="P1808"/>
  <c r="BI1804"/>
  <c r="BH1804"/>
  <c r="BG1804"/>
  <c r="BF1804"/>
  <c r="T1804"/>
  <c r="R1804"/>
  <c r="P1804"/>
  <c r="BI1791"/>
  <c r="BH1791"/>
  <c r="BG1791"/>
  <c r="BF1791"/>
  <c r="T1791"/>
  <c r="R1791"/>
  <c r="P1791"/>
  <c r="BI1780"/>
  <c r="BH1780"/>
  <c r="BG1780"/>
  <c r="BF1780"/>
  <c r="T1780"/>
  <c r="R1780"/>
  <c r="P1780"/>
  <c r="BI1773"/>
  <c r="BH1773"/>
  <c r="BG1773"/>
  <c r="BF1773"/>
  <c r="T1773"/>
  <c r="R1773"/>
  <c r="P1773"/>
  <c r="BI1770"/>
  <c r="BH1770"/>
  <c r="BG1770"/>
  <c r="BF1770"/>
  <c r="T1770"/>
  <c r="R1770"/>
  <c r="P1770"/>
  <c r="BI1768"/>
  <c r="BH1768"/>
  <c r="BG1768"/>
  <c r="BF1768"/>
  <c r="T1768"/>
  <c r="R1768"/>
  <c r="P1768"/>
  <c r="BI1765"/>
  <c r="BH1765"/>
  <c r="BG1765"/>
  <c r="BF1765"/>
  <c r="T1765"/>
  <c r="R1765"/>
  <c r="P1765"/>
  <c r="BI1762"/>
  <c r="BH1762"/>
  <c r="BG1762"/>
  <c r="BF1762"/>
  <c r="T1762"/>
  <c r="R1762"/>
  <c r="P1762"/>
  <c r="BI1761"/>
  <c r="BH1761"/>
  <c r="BG1761"/>
  <c r="BF1761"/>
  <c r="T1761"/>
  <c r="R1761"/>
  <c r="P1761"/>
  <c r="BI1751"/>
  <c r="BH1751"/>
  <c r="BG1751"/>
  <c r="BF1751"/>
  <c r="T1751"/>
  <c r="R1751"/>
  <c r="P1751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43"/>
  <c r="BH1743"/>
  <c r="BG1743"/>
  <c r="BF1743"/>
  <c r="T1743"/>
  <c r="R1743"/>
  <c r="P1743"/>
  <c r="BI1739"/>
  <c r="BH1739"/>
  <c r="BG1739"/>
  <c r="BF1739"/>
  <c r="T1739"/>
  <c r="R1739"/>
  <c r="P1739"/>
  <c r="BI1737"/>
  <c r="BH1737"/>
  <c r="BG1737"/>
  <c r="BF1737"/>
  <c r="T1737"/>
  <c r="R1737"/>
  <c r="P1737"/>
  <c r="BI1734"/>
  <c r="BH1734"/>
  <c r="BG1734"/>
  <c r="BF1734"/>
  <c r="T1734"/>
  <c r="R1734"/>
  <c r="P1734"/>
  <c r="BI1731"/>
  <c r="BH1731"/>
  <c r="BG1731"/>
  <c r="BF1731"/>
  <c r="T1731"/>
  <c r="R1731"/>
  <c r="P1731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704"/>
  <c r="BH1704"/>
  <c r="BG1704"/>
  <c r="BF1704"/>
  <c r="T1704"/>
  <c r="R1704"/>
  <c r="P1704"/>
  <c r="BI1702"/>
  <c r="BH1702"/>
  <c r="BG1702"/>
  <c r="BF1702"/>
  <c r="T1702"/>
  <c r="R1702"/>
  <c r="P1702"/>
  <c r="BI1700"/>
  <c r="BH1700"/>
  <c r="BG1700"/>
  <c r="BF1700"/>
  <c r="T1700"/>
  <c r="R1700"/>
  <c r="P1700"/>
  <c r="BI1696"/>
  <c r="BH1696"/>
  <c r="BG1696"/>
  <c r="BF1696"/>
  <c r="T1696"/>
  <c r="R1696"/>
  <c r="P1696"/>
  <c r="BI1694"/>
  <c r="BH1694"/>
  <c r="BG1694"/>
  <c r="BF1694"/>
  <c r="T1694"/>
  <c r="R1694"/>
  <c r="P1694"/>
  <c r="BI1690"/>
  <c r="BH1690"/>
  <c r="BG1690"/>
  <c r="BF1690"/>
  <c r="T1690"/>
  <c r="R1690"/>
  <c r="P1690"/>
  <c r="BI1683"/>
  <c r="BH1683"/>
  <c r="BG1683"/>
  <c r="BF1683"/>
  <c r="T1683"/>
  <c r="R1683"/>
  <c r="P1683"/>
  <c r="BI1681"/>
  <c r="BH1681"/>
  <c r="BG1681"/>
  <c r="BF1681"/>
  <c r="T1681"/>
  <c r="R1681"/>
  <c r="P1681"/>
  <c r="BI1679"/>
  <c r="BH1679"/>
  <c r="BG1679"/>
  <c r="BF1679"/>
  <c r="T1679"/>
  <c r="R1679"/>
  <c r="P1679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6"/>
  <c r="BH1666"/>
  <c r="BG1666"/>
  <c r="BF1666"/>
  <c r="T1666"/>
  <c r="R1666"/>
  <c r="P1666"/>
  <c r="BI1664"/>
  <c r="BH1664"/>
  <c r="BG1664"/>
  <c r="BF1664"/>
  <c r="T1664"/>
  <c r="R1664"/>
  <c r="P1664"/>
  <c r="BI1658"/>
  <c r="BH1658"/>
  <c r="BG1658"/>
  <c r="BF1658"/>
  <c r="T1658"/>
  <c r="R1658"/>
  <c r="P1658"/>
  <c r="BI1656"/>
  <c r="BH1656"/>
  <c r="BG1656"/>
  <c r="BF1656"/>
  <c r="T1656"/>
  <c r="R1656"/>
  <c r="P1656"/>
  <c r="BI1651"/>
  <c r="BH1651"/>
  <c r="BG1651"/>
  <c r="BF1651"/>
  <c r="T1651"/>
  <c r="R1651"/>
  <c r="P1651"/>
  <c r="BI1648"/>
  <c r="BH1648"/>
  <c r="BG1648"/>
  <c r="BF1648"/>
  <c r="T1648"/>
  <c r="R1648"/>
  <c r="P1648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6"/>
  <c r="BH1636"/>
  <c r="BG1636"/>
  <c r="BF1636"/>
  <c r="T1636"/>
  <c r="R1636"/>
  <c r="P1636"/>
  <c r="BI1634"/>
  <c r="BH1634"/>
  <c r="BG1634"/>
  <c r="BF1634"/>
  <c r="T1634"/>
  <c r="R1634"/>
  <c r="P1634"/>
  <c r="BI1632"/>
  <c r="BH1632"/>
  <c r="BG1632"/>
  <c r="BF1632"/>
  <c r="T1632"/>
  <c r="R1632"/>
  <c r="P1632"/>
  <c r="BI1626"/>
  <c r="BH1626"/>
  <c r="BG1626"/>
  <c r="BF1626"/>
  <c r="T1626"/>
  <c r="R1626"/>
  <c r="P1626"/>
  <c r="BI1624"/>
  <c r="BH1624"/>
  <c r="BG1624"/>
  <c r="BF1624"/>
  <c r="T1624"/>
  <c r="R1624"/>
  <c r="P1624"/>
  <c r="BI1619"/>
  <c r="BH1619"/>
  <c r="BG1619"/>
  <c r="BF1619"/>
  <c r="T1619"/>
  <c r="R1619"/>
  <c r="P1619"/>
  <c r="BI1614"/>
  <c r="BH1614"/>
  <c r="BG1614"/>
  <c r="BF1614"/>
  <c r="T1614"/>
  <c r="R1614"/>
  <c r="P1614"/>
  <c r="BI1611"/>
  <c r="BH1611"/>
  <c r="BG1611"/>
  <c r="BF1611"/>
  <c r="T1611"/>
  <c r="R1611"/>
  <c r="P1611"/>
  <c r="BI1609"/>
  <c r="BH1609"/>
  <c r="BG1609"/>
  <c r="BF1609"/>
  <c r="T1609"/>
  <c r="R1609"/>
  <c r="P1609"/>
  <c r="BI1606"/>
  <c r="BH1606"/>
  <c r="BG1606"/>
  <c r="BF1606"/>
  <c r="T1606"/>
  <c r="R1606"/>
  <c r="P1606"/>
  <c r="BI1603"/>
  <c r="BH1603"/>
  <c r="BG1603"/>
  <c r="BF1603"/>
  <c r="T1603"/>
  <c r="R1603"/>
  <c r="P1603"/>
  <c r="BI1601"/>
  <c r="BH1601"/>
  <c r="BG1601"/>
  <c r="BF1601"/>
  <c r="T1601"/>
  <c r="R1601"/>
  <c r="P1601"/>
  <c r="BI1598"/>
  <c r="BH1598"/>
  <c r="BG1598"/>
  <c r="BF1598"/>
  <c r="T1598"/>
  <c r="R1598"/>
  <c r="P1598"/>
  <c r="BI1594"/>
  <c r="BH1594"/>
  <c r="BG1594"/>
  <c r="BF1594"/>
  <c r="T1594"/>
  <c r="R1594"/>
  <c r="P1594"/>
  <c r="BI1592"/>
  <c r="BH1592"/>
  <c r="BG1592"/>
  <c r="BF1592"/>
  <c r="T1592"/>
  <c r="R1592"/>
  <c r="P1592"/>
  <c r="BI1590"/>
  <c r="BH1590"/>
  <c r="BG1590"/>
  <c r="BF1590"/>
  <c r="T1590"/>
  <c r="R1590"/>
  <c r="P1590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0"/>
  <c r="BH1580"/>
  <c r="BG1580"/>
  <c r="BF1580"/>
  <c r="T1580"/>
  <c r="R1580"/>
  <c r="P1580"/>
  <c r="BI1578"/>
  <c r="BH1578"/>
  <c r="BG1578"/>
  <c r="BF1578"/>
  <c r="T1578"/>
  <c r="R1578"/>
  <c r="P1578"/>
  <c r="BI1577"/>
  <c r="BH1577"/>
  <c r="BG1577"/>
  <c r="BF1577"/>
  <c r="T1577"/>
  <c r="R1577"/>
  <c r="P1577"/>
  <c r="BI1572"/>
  <c r="BH1572"/>
  <c r="BG1572"/>
  <c r="BF1572"/>
  <c r="T1572"/>
  <c r="R1572"/>
  <c r="P1572"/>
  <c r="BI1570"/>
  <c r="BH1570"/>
  <c r="BG1570"/>
  <c r="BF1570"/>
  <c r="T1570"/>
  <c r="R1570"/>
  <c r="P1570"/>
  <c r="BI1565"/>
  <c r="BH1565"/>
  <c r="BG1565"/>
  <c r="BF1565"/>
  <c r="T1565"/>
  <c r="R1565"/>
  <c r="P1565"/>
  <c r="BI1562"/>
  <c r="BH1562"/>
  <c r="BG1562"/>
  <c r="BF1562"/>
  <c r="T1562"/>
  <c r="R1562"/>
  <c r="P1562"/>
  <c r="BI1560"/>
  <c r="BH1560"/>
  <c r="BG1560"/>
  <c r="BF1560"/>
  <c r="T1560"/>
  <c r="R1560"/>
  <c r="P1560"/>
  <c r="BI1556"/>
  <c r="BH1556"/>
  <c r="BG1556"/>
  <c r="BF1556"/>
  <c r="T1556"/>
  <c r="R1556"/>
  <c r="P1556"/>
  <c r="BI1554"/>
  <c r="BH1554"/>
  <c r="BG1554"/>
  <c r="BF1554"/>
  <c r="T1554"/>
  <c r="R1554"/>
  <c r="P1554"/>
  <c r="BI1551"/>
  <c r="BH1551"/>
  <c r="BG1551"/>
  <c r="BF1551"/>
  <c r="T1551"/>
  <c r="R1551"/>
  <c r="P1551"/>
  <c r="BI1545"/>
  <c r="BH1545"/>
  <c r="BG1545"/>
  <c r="BF1545"/>
  <c r="T1545"/>
  <c r="R1545"/>
  <c r="P1545"/>
  <c r="BI1539"/>
  <c r="BH1539"/>
  <c r="BG1539"/>
  <c r="BF1539"/>
  <c r="T1539"/>
  <c r="R1539"/>
  <c r="P1539"/>
  <c r="BI1538"/>
  <c r="BH1538"/>
  <c r="BG1538"/>
  <c r="BF1538"/>
  <c r="T1538"/>
  <c r="R1538"/>
  <c r="P1538"/>
  <c r="BI1536"/>
  <c r="BH1536"/>
  <c r="BG1536"/>
  <c r="BF1536"/>
  <c r="T1536"/>
  <c r="R1536"/>
  <c r="P1536"/>
  <c r="BI1533"/>
  <c r="BH1533"/>
  <c r="BG1533"/>
  <c r="BF1533"/>
  <c r="T1533"/>
  <c r="R1533"/>
  <c r="P1533"/>
  <c r="BI1527"/>
  <c r="BH1527"/>
  <c r="BG1527"/>
  <c r="BF1527"/>
  <c r="T1527"/>
  <c r="R1527"/>
  <c r="P1527"/>
  <c r="BI1524"/>
  <c r="BH1524"/>
  <c r="BG1524"/>
  <c r="BF1524"/>
  <c r="T1524"/>
  <c r="R1524"/>
  <c r="P1524"/>
  <c r="BI1522"/>
  <c r="BH1522"/>
  <c r="BG1522"/>
  <c r="BF1522"/>
  <c r="T1522"/>
  <c r="R1522"/>
  <c r="P1522"/>
  <c r="BI1519"/>
  <c r="BH1519"/>
  <c r="BG1519"/>
  <c r="BF1519"/>
  <c r="T1519"/>
  <c r="R1519"/>
  <c r="P1519"/>
  <c r="BI1515"/>
  <c r="BH1515"/>
  <c r="BG1515"/>
  <c r="BF1515"/>
  <c r="T1515"/>
  <c r="R1515"/>
  <c r="P1515"/>
  <c r="BI1511"/>
  <c r="BH1511"/>
  <c r="BG1511"/>
  <c r="BF1511"/>
  <c r="T1511"/>
  <c r="R1511"/>
  <c r="P1511"/>
  <c r="BI1506"/>
  <c r="BH1506"/>
  <c r="BG1506"/>
  <c r="BF1506"/>
  <c r="T1506"/>
  <c r="R1506"/>
  <c r="P1506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9"/>
  <c r="BH1489"/>
  <c r="BG1489"/>
  <c r="BF1489"/>
  <c r="T1489"/>
  <c r="R1489"/>
  <c r="P1489"/>
  <c r="BI1485"/>
  <c r="BH1485"/>
  <c r="BG1485"/>
  <c r="BF1485"/>
  <c r="T1485"/>
  <c r="R1485"/>
  <c r="P1485"/>
  <c r="BI1482"/>
  <c r="BH1482"/>
  <c r="BG1482"/>
  <c r="BF1482"/>
  <c r="T1482"/>
  <c r="R1482"/>
  <c r="P1482"/>
  <c r="BI1478"/>
  <c r="BH1478"/>
  <c r="BG1478"/>
  <c r="BF1478"/>
  <c r="T1478"/>
  <c r="R1478"/>
  <c r="P1478"/>
  <c r="BI1474"/>
  <c r="BH1474"/>
  <c r="BG1474"/>
  <c r="BF1474"/>
  <c r="T1474"/>
  <c r="R1474"/>
  <c r="P1474"/>
  <c r="BI1472"/>
  <c r="BH1472"/>
  <c r="BG1472"/>
  <c r="BF1472"/>
  <c r="T1472"/>
  <c r="R1472"/>
  <c r="P1472"/>
  <c r="BI1465"/>
  <c r="BH1465"/>
  <c r="BG1465"/>
  <c r="BF1465"/>
  <c r="T1465"/>
  <c r="R1465"/>
  <c r="P1465"/>
  <c r="BI1460"/>
  <c r="BH1460"/>
  <c r="BG1460"/>
  <c r="BF1460"/>
  <c r="T1460"/>
  <c r="R1460"/>
  <c r="P1460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47"/>
  <c r="BH1447"/>
  <c r="BG1447"/>
  <c r="BF1447"/>
  <c r="T1447"/>
  <c r="R1447"/>
  <c r="P1447"/>
  <c r="BI1443"/>
  <c r="BH1443"/>
  <c r="BG1443"/>
  <c r="BF1443"/>
  <c r="T1443"/>
  <c r="R1443"/>
  <c r="P1443"/>
  <c r="BI1439"/>
  <c r="BH1439"/>
  <c r="BG1439"/>
  <c r="BF1439"/>
  <c r="T1439"/>
  <c r="R1439"/>
  <c r="P1439"/>
  <c r="BI1435"/>
  <c r="BH1435"/>
  <c r="BG1435"/>
  <c r="BF1435"/>
  <c r="T1435"/>
  <c r="R1435"/>
  <c r="P1435"/>
  <c r="BI1423"/>
  <c r="BH1423"/>
  <c r="BG1423"/>
  <c r="BF1423"/>
  <c r="T1423"/>
  <c r="R1423"/>
  <c r="P1423"/>
  <c r="BI1417"/>
  <c r="BH1417"/>
  <c r="BG1417"/>
  <c r="BF1417"/>
  <c r="T1417"/>
  <c r="R1417"/>
  <c r="P1417"/>
  <c r="BI1407"/>
  <c r="BH1407"/>
  <c r="BG1407"/>
  <c r="BF1407"/>
  <c r="T1407"/>
  <c r="R1407"/>
  <c r="P1407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5"/>
  <c r="BH1395"/>
  <c r="BG1395"/>
  <c r="BF1395"/>
  <c r="T1395"/>
  <c r="R1395"/>
  <c r="P1395"/>
  <c r="BI1393"/>
  <c r="BH1393"/>
  <c r="BG1393"/>
  <c r="BF1393"/>
  <c r="T1393"/>
  <c r="R1393"/>
  <c r="P1393"/>
  <c r="BI1391"/>
  <c r="BH1391"/>
  <c r="BG1391"/>
  <c r="BF1391"/>
  <c r="T1391"/>
  <c r="R1391"/>
  <c r="P1391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07"/>
  <c r="BH1307"/>
  <c r="BG1307"/>
  <c r="BF1307"/>
  <c r="T1307"/>
  <c r="R1307"/>
  <c r="P1307"/>
  <c r="BI1305"/>
  <c r="BH1305"/>
  <c r="BG1305"/>
  <c r="BF1305"/>
  <c r="T1305"/>
  <c r="R1305"/>
  <c r="P1305"/>
  <c r="BI1290"/>
  <c r="BH1290"/>
  <c r="BG1290"/>
  <c r="BF1290"/>
  <c r="T1290"/>
  <c r="R1290"/>
  <c r="P1290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6"/>
  <c r="BH1276"/>
  <c r="BG1276"/>
  <c r="BF1276"/>
  <c r="T1276"/>
  <c r="R1276"/>
  <c r="P1276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4"/>
  <c r="BH1264"/>
  <c r="BG1264"/>
  <c r="BF1264"/>
  <c r="T1264"/>
  <c r="R1264"/>
  <c r="P1264"/>
  <c r="BI1262"/>
  <c r="BH1262"/>
  <c r="BG1262"/>
  <c r="BF1262"/>
  <c r="T1262"/>
  <c r="R1262"/>
  <c r="P1262"/>
  <c r="BI1256"/>
  <c r="BH1256"/>
  <c r="BG1256"/>
  <c r="BF1256"/>
  <c r="T1256"/>
  <c r="R1256"/>
  <c r="P1256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7"/>
  <c r="BH1217"/>
  <c r="BG1217"/>
  <c r="BF1217"/>
  <c r="T1217"/>
  <c r="R1217"/>
  <c r="P1217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5"/>
  <c r="BH1185"/>
  <c r="BG1185"/>
  <c r="BF1185"/>
  <c r="T1185"/>
  <c r="R1185"/>
  <c r="P1185"/>
  <c r="BI1183"/>
  <c r="BH1183"/>
  <c r="BG1183"/>
  <c r="BF1183"/>
  <c r="T1183"/>
  <c r="R1183"/>
  <c r="P1183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1"/>
  <c r="BH1101"/>
  <c r="BG1101"/>
  <c r="BF1101"/>
  <c r="T1101"/>
  <c r="R1101"/>
  <c r="P1101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5"/>
  <c r="BH1075"/>
  <c r="BG1075"/>
  <c r="BF1075"/>
  <c r="T1075"/>
  <c r="R1075"/>
  <c r="P1075"/>
  <c r="BI1073"/>
  <c r="BH1073"/>
  <c r="BG1073"/>
  <c r="BF1073"/>
  <c r="T1073"/>
  <c r="R1073"/>
  <c r="P1073"/>
  <c r="BI1069"/>
  <c r="BH1069"/>
  <c r="BG1069"/>
  <c r="BF1069"/>
  <c r="T1069"/>
  <c r="R1069"/>
  <c r="P1069"/>
  <c r="BI1067"/>
  <c r="BH1067"/>
  <c r="BG1067"/>
  <c r="BF1067"/>
  <c r="T1067"/>
  <c r="R1067"/>
  <c r="P1067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7"/>
  <c r="BH1037"/>
  <c r="BG1037"/>
  <c r="BF1037"/>
  <c r="T1037"/>
  <c r="R1037"/>
  <c r="P1037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5"/>
  <c r="BH1015"/>
  <c r="BG1015"/>
  <c r="BF1015"/>
  <c r="T1015"/>
  <c r="R1015"/>
  <c r="P1015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8"/>
  <c r="BH998"/>
  <c r="BG998"/>
  <c r="BF998"/>
  <c r="T998"/>
  <c r="R998"/>
  <c r="P998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T977"/>
  <c r="R978"/>
  <c r="R977"/>
  <c r="P978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16"/>
  <c r="BH916"/>
  <c r="BG916"/>
  <c r="BF916"/>
  <c r="T916"/>
  <c r="R916"/>
  <c r="P916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2"/>
  <c r="BH902"/>
  <c r="BG902"/>
  <c r="BF902"/>
  <c r="T902"/>
  <c r="R902"/>
  <c r="P902"/>
  <c r="BI898"/>
  <c r="BH898"/>
  <c r="BG898"/>
  <c r="BF898"/>
  <c r="T898"/>
  <c r="R898"/>
  <c r="P898"/>
  <c r="BI896"/>
  <c r="BH896"/>
  <c r="BG896"/>
  <c r="BF896"/>
  <c r="T896"/>
  <c r="R896"/>
  <c r="P896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7"/>
  <c r="BH837"/>
  <c r="BG837"/>
  <c r="BF837"/>
  <c r="T837"/>
  <c r="R837"/>
  <c r="P837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4"/>
  <c r="BH784"/>
  <c r="BG784"/>
  <c r="BF784"/>
  <c r="T784"/>
  <c r="R784"/>
  <c r="P784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3"/>
  <c r="BH703"/>
  <c r="BG703"/>
  <c r="BF703"/>
  <c r="T703"/>
  <c r="R703"/>
  <c r="P70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2"/>
  <c r="BH652"/>
  <c r="BG652"/>
  <c r="BF652"/>
  <c r="T652"/>
  <c r="R652"/>
  <c r="P652"/>
  <c r="BI650"/>
  <c r="BH650"/>
  <c r="BG650"/>
  <c r="BF650"/>
  <c r="T650"/>
  <c r="R650"/>
  <c r="P650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19"/>
  <c r="BH619"/>
  <c r="BG619"/>
  <c r="BF619"/>
  <c r="T619"/>
  <c r="R619"/>
  <c r="P619"/>
  <c r="BI613"/>
  <c r="BH613"/>
  <c r="BG613"/>
  <c r="BF613"/>
  <c r="T613"/>
  <c r="R613"/>
  <c r="P613"/>
  <c r="BI589"/>
  <c r="BH589"/>
  <c r="BG589"/>
  <c r="BF589"/>
  <c r="T589"/>
  <c r="R589"/>
  <c r="P589"/>
  <c r="BI583"/>
  <c r="BH583"/>
  <c r="BG583"/>
  <c r="BF583"/>
  <c r="T583"/>
  <c r="R583"/>
  <c r="P583"/>
  <c r="BI575"/>
  <c r="BH575"/>
  <c r="BG575"/>
  <c r="BF575"/>
  <c r="T575"/>
  <c r="R575"/>
  <c r="P575"/>
  <c r="BI558"/>
  <c r="BH558"/>
  <c r="BG558"/>
  <c r="BF558"/>
  <c r="T558"/>
  <c r="R558"/>
  <c r="P558"/>
  <c r="BI556"/>
  <c r="BH556"/>
  <c r="BG556"/>
  <c r="BF556"/>
  <c r="T556"/>
  <c r="R556"/>
  <c r="P556"/>
  <c r="BI532"/>
  <c r="BH532"/>
  <c r="BG532"/>
  <c r="BF532"/>
  <c r="T532"/>
  <c r="R532"/>
  <c r="P532"/>
  <c r="BI530"/>
  <c r="BH530"/>
  <c r="BG530"/>
  <c r="BF530"/>
  <c r="T530"/>
  <c r="R530"/>
  <c r="P530"/>
  <c r="BI461"/>
  <c r="BH461"/>
  <c r="BG461"/>
  <c r="BF461"/>
  <c r="T461"/>
  <c r="R461"/>
  <c r="P461"/>
  <c r="BI442"/>
  <c r="BH442"/>
  <c r="BG442"/>
  <c r="BF442"/>
  <c r="T442"/>
  <c r="R442"/>
  <c r="P442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J146"/>
  <c r="J145"/>
  <c r="F143"/>
  <c r="E141"/>
  <c r="J92"/>
  <c r="J91"/>
  <c r="F89"/>
  <c r="E87"/>
  <c r="J18"/>
  <c r="E18"/>
  <c r="F146"/>
  <c r="J17"/>
  <c r="J15"/>
  <c r="E15"/>
  <c r="F91"/>
  <c r="J14"/>
  <c r="J12"/>
  <c r="J143"/>
  <c r="E7"/>
  <c r="E139"/>
  <c i="1" r="L90"/>
  <c r="AM90"/>
  <c r="AM89"/>
  <c r="L89"/>
  <c r="AM87"/>
  <c r="L87"/>
  <c r="L85"/>
  <c r="L84"/>
  <c i="22" r="J222"/>
  <c r="J221"/>
  <c r="BK220"/>
  <c r="J220"/>
  <c r="J219"/>
  <c r="BK218"/>
  <c r="J218"/>
  <c r="BK217"/>
  <c r="J217"/>
  <c r="BK216"/>
  <c r="J216"/>
  <c r="BK215"/>
  <c r="J215"/>
  <c r="BK214"/>
  <c r="J214"/>
  <c r="BK212"/>
  <c r="J212"/>
  <c r="BK211"/>
  <c r="J211"/>
  <c r="BK210"/>
  <c r="J210"/>
  <c r="BK209"/>
  <c r="J209"/>
  <c r="J208"/>
  <c r="BK207"/>
  <c r="J207"/>
  <c r="BK206"/>
  <c r="J206"/>
  <c r="BK204"/>
  <c r="J204"/>
  <c r="BK203"/>
  <c r="J202"/>
  <c r="J201"/>
  <c r="J200"/>
  <c r="J199"/>
  <c r="BK198"/>
  <c r="BK197"/>
  <c r="J195"/>
  <c r="BK194"/>
  <c r="J193"/>
  <c r="BK192"/>
  <c r="BK191"/>
  <c r="J191"/>
  <c r="BK190"/>
  <c r="J190"/>
  <c r="BK189"/>
  <c r="J189"/>
  <c r="BK188"/>
  <c r="J188"/>
  <c r="BK187"/>
  <c r="J187"/>
  <c r="BK186"/>
  <c r="J186"/>
  <c r="BK185"/>
  <c r="J185"/>
  <c r="BK183"/>
  <c r="J183"/>
  <c r="BK181"/>
  <c r="J181"/>
  <c r="BK179"/>
  <c r="J179"/>
  <c r="BK177"/>
  <c r="J177"/>
  <c r="BK175"/>
  <c r="J175"/>
  <c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3"/>
  <c r="J153"/>
  <c r="BK151"/>
  <c r="J151"/>
  <c r="BK150"/>
  <c r="J150"/>
  <c r="BK149"/>
  <c r="J149"/>
  <c r="BK147"/>
  <c r="J147"/>
  <c r="BK146"/>
  <c r="J146"/>
  <c r="BK145"/>
  <c r="J145"/>
  <c r="BK144"/>
  <c r="J144"/>
  <c r="BK142"/>
  <c r="J142"/>
  <c r="BK141"/>
  <c r="J141"/>
  <c r="BK140"/>
  <c r="J140"/>
  <c r="BK139"/>
  <c r="J139"/>
  <c r="BK137"/>
  <c r="J137"/>
  <c r="BK135"/>
  <c r="J135"/>
  <c i="21"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r="BK128"/>
  <c r="J128"/>
  <c r="BK127"/>
  <c r="J127"/>
  <c r="BK126"/>
  <c r="J126"/>
  <c r="BK125"/>
  <c r="J125"/>
  <c i="20"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r="BK128"/>
  <c r="J128"/>
  <c r="BK127"/>
  <c r="J127"/>
  <c r="BK126"/>
  <c r="J126"/>
  <c r="BK125"/>
  <c r="J125"/>
  <c i="19"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r="BK128"/>
  <c r="J128"/>
  <c r="BK127"/>
  <c r="J127"/>
  <c r="BK126"/>
  <c r="J126"/>
  <c r="BK125"/>
  <c r="J125"/>
  <c i="18" r="BK174"/>
  <c r="J174"/>
  <c r="BK173"/>
  <c r="J173"/>
  <c r="BK172"/>
  <c r="J172"/>
  <c r="BK171"/>
  <c r="J171"/>
  <c r="BK170"/>
  <c r="J170"/>
  <c r="BK169"/>
  <c r="J169"/>
  <c r="BK168"/>
  <c r="J168"/>
  <c r="BK167"/>
  <c r="J167"/>
  <c r="BK166"/>
  <c r="J166"/>
  <c r="BK165"/>
  <c r="J165"/>
  <c r="BK164"/>
  <c r="J164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7"/>
  <c r="J143"/>
  <c r="BK140"/>
  <c r="J139"/>
  <c r="J138"/>
  <c r="BK134"/>
  <c r="J132"/>
  <c r="J131"/>
  <c r="BK129"/>
  <c r="J128"/>
  <c r="BK127"/>
  <c r="BK126"/>
  <c i="17" r="BK148"/>
  <c r="J145"/>
  <c r="J142"/>
  <c r="BK138"/>
  <c r="J137"/>
  <c r="BK136"/>
  <c r="J135"/>
  <c r="BK132"/>
  <c r="J130"/>
  <c r="BK126"/>
  <c r="J125"/>
  <c i="16" r="BK181"/>
  <c r="J180"/>
  <c r="BK179"/>
  <c r="J176"/>
  <c r="BK175"/>
  <c r="J174"/>
  <c r="J172"/>
  <c r="BK171"/>
  <c r="J169"/>
  <c r="J166"/>
  <c r="J165"/>
  <c r="J164"/>
  <c r="BK163"/>
  <c r="J161"/>
  <c r="J159"/>
  <c r="J158"/>
  <c r="J157"/>
  <c r="J154"/>
  <c r="BK153"/>
  <c r="J152"/>
  <c r="J151"/>
  <c r="J144"/>
  <c r="BK142"/>
  <c r="BK141"/>
  <c r="J139"/>
  <c r="BK137"/>
  <c r="J132"/>
  <c r="BK131"/>
  <c r="J128"/>
  <c r="BK127"/>
  <c r="BK126"/>
  <c i="15" r="J131"/>
  <c r="BK130"/>
  <c r="J125"/>
  <c i="14" r="BK137"/>
  <c r="J135"/>
  <c r="BK134"/>
  <c r="BK131"/>
  <c r="BK130"/>
  <c r="J129"/>
  <c r="BK128"/>
  <c r="J126"/>
  <c i="11" r="BK159"/>
  <c r="BK157"/>
  <c r="BK156"/>
  <c r="BK155"/>
  <c r="BK154"/>
  <c r="BK152"/>
  <c r="BK151"/>
  <c r="J151"/>
  <c r="J150"/>
  <c r="BK149"/>
  <c r="J146"/>
  <c r="BK144"/>
  <c r="BK143"/>
  <c r="BK142"/>
  <c r="BK141"/>
  <c r="J140"/>
  <c r="BK139"/>
  <c r="J138"/>
  <c r="BK137"/>
  <c r="BK136"/>
  <c r="J136"/>
  <c r="BK135"/>
  <c r="J134"/>
  <c r="J133"/>
  <c r="BK131"/>
  <c r="BK130"/>
  <c r="BK129"/>
  <c r="BK128"/>
  <c r="BK127"/>
  <c i="10" r="BK327"/>
  <c r="J326"/>
  <c r="BK325"/>
  <c r="J325"/>
  <c r="J324"/>
  <c r="BK323"/>
  <c r="BK322"/>
  <c r="BK321"/>
  <c r="BK320"/>
  <c r="J319"/>
  <c r="BK318"/>
  <c r="J317"/>
  <c r="J316"/>
  <c r="BK315"/>
  <c r="BK314"/>
  <c r="J313"/>
  <c r="BK312"/>
  <c r="J311"/>
  <c r="BK310"/>
  <c r="BK309"/>
  <c r="BK308"/>
  <c r="BK307"/>
  <c r="BK306"/>
  <c r="J305"/>
  <c r="BK304"/>
  <c r="BK303"/>
  <c r="J303"/>
  <c r="J302"/>
  <c r="BK301"/>
  <c r="BK300"/>
  <c r="J299"/>
  <c r="BK298"/>
  <c r="BK297"/>
  <c r="J296"/>
  <c r="BK295"/>
  <c r="BK294"/>
  <c r="J294"/>
  <c r="J293"/>
  <c r="J292"/>
  <c r="BK291"/>
  <c r="BK290"/>
  <c r="BK289"/>
  <c r="BK288"/>
  <c r="J288"/>
  <c r="BK287"/>
  <c r="BK286"/>
  <c r="BK285"/>
  <c r="BK284"/>
  <c r="J283"/>
  <c r="J282"/>
  <c r="BK281"/>
  <c r="J280"/>
  <c r="BK279"/>
  <c r="BK278"/>
  <c r="J277"/>
  <c r="BK276"/>
  <c r="BK275"/>
  <c r="BK274"/>
  <c r="BK273"/>
  <c r="BK271"/>
  <c r="BK270"/>
  <c r="BK269"/>
  <c r="J268"/>
  <c r="BK267"/>
  <c r="BK266"/>
  <c r="BK265"/>
  <c r="BK264"/>
  <c r="J264"/>
  <c r="J262"/>
  <c r="BK261"/>
  <c r="BK260"/>
  <c r="BK259"/>
  <c r="J258"/>
  <c r="J257"/>
  <c r="BK256"/>
  <c r="BK255"/>
  <c r="BK254"/>
  <c r="J253"/>
  <c r="BK252"/>
  <c r="J252"/>
  <c r="J251"/>
  <c r="BK250"/>
  <c r="BK249"/>
  <c r="J249"/>
  <c r="BK248"/>
  <c r="J248"/>
  <c r="BK247"/>
  <c r="J247"/>
  <c r="BK246"/>
  <c r="BK244"/>
  <c r="BK243"/>
  <c r="BK242"/>
  <c r="J241"/>
  <c r="BK240"/>
  <c r="BK239"/>
  <c r="BK238"/>
  <c r="BK237"/>
  <c r="BK236"/>
  <c r="BK235"/>
  <c r="J234"/>
  <c r="BK233"/>
  <c r="BK232"/>
  <c r="J230"/>
  <c r="BK229"/>
  <c r="J228"/>
  <c r="BK227"/>
  <c r="J226"/>
  <c r="BK225"/>
  <c r="J224"/>
  <c r="J223"/>
  <c r="BK222"/>
  <c r="BK221"/>
  <c r="BK220"/>
  <c r="J219"/>
  <c r="BK218"/>
  <c r="BK217"/>
  <c r="BK216"/>
  <c r="BK215"/>
  <c r="J215"/>
  <c r="BK214"/>
  <c r="BK213"/>
  <c r="J213"/>
  <c r="BK212"/>
  <c r="BK211"/>
  <c r="BK210"/>
  <c r="BK209"/>
  <c r="BK208"/>
  <c r="BK207"/>
  <c r="BK206"/>
  <c r="BK205"/>
  <c r="BK204"/>
  <c r="J203"/>
  <c r="BK202"/>
  <c r="BK201"/>
  <c r="J201"/>
  <c r="BK200"/>
  <c r="BK199"/>
  <c r="BK198"/>
  <c r="J197"/>
  <c r="J196"/>
  <c r="BK195"/>
  <c r="J195"/>
  <c r="BK194"/>
  <c r="J193"/>
  <c r="BK192"/>
  <c r="BK191"/>
  <c r="J190"/>
  <c r="J189"/>
  <c r="BK188"/>
  <c r="J187"/>
  <c r="J185"/>
  <c r="J184"/>
  <c r="BK183"/>
  <c r="J182"/>
  <c r="BK181"/>
  <c r="BK180"/>
  <c r="BK179"/>
  <c r="BK178"/>
  <c r="J178"/>
  <c r="BK177"/>
  <c r="BK176"/>
  <c r="BK175"/>
  <c r="J175"/>
  <c r="J174"/>
  <c r="BK173"/>
  <c r="J172"/>
  <c r="BK171"/>
  <c r="BK170"/>
  <c r="J170"/>
  <c r="BK169"/>
  <c r="J168"/>
  <c r="BK167"/>
  <c r="BK166"/>
  <c r="BK165"/>
  <c r="BK164"/>
  <c r="J164"/>
  <c r="J163"/>
  <c r="J162"/>
  <c r="BK161"/>
  <c r="J160"/>
  <c r="J159"/>
  <c r="BK158"/>
  <c r="BK157"/>
  <c r="BK156"/>
  <c r="J155"/>
  <c r="BK154"/>
  <c r="BK153"/>
  <c r="J153"/>
  <c r="J152"/>
  <c r="J151"/>
  <c r="BK150"/>
  <c r="BK149"/>
  <c r="BK148"/>
  <c r="BK147"/>
  <c r="J146"/>
  <c r="BK145"/>
  <c r="J144"/>
  <c r="BK143"/>
  <c r="J142"/>
  <c r="BK141"/>
  <c r="BK140"/>
  <c r="J139"/>
  <c r="BK138"/>
  <c r="J137"/>
  <c r="BK136"/>
  <c r="BK133"/>
  <c r="BK132"/>
  <c r="J131"/>
  <c r="BK130"/>
  <c r="BK129"/>
  <c r="J128"/>
  <c r="J127"/>
  <c r="BK126"/>
  <c r="J125"/>
  <c r="J124"/>
  <c r="BK123"/>
  <c i="9" r="BK711"/>
  <c r="BK709"/>
  <c r="BK708"/>
  <c r="BK707"/>
  <c r="J707"/>
  <c r="J706"/>
  <c r="J705"/>
  <c r="BK704"/>
  <c r="J703"/>
  <c r="J702"/>
  <c r="BK700"/>
  <c r="BK698"/>
  <c r="J697"/>
  <c r="J695"/>
  <c r="BK691"/>
  <c r="BK689"/>
  <c r="BK688"/>
  <c r="BK687"/>
  <c r="BK684"/>
  <c r="BK677"/>
  <c r="J672"/>
  <c r="J670"/>
  <c r="J668"/>
  <c r="BK666"/>
  <c r="BK664"/>
  <c r="BK662"/>
  <c r="J660"/>
  <c r="BK658"/>
  <c r="BK655"/>
  <c r="J653"/>
  <c r="J652"/>
  <c r="BK651"/>
  <c r="BK650"/>
  <c r="J646"/>
  <c r="BK644"/>
  <c r="BK642"/>
  <c r="BK640"/>
  <c r="BK638"/>
  <c r="BK636"/>
  <c r="BK634"/>
  <c r="J631"/>
  <c r="BK629"/>
  <c r="BK628"/>
  <c r="J628"/>
  <c r="BK626"/>
  <c r="BK624"/>
  <c r="BK622"/>
  <c r="BK620"/>
  <c r="J620"/>
  <c r="J618"/>
  <c r="J616"/>
  <c r="BK614"/>
  <c r="J612"/>
  <c r="J610"/>
  <c r="J607"/>
  <c r="J605"/>
  <c r="BK604"/>
  <c r="J596"/>
  <c r="J593"/>
  <c r="BK591"/>
  <c r="BK589"/>
  <c r="BK587"/>
  <c r="BK585"/>
  <c r="J583"/>
  <c r="J580"/>
  <c r="J577"/>
  <c r="BK576"/>
  <c r="BK572"/>
  <c r="BK571"/>
  <c r="BK569"/>
  <c r="BK567"/>
  <c r="J564"/>
  <c r="BK561"/>
  <c r="BK557"/>
  <c r="BK555"/>
  <c r="BK554"/>
  <c r="BK552"/>
  <c r="J550"/>
  <c r="BK547"/>
  <c r="BK546"/>
  <c r="J543"/>
  <c r="BK541"/>
  <c r="BK539"/>
  <c r="BK537"/>
  <c r="BK536"/>
  <c r="J534"/>
  <c r="J532"/>
  <c r="BK529"/>
  <c r="BK528"/>
  <c r="BK527"/>
  <c r="BK526"/>
  <c r="J524"/>
  <c r="J523"/>
  <c r="BK522"/>
  <c r="BK521"/>
  <c r="J520"/>
  <c r="J518"/>
  <c r="BK515"/>
  <c r="J513"/>
  <c r="J512"/>
  <c r="BK509"/>
  <c r="J509"/>
  <c r="J507"/>
  <c r="BK505"/>
  <c r="BK504"/>
  <c r="BK503"/>
  <c r="BK502"/>
  <c r="BK501"/>
  <c r="BK500"/>
  <c r="BK498"/>
  <c r="J497"/>
  <c r="BK496"/>
  <c r="BK492"/>
  <c r="BK491"/>
  <c r="BK489"/>
  <c r="BK488"/>
  <c r="BK487"/>
  <c r="J487"/>
  <c r="BK485"/>
  <c r="BK484"/>
  <c r="BK483"/>
  <c r="BK481"/>
  <c r="J480"/>
  <c r="BK478"/>
  <c r="J477"/>
  <c r="BK476"/>
  <c r="BK475"/>
  <c r="BK472"/>
  <c r="BK471"/>
  <c r="BK470"/>
  <c r="BK466"/>
  <c r="BK465"/>
  <c r="J464"/>
  <c r="BK463"/>
  <c r="BK461"/>
  <c r="BK458"/>
  <c r="BK457"/>
  <c r="J457"/>
  <c r="BK456"/>
  <c r="J454"/>
  <c r="BK451"/>
  <c r="BK450"/>
  <c r="J450"/>
  <c r="BK448"/>
  <c r="J447"/>
  <c r="BK446"/>
  <c r="J445"/>
  <c r="BK443"/>
  <c r="BK442"/>
  <c r="BK440"/>
  <c r="BK439"/>
  <c r="BK437"/>
  <c r="J436"/>
  <c r="J435"/>
  <c r="J434"/>
  <c r="BK433"/>
  <c r="J431"/>
  <c r="BK430"/>
  <c r="BK428"/>
  <c r="J427"/>
  <c r="J425"/>
  <c r="BK424"/>
  <c r="BK423"/>
  <c r="J422"/>
  <c r="J421"/>
  <c r="J419"/>
  <c r="BK418"/>
  <c r="BK417"/>
  <c r="J416"/>
  <c r="BK414"/>
  <c r="BK413"/>
  <c r="BK411"/>
  <c r="J409"/>
  <c r="BK407"/>
  <c r="BK405"/>
  <c r="BK404"/>
  <c r="J403"/>
  <c r="BK402"/>
  <c r="BK400"/>
  <c r="BK398"/>
  <c r="BK396"/>
  <c r="J395"/>
  <c r="J393"/>
  <c r="J390"/>
  <c r="J389"/>
  <c r="BK387"/>
  <c r="BK386"/>
  <c r="BK384"/>
  <c r="J382"/>
  <c r="J381"/>
  <c r="BK380"/>
  <c r="J380"/>
  <c r="BK379"/>
  <c r="BK378"/>
  <c r="J378"/>
  <c r="BK376"/>
  <c r="J376"/>
  <c r="BK375"/>
  <c r="BK374"/>
  <c r="J372"/>
  <c r="J370"/>
  <c r="BK368"/>
  <c r="J367"/>
  <c r="BK365"/>
  <c r="J364"/>
  <c r="J362"/>
  <c r="J360"/>
  <c r="BK359"/>
  <c r="BK357"/>
  <c r="J355"/>
  <c r="J352"/>
  <c r="BK351"/>
  <c r="BK350"/>
  <c r="J348"/>
  <c r="BK347"/>
  <c r="BK346"/>
  <c r="BK344"/>
  <c r="J342"/>
  <c r="BK340"/>
  <c r="BK339"/>
  <c r="J338"/>
  <c r="J337"/>
  <c r="BK335"/>
  <c r="J329"/>
  <c r="J328"/>
  <c r="J326"/>
  <c r="BK325"/>
  <c r="BK323"/>
  <c r="BK322"/>
  <c r="BK321"/>
  <c r="BK320"/>
  <c r="BK319"/>
  <c r="J319"/>
  <c r="BK317"/>
  <c r="J316"/>
  <c r="BK315"/>
  <c r="J313"/>
  <c r="BK312"/>
  <c r="BK311"/>
  <c r="J309"/>
  <c r="BK308"/>
  <c i="6" r="J171"/>
  <c r="BK170"/>
  <c r="BK169"/>
  <c r="J168"/>
  <c r="J160"/>
  <c r="BK147"/>
  <c r="J145"/>
  <c r="J144"/>
  <c r="J140"/>
  <c r="J135"/>
  <c r="J134"/>
  <c r="J133"/>
  <c r="J126"/>
  <c r="J125"/>
  <c r="J123"/>
  <c r="J122"/>
  <c r="J121"/>
  <c i="5" r="J286"/>
  <c r="J279"/>
  <c r="BK273"/>
  <c r="J271"/>
  <c r="BK269"/>
  <c r="BK257"/>
  <c r="J252"/>
  <c r="BK250"/>
  <c r="J248"/>
  <c r="J245"/>
  <c r="BK243"/>
  <c r="J238"/>
  <c r="J229"/>
  <c r="BK228"/>
  <c r="BK227"/>
  <c r="BK226"/>
  <c r="J224"/>
  <c r="J222"/>
  <c r="J219"/>
  <c r="J218"/>
  <c r="BK214"/>
  <c r="BK210"/>
  <c r="J209"/>
  <c r="BK208"/>
  <c r="J207"/>
  <c r="BK206"/>
  <c r="J205"/>
  <c r="BK204"/>
  <c r="J202"/>
  <c r="J201"/>
  <c r="BK198"/>
  <c r="BK197"/>
  <c r="J191"/>
  <c r="J190"/>
  <c r="BK189"/>
  <c r="J188"/>
  <c r="BK182"/>
  <c r="BK180"/>
  <c r="J179"/>
  <c r="J178"/>
  <c r="J171"/>
  <c r="J169"/>
  <c r="BK168"/>
  <c r="J167"/>
  <c r="J164"/>
  <c r="J154"/>
  <c r="BK151"/>
  <c r="J150"/>
  <c r="J147"/>
  <c r="BK142"/>
  <c r="J140"/>
  <c r="J139"/>
  <c r="BK138"/>
  <c r="BK137"/>
  <c r="J136"/>
  <c r="BK135"/>
  <c r="J134"/>
  <c r="J133"/>
  <c r="BK129"/>
  <c i="4" r="BK253"/>
  <c r="J252"/>
  <c r="J250"/>
  <c r="BK244"/>
  <c r="J241"/>
  <c r="BK237"/>
  <c r="BK236"/>
  <c r="BK235"/>
  <c r="J231"/>
  <c r="BK229"/>
  <c r="J227"/>
  <c r="J224"/>
  <c r="J223"/>
  <c r="BK222"/>
  <c r="BK220"/>
  <c r="J219"/>
  <c r="BK215"/>
  <c r="J209"/>
  <c r="BK203"/>
  <c r="BK202"/>
  <c r="J201"/>
  <c r="BK200"/>
  <c r="J194"/>
  <c r="J192"/>
  <c r="BK191"/>
  <c r="BK188"/>
  <c r="BK187"/>
  <c r="J185"/>
  <c r="J184"/>
  <c r="BK175"/>
  <c r="BK174"/>
  <c r="BK173"/>
  <c r="J172"/>
  <c r="J171"/>
  <c r="BK170"/>
  <c r="BK169"/>
  <c r="J168"/>
  <c r="J166"/>
  <c r="J165"/>
  <c r="J163"/>
  <c r="J162"/>
  <c r="J160"/>
  <c r="J159"/>
  <c r="J156"/>
  <c r="J154"/>
  <c r="J151"/>
  <c r="J150"/>
  <c r="BK148"/>
  <c r="J147"/>
  <c r="J131"/>
  <c r="BK130"/>
  <c r="BK129"/>
  <c i="3" r="BK203"/>
  <c r="J200"/>
  <c r="J199"/>
  <c r="J196"/>
  <c r="J195"/>
  <c r="J194"/>
  <c r="J186"/>
  <c r="J182"/>
  <c r="J179"/>
  <c r="BK178"/>
  <c r="BK177"/>
  <c r="BK163"/>
  <c r="J161"/>
  <c r="BK159"/>
  <c r="BK155"/>
  <c r="J151"/>
  <c r="J146"/>
  <c r="BK141"/>
  <c r="J138"/>
  <c r="BK137"/>
  <c r="BK136"/>
  <c r="BK134"/>
  <c r="J132"/>
  <c r="BK131"/>
  <c r="BK129"/>
  <c r="J127"/>
  <c r="BK125"/>
  <c i="2" r="J1866"/>
  <c r="BK1864"/>
  <c r="BK1862"/>
  <c r="BK1860"/>
  <c r="BK1859"/>
  <c r="BK1858"/>
  <c r="J1858"/>
  <c r="BK1856"/>
  <c r="BK1855"/>
  <c r="BK1852"/>
  <c r="BK1850"/>
  <c r="J1840"/>
  <c r="J1838"/>
  <c r="J1836"/>
  <c r="BK1834"/>
  <c r="BK1820"/>
  <c r="BK1817"/>
  <c r="BK1814"/>
  <c r="J1814"/>
  <c r="J1809"/>
  <c r="BK1804"/>
  <c r="J1791"/>
  <c r="J1780"/>
  <c r="BK1773"/>
  <c r="J1770"/>
  <c r="J1768"/>
  <c r="BK1765"/>
  <c r="BK1762"/>
  <c r="BK1761"/>
  <c r="J1751"/>
  <c r="BK1749"/>
  <c r="J1747"/>
  <c r="BK1745"/>
  <c r="J1743"/>
  <c r="J1739"/>
  <c r="J1737"/>
  <c r="J1734"/>
  <c r="BK1731"/>
  <c r="BK1708"/>
  <c r="J1706"/>
  <c r="BK1700"/>
  <c r="BK1696"/>
  <c r="J1696"/>
  <c r="J1683"/>
  <c r="J1681"/>
  <c r="BK1679"/>
  <c r="J1674"/>
  <c r="J1672"/>
  <c r="BK1670"/>
  <c r="BK1666"/>
  <c r="BK1664"/>
  <c r="J1664"/>
  <c r="BK1658"/>
  <c r="J1656"/>
  <c r="BK1651"/>
  <c r="BK1648"/>
  <c r="BK1645"/>
  <c r="J1643"/>
  <c r="J1641"/>
  <c r="J1636"/>
  <c r="J1634"/>
  <c r="J1632"/>
  <c r="J1626"/>
  <c r="BK1624"/>
  <c r="J1619"/>
  <c r="BK1614"/>
  <c r="BK1611"/>
  <c r="BK1609"/>
  <c r="J1606"/>
  <c r="BK1603"/>
  <c r="J1603"/>
  <c r="J1601"/>
  <c r="BK1598"/>
  <c r="BK1594"/>
  <c r="BK1592"/>
  <c r="J1590"/>
  <c r="J1587"/>
  <c r="BK1585"/>
  <c r="BK1583"/>
  <c r="BK1580"/>
  <c r="J1578"/>
  <c r="J1577"/>
  <c r="J1572"/>
  <c r="BK1570"/>
  <c r="BK1565"/>
  <c r="J1562"/>
  <c r="BK1560"/>
  <c r="J1560"/>
  <c r="BK1556"/>
  <c r="BK1554"/>
  <c r="J1554"/>
  <c r="BK1551"/>
  <c r="BK1545"/>
  <c r="BK1539"/>
  <c r="BK1538"/>
  <c r="J1536"/>
  <c r="J1533"/>
  <c r="J1527"/>
  <c r="BK1524"/>
  <c r="BK1522"/>
  <c r="BK1519"/>
  <c r="J1515"/>
  <c r="BK1511"/>
  <c r="BK1506"/>
  <c r="BK1501"/>
  <c r="BK1497"/>
  <c r="BK1493"/>
  <c r="BK1489"/>
  <c r="J1485"/>
  <c r="BK1482"/>
  <c r="J1478"/>
  <c r="BK1474"/>
  <c r="J1474"/>
  <c r="J1472"/>
  <c r="BK1465"/>
  <c r="J1460"/>
  <c r="BK1456"/>
  <c r="BK1454"/>
  <c r="J1452"/>
  <c r="BK1447"/>
  <c r="BK1443"/>
  <c r="BK1439"/>
  <c r="BK1435"/>
  <c r="J1423"/>
  <c r="J1407"/>
  <c r="J1404"/>
  <c r="BK1402"/>
  <c r="BK1400"/>
  <c r="BK1398"/>
  <c r="BK1396"/>
  <c r="J1393"/>
  <c r="BK1391"/>
  <c r="BK1389"/>
  <c r="J1387"/>
  <c r="J1385"/>
  <c r="J1383"/>
  <c r="BK1381"/>
  <c r="BK1379"/>
  <c r="J1379"/>
  <c r="BK1375"/>
  <c r="BK1373"/>
  <c r="J1371"/>
  <c r="J1369"/>
  <c r="BK1367"/>
  <c r="BK1365"/>
  <c r="BK1363"/>
  <c r="BK1361"/>
  <c r="BK1359"/>
  <c r="J1355"/>
  <c r="J1353"/>
  <c r="BK1351"/>
  <c r="J1351"/>
  <c r="BK1349"/>
  <c r="J1347"/>
  <c r="J1345"/>
  <c r="BK1343"/>
  <c r="BK1340"/>
  <c r="BK1338"/>
  <c r="BK1336"/>
  <c r="J1336"/>
  <c r="BK1307"/>
  <c r="J1305"/>
  <c r="BK1290"/>
  <c r="J1284"/>
  <c r="BK1281"/>
  <c r="J1276"/>
  <c r="BK1273"/>
  <c r="BK1271"/>
  <c r="BK1269"/>
  <c r="BK1264"/>
  <c r="BK1262"/>
  <c r="BK1256"/>
  <c r="BK1242"/>
  <c r="BK1240"/>
  <c r="J1240"/>
  <c r="BK1238"/>
  <c r="BK1234"/>
  <c r="J1228"/>
  <c r="BK1226"/>
  <c r="BK1223"/>
  <c r="BK1221"/>
  <c r="BK1219"/>
  <c r="J1217"/>
  <c r="J1216"/>
  <c r="BK1207"/>
  <c r="BK1205"/>
  <c r="BK1203"/>
  <c r="BK1201"/>
  <c r="BK1199"/>
  <c r="BK1194"/>
  <c r="BK1192"/>
  <c r="J1192"/>
  <c r="J1190"/>
  <c r="J1185"/>
  <c r="BK1183"/>
  <c r="J1165"/>
  <c r="BK1163"/>
  <c r="BK1160"/>
  <c r="BK1156"/>
  <c r="BK1154"/>
  <c r="BK1152"/>
  <c r="BK1150"/>
  <c r="BK1148"/>
  <c r="BK1145"/>
  <c r="BK1143"/>
  <c r="J1141"/>
  <c r="BK1138"/>
  <c r="BK1135"/>
  <c r="J1124"/>
  <c r="BK1122"/>
  <c r="J1119"/>
  <c r="BK1117"/>
  <c r="BK1115"/>
  <c r="J1113"/>
  <c r="BK1111"/>
  <c r="BK1109"/>
  <c r="BK1107"/>
  <c r="J1093"/>
  <c r="BK1091"/>
  <c r="J1087"/>
  <c r="BK1085"/>
  <c r="BK1083"/>
  <c r="BK1081"/>
  <c r="BK1075"/>
  <c r="BK1073"/>
  <c r="BK1069"/>
  <c r="J1069"/>
  <c r="BK1067"/>
  <c r="BK1056"/>
  <c r="BK1054"/>
  <c r="BK1049"/>
  <c r="BK1046"/>
  <c r="J1046"/>
  <c r="BK1043"/>
  <c r="J1041"/>
  <c r="BK1037"/>
  <c r="BK1032"/>
  <c r="J1024"/>
  <c r="J1022"/>
  <c r="J1018"/>
  <c r="BK1015"/>
  <c r="BK1006"/>
  <c r="BK1004"/>
  <c r="J1000"/>
  <c r="J998"/>
  <c r="BK993"/>
  <c r="J991"/>
  <c r="BK988"/>
  <c r="BK986"/>
  <c r="BK983"/>
  <c r="BK981"/>
  <c r="BK978"/>
  <c r="BK975"/>
  <c r="J973"/>
  <c r="BK971"/>
  <c r="BK969"/>
  <c r="BK967"/>
  <c r="BK965"/>
  <c r="BK963"/>
  <c r="J959"/>
  <c r="BK958"/>
  <c r="BK956"/>
  <c r="J954"/>
  <c r="BK950"/>
  <c r="BK943"/>
  <c r="J941"/>
  <c r="J939"/>
  <c r="BK937"/>
  <c r="J935"/>
  <c r="BK933"/>
  <c r="J933"/>
  <c r="BK931"/>
  <c r="BK926"/>
  <c r="BK924"/>
  <c r="BK922"/>
  <c r="BK916"/>
  <c r="BK910"/>
  <c r="BK908"/>
  <c r="J908"/>
  <c r="BK906"/>
  <c r="BK896"/>
  <c r="BK892"/>
  <c r="J890"/>
  <c r="BK888"/>
  <c r="BK886"/>
  <c r="BK884"/>
  <c r="BK882"/>
  <c r="BK880"/>
  <c r="J878"/>
  <c r="BK876"/>
  <c r="BK874"/>
  <c r="BK869"/>
  <c r="BK867"/>
  <c r="J864"/>
  <c r="BK860"/>
  <c r="J854"/>
  <c r="J851"/>
  <c r="BK848"/>
  <c r="J842"/>
  <c r="BK837"/>
  <c r="BK833"/>
  <c r="BK831"/>
  <c r="J831"/>
  <c r="BK828"/>
  <c r="BK826"/>
  <c r="BK824"/>
  <c r="BK822"/>
  <c r="J822"/>
  <c r="BK803"/>
  <c r="J800"/>
  <c r="BK798"/>
  <c r="J795"/>
  <c r="BK792"/>
  <c r="BK790"/>
  <c r="BK788"/>
  <c r="BK784"/>
  <c r="J778"/>
  <c r="BK776"/>
  <c r="J774"/>
  <c r="BK772"/>
  <c r="J772"/>
  <c r="BK770"/>
  <c r="BK766"/>
  <c r="J764"/>
  <c r="BK760"/>
  <c r="J752"/>
  <c r="BK750"/>
  <c r="J746"/>
  <c r="BK741"/>
  <c r="BK739"/>
  <c r="J739"/>
  <c r="BK737"/>
  <c r="BK735"/>
  <c r="J735"/>
  <c r="BK733"/>
  <c r="BK731"/>
  <c r="J731"/>
  <c r="BK729"/>
  <c r="J725"/>
  <c r="BK723"/>
  <c r="BK717"/>
  <c r="BK715"/>
  <c r="BK713"/>
  <c r="BK711"/>
  <c r="BK709"/>
  <c r="BK703"/>
  <c r="J670"/>
  <c r="J668"/>
  <c r="BK666"/>
  <c r="J663"/>
  <c r="BK661"/>
  <c r="BK659"/>
  <c r="J652"/>
  <c r="J650"/>
  <c r="BK636"/>
  <c r="BK633"/>
  <c r="BK630"/>
  <c r="BK627"/>
  <c r="J619"/>
  <c r="BK613"/>
  <c r="BK589"/>
  <c r="BK583"/>
  <c r="J583"/>
  <c r="BK575"/>
  <c r="BK558"/>
  <c r="BK556"/>
  <c r="J532"/>
  <c r="J530"/>
  <c r="J461"/>
  <c r="J442"/>
  <c r="BK436"/>
  <c r="BK434"/>
  <c r="BK429"/>
  <c r="BK416"/>
  <c r="BK414"/>
  <c r="J410"/>
  <c r="J407"/>
  <c r="J401"/>
  <c r="BK398"/>
  <c r="BK394"/>
  <c r="J392"/>
  <c r="J390"/>
  <c r="BK388"/>
  <c r="BK386"/>
  <c r="J384"/>
  <c r="BK380"/>
  <c r="BK378"/>
  <c r="J378"/>
  <c r="BK376"/>
  <c r="J374"/>
  <c r="J370"/>
  <c r="BK368"/>
  <c r="BK366"/>
  <c r="BK363"/>
  <c r="J361"/>
  <c r="BK357"/>
  <c r="J354"/>
  <c r="BK352"/>
  <c r="J351"/>
  <c r="BK349"/>
  <c r="BK346"/>
  <c r="BK344"/>
  <c r="J342"/>
  <c r="BK340"/>
  <c r="BK338"/>
  <c r="BK336"/>
  <c r="BK334"/>
  <c r="J332"/>
  <c r="BK330"/>
  <c r="BK329"/>
  <c r="BK327"/>
  <c r="BK323"/>
  <c r="J321"/>
  <c r="J319"/>
  <c r="J317"/>
  <c r="BK315"/>
  <c r="BK313"/>
  <c r="J307"/>
  <c r="J305"/>
  <c r="BK302"/>
  <c r="BK300"/>
  <c r="J297"/>
  <c r="J295"/>
  <c r="J293"/>
  <c r="J290"/>
  <c r="J288"/>
  <c r="J284"/>
  <c r="BK282"/>
  <c r="BK274"/>
  <c r="BK264"/>
  <c r="BK262"/>
  <c r="BK260"/>
  <c r="BK255"/>
  <c r="BK252"/>
  <c r="J250"/>
  <c r="BK247"/>
  <c r="BK244"/>
  <c r="J239"/>
  <c r="BK237"/>
  <c r="J235"/>
  <c r="BK233"/>
  <c r="BK230"/>
  <c r="BK228"/>
  <c r="BK226"/>
  <c r="BK224"/>
  <c r="BK220"/>
  <c r="BK218"/>
  <c r="BK215"/>
  <c r="BK213"/>
  <c r="BK209"/>
  <c r="J207"/>
  <c r="BK204"/>
  <c r="BK201"/>
  <c r="BK198"/>
  <c r="BK195"/>
  <c r="BK193"/>
  <c r="BK191"/>
  <c r="BK184"/>
  <c r="J182"/>
  <c r="BK180"/>
  <c r="J178"/>
  <c r="BK176"/>
  <c r="BK174"/>
  <c r="BK172"/>
  <c r="BK170"/>
  <c r="J168"/>
  <c r="BK164"/>
  <c r="J161"/>
  <c r="J156"/>
  <c r="J152"/>
  <c i="22" r="BK221"/>
  <c i="9" r="J306"/>
  <c r="J305"/>
  <c r="J304"/>
  <c r="J302"/>
  <c r="BK301"/>
  <c r="J294"/>
  <c r="BK287"/>
  <c r="J280"/>
  <c r="BK279"/>
  <c r="J278"/>
  <c r="J276"/>
  <c r="J274"/>
  <c i="8" r="J250"/>
  <c r="BK249"/>
  <c r="BK245"/>
  <c r="J242"/>
  <c r="J241"/>
  <c r="J239"/>
  <c r="BK238"/>
  <c r="J237"/>
  <c r="BK236"/>
  <c r="J235"/>
  <c r="J212"/>
  <c r="J209"/>
  <c r="J207"/>
  <c r="BK205"/>
  <c r="J204"/>
  <c r="J201"/>
  <c r="BK200"/>
  <c r="J199"/>
  <c r="BK198"/>
  <c r="BK197"/>
  <c r="J196"/>
  <c r="J195"/>
  <c r="J194"/>
  <c r="BK193"/>
  <c r="BK192"/>
  <c r="J187"/>
  <c r="BK186"/>
  <c r="J182"/>
  <c r="BK181"/>
  <c r="J180"/>
  <c r="BK179"/>
  <c r="J177"/>
  <c r="J176"/>
  <c r="BK175"/>
  <c r="J173"/>
  <c r="BK172"/>
  <c r="J170"/>
  <c r="BK164"/>
  <c r="J159"/>
  <c r="J158"/>
  <c r="BK157"/>
  <c r="J150"/>
  <c r="J148"/>
  <c r="BK147"/>
  <c r="J145"/>
  <c r="J144"/>
  <c r="BK136"/>
  <c r="BK134"/>
  <c r="J133"/>
  <c r="J131"/>
  <c r="J130"/>
  <c r="J129"/>
  <c r="J127"/>
  <c r="BK126"/>
  <c i="7" r="J132"/>
  <c r="J130"/>
  <c r="J124"/>
  <c r="BK123"/>
  <c r="BK122"/>
  <c r="J122"/>
  <c r="J121"/>
  <c r="BK120"/>
  <c r="J120"/>
  <c i="6" r="BK172"/>
  <c r="J170"/>
  <c r="J169"/>
  <c r="BK168"/>
  <c r="BK167"/>
  <c r="BK166"/>
  <c r="BK164"/>
  <c r="J163"/>
  <c r="J162"/>
  <c r="BK161"/>
  <c r="J158"/>
  <c r="BK157"/>
  <c r="J156"/>
  <c r="BK155"/>
  <c r="BK154"/>
  <c r="BK153"/>
  <c r="J151"/>
  <c r="BK149"/>
  <c r="J147"/>
  <c r="BK145"/>
  <c r="BK144"/>
  <c r="BK143"/>
  <c r="J142"/>
  <c r="BK141"/>
  <c r="J141"/>
  <c r="BK140"/>
  <c r="BK139"/>
  <c r="BK138"/>
  <c r="J137"/>
  <c r="BK136"/>
  <c r="BK134"/>
  <c r="BK133"/>
  <c r="BK132"/>
  <c r="BK131"/>
  <c r="J130"/>
  <c r="BK129"/>
  <c r="J128"/>
  <c r="BK127"/>
  <c r="J127"/>
  <c r="BK126"/>
  <c r="BK124"/>
  <c r="BK123"/>
  <c r="BK122"/>
  <c r="BK121"/>
  <c i="5" r="BK286"/>
  <c r="J285"/>
  <c r="BK282"/>
  <c r="BK280"/>
  <c r="BK279"/>
  <c r="BK277"/>
  <c r="BK275"/>
  <c r="J275"/>
  <c r="J273"/>
  <c r="BK271"/>
  <c r="BK267"/>
  <c r="BK265"/>
  <c r="J264"/>
  <c r="J263"/>
  <c r="J261"/>
  <c r="BK260"/>
  <c r="J259"/>
  <c r="BK258"/>
  <c r="BK256"/>
  <c r="BK254"/>
  <c r="J254"/>
  <c r="BK252"/>
  <c r="J250"/>
  <c r="BK248"/>
  <c r="BK247"/>
  <c r="BK245"/>
  <c r="J243"/>
  <c r="BK241"/>
  <c r="BK240"/>
  <c r="J239"/>
  <c r="BK238"/>
  <c r="J236"/>
  <c r="BK235"/>
  <c r="BK234"/>
  <c r="J233"/>
  <c r="BK232"/>
  <c r="BK231"/>
  <c r="BK230"/>
  <c r="BK229"/>
  <c r="J228"/>
  <c r="J227"/>
  <c r="J226"/>
  <c r="J225"/>
  <c r="BK223"/>
  <c r="BK222"/>
  <c r="BK221"/>
  <c r="J220"/>
  <c r="BK217"/>
  <c r="BK212"/>
  <c r="BK211"/>
  <c r="J210"/>
  <c r="BK209"/>
  <c r="J208"/>
  <c r="BK207"/>
  <c r="BK205"/>
  <c r="J204"/>
  <c r="BK203"/>
  <c r="BK202"/>
  <c r="J200"/>
  <c r="BK199"/>
  <c r="J198"/>
  <c r="J197"/>
  <c r="BK196"/>
  <c r="J195"/>
  <c r="J193"/>
  <c r="J192"/>
  <c r="BK191"/>
  <c r="BK190"/>
  <c r="J189"/>
  <c r="BK188"/>
  <c r="J187"/>
  <c r="J186"/>
  <c r="BK185"/>
  <c r="J184"/>
  <c r="BK183"/>
  <c r="J182"/>
  <c r="BK181"/>
  <c r="J181"/>
  <c r="J180"/>
  <c r="BK179"/>
  <c r="BK177"/>
  <c r="J176"/>
  <c r="BK175"/>
  <c r="J174"/>
  <c r="BK173"/>
  <c r="BK172"/>
  <c r="BK170"/>
  <c r="BK169"/>
  <c r="J168"/>
  <c r="BK167"/>
  <c r="BK166"/>
  <c r="BK164"/>
  <c r="J163"/>
  <c r="BK162"/>
  <c r="J161"/>
  <c r="J160"/>
  <c r="J159"/>
  <c r="BK158"/>
  <c r="J157"/>
  <c r="BK156"/>
  <c r="J155"/>
  <c r="J153"/>
  <c r="J151"/>
  <c r="J148"/>
  <c r="J146"/>
  <c r="BK145"/>
  <c r="BK144"/>
  <c r="J143"/>
  <c r="J128"/>
  <c i="4" r="J254"/>
  <c r="J253"/>
  <c r="J251"/>
  <c r="J248"/>
  <c r="J247"/>
  <c r="J246"/>
  <c r="BK245"/>
  <c r="BK242"/>
  <c r="J240"/>
  <c r="J239"/>
  <c r="J236"/>
  <c r="J235"/>
  <c r="BK233"/>
  <c r="J220"/>
  <c r="BK219"/>
  <c r="J216"/>
  <c r="J213"/>
  <c r="BK209"/>
  <c r="BK208"/>
  <c r="J207"/>
  <c r="BK206"/>
  <c r="J205"/>
  <c r="J204"/>
  <c r="J199"/>
  <c r="BK198"/>
  <c r="J197"/>
  <c r="J196"/>
  <c r="J195"/>
  <c r="J188"/>
  <c r="J186"/>
  <c r="J182"/>
  <c r="J181"/>
  <c r="BK179"/>
  <c r="J178"/>
  <c r="BK177"/>
  <c r="BK171"/>
  <c r="J167"/>
  <c r="J164"/>
  <c r="BK160"/>
  <c r="J158"/>
  <c r="BK156"/>
  <c r="J152"/>
  <c r="BK142"/>
  <c r="J137"/>
  <c r="J132"/>
  <c r="J130"/>
  <c r="J129"/>
  <c r="J128"/>
  <c i="3" r="BK208"/>
  <c r="BK207"/>
  <c r="BK206"/>
  <c r="J205"/>
  <c r="BK198"/>
  <c r="J197"/>
  <c r="J193"/>
  <c r="BK192"/>
  <c r="J191"/>
  <c r="BK190"/>
  <c r="BK189"/>
  <c r="J188"/>
  <c r="BK187"/>
  <c r="J184"/>
  <c r="J180"/>
  <c r="J178"/>
  <c r="J177"/>
  <c r="BK172"/>
  <c r="J167"/>
  <c r="J163"/>
  <c r="BK161"/>
  <c r="J159"/>
  <c r="J155"/>
  <c r="BK151"/>
  <c r="BK146"/>
  <c r="J141"/>
  <c r="J139"/>
  <c r="J137"/>
  <c r="J134"/>
  <c r="BK132"/>
  <c r="J131"/>
  <c r="J129"/>
  <c r="BK127"/>
  <c r="J125"/>
  <c i="2" r="BK725"/>
  <c r="J723"/>
  <c r="J717"/>
  <c r="J715"/>
  <c r="J713"/>
  <c r="J703"/>
  <c r="BK670"/>
  <c r="BK668"/>
  <c r="J666"/>
  <c r="BK663"/>
  <c r="J661"/>
  <c r="J659"/>
  <c r="BK652"/>
  <c r="BK650"/>
  <c r="J633"/>
  <c r="J630"/>
  <c r="J589"/>
  <c r="J575"/>
  <c r="J558"/>
  <c r="J556"/>
  <c r="BK532"/>
  <c r="BK530"/>
  <c r="BK407"/>
  <c r="BK405"/>
  <c r="BK401"/>
  <c r="J380"/>
  <c r="J376"/>
  <c r="BK374"/>
  <c r="J368"/>
  <c r="BK354"/>
  <c r="J352"/>
  <c r="BK351"/>
  <c r="J349"/>
  <c r="J346"/>
  <c r="J344"/>
  <c r="BK342"/>
  <c r="J340"/>
  <c r="J338"/>
  <c r="J336"/>
  <c r="J334"/>
  <c r="BK332"/>
  <c r="J330"/>
  <c r="J329"/>
  <c r="J327"/>
  <c r="J323"/>
  <c r="BK321"/>
  <c r="BK319"/>
  <c r="BK317"/>
  <c r="J315"/>
  <c r="J300"/>
  <c r="BK297"/>
  <c r="BK295"/>
  <c r="BK290"/>
  <c r="BK288"/>
  <c r="BK284"/>
  <c r="J282"/>
  <c r="J274"/>
  <c r="J262"/>
  <c r="J260"/>
  <c r="J255"/>
  <c r="J252"/>
  <c r="BK250"/>
  <c r="J247"/>
  <c r="J244"/>
  <c r="J241"/>
  <c r="J228"/>
  <c r="J226"/>
  <c r="J224"/>
  <c r="J220"/>
  <c r="J218"/>
  <c r="J209"/>
  <c r="BK207"/>
  <c r="J204"/>
  <c r="J201"/>
  <c r="J198"/>
  <c r="J195"/>
  <c r="J193"/>
  <c r="J191"/>
  <c r="J184"/>
  <c r="BK182"/>
  <c r="J180"/>
  <c r="J174"/>
  <c r="J172"/>
  <c r="BK168"/>
  <c r="J164"/>
  <c r="BK161"/>
  <c r="BK156"/>
  <c r="BK152"/>
  <c i="1" r="AS112"/>
  <c i="22" r="BK222"/>
  <c r="BK219"/>
  <c r="BK208"/>
  <c r="J203"/>
  <c r="BK202"/>
  <c r="BK201"/>
  <c r="BK200"/>
  <c r="BK199"/>
  <c r="J198"/>
  <c r="J197"/>
  <c r="BK195"/>
  <c r="J194"/>
  <c r="BK193"/>
  <c r="J192"/>
  <c i="18" r="J149"/>
  <c r="BK148"/>
  <c r="BK146"/>
  <c r="J145"/>
  <c r="BK144"/>
  <c r="BK143"/>
  <c r="BK142"/>
  <c r="J142"/>
  <c r="BK141"/>
  <c r="J141"/>
  <c r="J140"/>
  <c r="BK139"/>
  <c r="BK138"/>
  <c r="BK137"/>
  <c r="BK136"/>
  <c r="J136"/>
  <c r="BK135"/>
  <c r="J134"/>
  <c r="BK133"/>
  <c r="BK131"/>
  <c r="BK130"/>
  <c r="J129"/>
  <c r="J126"/>
  <c r="BK125"/>
  <c i="17" r="BK150"/>
  <c r="BK149"/>
  <c r="J148"/>
  <c r="BK147"/>
  <c r="J147"/>
  <c r="BK146"/>
  <c r="J146"/>
  <c r="BK145"/>
  <c r="BK144"/>
  <c r="J144"/>
  <c r="J143"/>
  <c r="BK142"/>
  <c r="BK141"/>
  <c r="J140"/>
  <c r="BK139"/>
  <c r="J139"/>
  <c r="J138"/>
  <c r="BK137"/>
  <c r="BK135"/>
  <c r="BK134"/>
  <c r="BK133"/>
  <c r="J133"/>
  <c r="J132"/>
  <c r="BK131"/>
  <c r="BK130"/>
  <c r="BK129"/>
  <c r="J128"/>
  <c r="BK127"/>
  <c r="J127"/>
  <c r="J126"/>
  <c r="BK125"/>
  <c i="16" r="BK180"/>
  <c r="J179"/>
  <c r="BK178"/>
  <c r="J177"/>
  <c r="BK176"/>
  <c r="J175"/>
  <c r="BK174"/>
  <c r="BK173"/>
  <c r="J173"/>
  <c r="BK172"/>
  <c r="J171"/>
  <c r="BK169"/>
  <c r="BK168"/>
  <c r="J167"/>
  <c r="BK166"/>
  <c r="BK165"/>
  <c r="BK164"/>
  <c r="J163"/>
  <c r="BK162"/>
  <c r="BK161"/>
  <c r="BK160"/>
  <c r="BK159"/>
  <c r="BK158"/>
  <c r="BK157"/>
  <c r="BK156"/>
  <c r="BK155"/>
  <c r="BK152"/>
  <c r="BK151"/>
  <c r="J149"/>
  <c r="J148"/>
  <c r="J147"/>
  <c r="BK146"/>
  <c r="J145"/>
  <c r="J141"/>
  <c r="BK140"/>
  <c r="BK139"/>
  <c r="BK138"/>
  <c r="J138"/>
  <c r="J137"/>
  <c r="BK136"/>
  <c r="J135"/>
  <c r="BK134"/>
  <c r="J133"/>
  <c r="BK132"/>
  <c r="J131"/>
  <c r="BK130"/>
  <c r="J129"/>
  <c r="BK128"/>
  <c r="J127"/>
  <c r="J126"/>
  <c i="15" r="BK131"/>
  <c r="J130"/>
  <c r="BK129"/>
  <c r="BK128"/>
  <c r="J127"/>
  <c r="J126"/>
  <c i="14" r="J150"/>
  <c r="BK149"/>
  <c r="BK148"/>
  <c r="J148"/>
  <c r="J147"/>
  <c r="BK146"/>
  <c r="BK145"/>
  <c r="BK144"/>
  <c r="J143"/>
  <c r="J142"/>
  <c r="BK141"/>
  <c r="BK140"/>
  <c r="BK138"/>
  <c r="J137"/>
  <c r="BK136"/>
  <c r="BK135"/>
  <c r="J134"/>
  <c r="BK133"/>
  <c r="J133"/>
  <c r="J131"/>
  <c r="J130"/>
  <c r="BK129"/>
  <c r="J128"/>
  <c r="BK126"/>
  <c i="13" r="BK144"/>
  <c r="BK143"/>
  <c r="J142"/>
  <c r="BK141"/>
  <c r="BK140"/>
  <c r="J139"/>
  <c r="BK138"/>
  <c r="BK137"/>
  <c r="BK135"/>
  <c r="BK134"/>
  <c r="J133"/>
  <c r="BK132"/>
  <c r="J131"/>
  <c r="J130"/>
  <c r="BK129"/>
  <c r="BK128"/>
  <c r="BK127"/>
  <c r="J126"/>
  <c r="BK125"/>
  <c r="J124"/>
  <c i="12" r="BK133"/>
  <c r="BK132"/>
  <c r="J131"/>
  <c r="BK130"/>
  <c r="J129"/>
  <c r="J128"/>
  <c r="J127"/>
  <c r="J125"/>
  <c r="BK124"/>
  <c i="11" r="BK182"/>
  <c r="J181"/>
  <c r="J180"/>
  <c r="J179"/>
  <c r="J178"/>
  <c r="BK177"/>
  <c r="J176"/>
  <c r="J175"/>
  <c r="J174"/>
  <c r="J172"/>
  <c r="J171"/>
  <c r="BK170"/>
  <c r="J169"/>
  <c r="BK168"/>
  <c r="BK167"/>
  <c r="J167"/>
  <c r="J166"/>
  <c r="BK165"/>
  <c r="J164"/>
  <c r="BK163"/>
  <c r="BK162"/>
  <c r="J161"/>
  <c r="J160"/>
  <c r="J159"/>
  <c r="J158"/>
  <c r="J157"/>
  <c r="J156"/>
  <c r="J154"/>
  <c r="BK147"/>
  <c r="BK146"/>
  <c r="J144"/>
  <c r="J143"/>
  <c r="J142"/>
  <c r="J139"/>
  <c r="BK138"/>
  <c r="J137"/>
  <c r="BK132"/>
  <c r="J131"/>
  <c r="J129"/>
  <c r="J128"/>
  <c i="10" r="J327"/>
  <c r="BK326"/>
  <c r="BK324"/>
  <c r="J323"/>
  <c r="J318"/>
  <c r="BK305"/>
  <c r="J300"/>
  <c r="BK299"/>
  <c r="J298"/>
  <c r="J297"/>
  <c r="BK296"/>
  <c r="J295"/>
  <c r="BK293"/>
  <c r="BK292"/>
  <c r="J291"/>
  <c r="J290"/>
  <c r="J289"/>
  <c r="J286"/>
  <c r="J285"/>
  <c r="J284"/>
  <c r="BK283"/>
  <c r="BK282"/>
  <c r="J281"/>
  <c r="BK280"/>
  <c r="J279"/>
  <c r="J272"/>
  <c r="J271"/>
  <c r="J270"/>
  <c r="J269"/>
  <c r="BK268"/>
  <c r="J267"/>
  <c r="J263"/>
  <c r="J261"/>
  <c r="J256"/>
  <c r="J255"/>
  <c r="J250"/>
  <c r="J246"/>
  <c r="BK245"/>
  <c r="J239"/>
  <c r="J238"/>
  <c r="J237"/>
  <c r="J236"/>
  <c r="J235"/>
  <c r="BK234"/>
  <c r="J233"/>
  <c r="BK231"/>
  <c r="BK230"/>
  <c r="BK226"/>
  <c r="J214"/>
  <c r="J212"/>
  <c r="J211"/>
  <c r="J210"/>
  <c r="J209"/>
  <c r="J205"/>
  <c r="J200"/>
  <c r="J199"/>
  <c r="J198"/>
  <c r="BK197"/>
  <c r="BK196"/>
  <c r="J194"/>
  <c r="BK193"/>
  <c r="J192"/>
  <c r="BK187"/>
  <c r="BK186"/>
  <c r="J183"/>
  <c r="BK182"/>
  <c r="J180"/>
  <c r="J179"/>
  <c r="BK172"/>
  <c r="J171"/>
  <c r="J167"/>
  <c r="J166"/>
  <c r="BK163"/>
  <c r="BK162"/>
  <c r="J161"/>
  <c r="BK160"/>
  <c r="BK159"/>
  <c r="J158"/>
  <c r="J157"/>
  <c r="J156"/>
  <c r="BK155"/>
  <c r="J154"/>
  <c r="BK152"/>
  <c r="BK151"/>
  <c r="J150"/>
  <c r="J147"/>
  <c r="BK146"/>
  <c r="J143"/>
  <c r="BK142"/>
  <c r="J141"/>
  <c r="J140"/>
  <c r="J130"/>
  <c r="BK127"/>
  <c r="J126"/>
  <c r="BK125"/>
  <c r="BK124"/>
  <c r="J123"/>
  <c i="9" r="J711"/>
  <c r="BK710"/>
  <c r="J709"/>
  <c r="J708"/>
  <c r="J704"/>
  <c r="BK703"/>
  <c r="J700"/>
  <c r="J698"/>
  <c r="BK697"/>
  <c r="BK695"/>
  <c r="J693"/>
  <c r="J691"/>
  <c r="J689"/>
  <c r="J688"/>
  <c r="BK682"/>
  <c r="BK680"/>
  <c r="BK674"/>
  <c r="BK672"/>
  <c r="BK670"/>
  <c r="BK668"/>
  <c r="J664"/>
  <c r="J662"/>
  <c r="BK660"/>
  <c r="BK648"/>
  <c r="BK646"/>
  <c r="J644"/>
  <c r="J626"/>
  <c r="J622"/>
  <c r="BK618"/>
  <c r="BK616"/>
  <c r="J602"/>
  <c r="J600"/>
  <c r="J598"/>
  <c r="BK596"/>
  <c r="BK593"/>
  <c r="J591"/>
  <c r="J589"/>
  <c r="BK583"/>
  <c r="BK578"/>
  <c r="BK577"/>
  <c r="J576"/>
  <c r="J574"/>
  <c r="J571"/>
  <c r="J569"/>
  <c r="J567"/>
  <c r="BK562"/>
  <c r="J561"/>
  <c r="BK559"/>
  <c r="J557"/>
  <c r="J555"/>
  <c r="J552"/>
  <c r="BK550"/>
  <c r="J546"/>
  <c r="J544"/>
  <c r="J541"/>
  <c r="J539"/>
  <c r="J537"/>
  <c r="J536"/>
  <c r="BK534"/>
  <c r="BK532"/>
  <c r="J529"/>
  <c r="J528"/>
  <c r="J525"/>
  <c r="BK520"/>
  <c r="BK519"/>
  <c r="J515"/>
  <c r="BK513"/>
  <c r="BK510"/>
  <c r="J505"/>
  <c r="J504"/>
  <c r="J500"/>
  <c r="J498"/>
  <c r="BK497"/>
  <c r="J496"/>
  <c r="J494"/>
  <c r="J492"/>
  <c r="J491"/>
  <c r="J483"/>
  <c r="J481"/>
  <c r="BK480"/>
  <c r="J478"/>
  <c r="BK477"/>
  <c r="J476"/>
  <c r="J475"/>
  <c r="BK473"/>
  <c r="BK468"/>
  <c r="J459"/>
  <c r="J458"/>
  <c r="J456"/>
  <c r="BK454"/>
  <c r="J448"/>
  <c r="BK447"/>
  <c r="J443"/>
  <c r="J442"/>
  <c r="J439"/>
  <c r="BK438"/>
  <c r="J437"/>
  <c r="BK436"/>
  <c r="BK431"/>
  <c r="J429"/>
  <c r="J428"/>
  <c r="BK427"/>
  <c r="J424"/>
  <c r="J423"/>
  <c r="BK422"/>
  <c r="BK421"/>
  <c r="BK419"/>
  <c r="J418"/>
  <c r="J417"/>
  <c r="J414"/>
  <c r="J413"/>
  <c r="J411"/>
  <c r="J405"/>
  <c r="BK403"/>
  <c r="J402"/>
  <c r="J400"/>
  <c r="BK397"/>
  <c r="BK390"/>
  <c r="BK389"/>
  <c r="J386"/>
  <c r="J375"/>
  <c r="J371"/>
  <c r="BK364"/>
  <c r="BK360"/>
  <c r="BK353"/>
  <c r="J350"/>
  <c r="BK349"/>
  <c r="J347"/>
  <c r="J346"/>
  <c r="BK342"/>
  <c r="BK341"/>
  <c r="J340"/>
  <c r="J335"/>
  <c r="J332"/>
  <c r="BK331"/>
  <c r="J320"/>
  <c r="BK309"/>
  <c r="BK306"/>
  <c r="BK305"/>
  <c r="BK304"/>
  <c r="BK302"/>
  <c r="J301"/>
  <c r="BK299"/>
  <c r="J298"/>
  <c r="J296"/>
  <c r="BK294"/>
  <c r="BK292"/>
  <c r="BK291"/>
  <c r="J290"/>
  <c r="BK289"/>
  <c r="BK288"/>
  <c r="J288"/>
  <c r="J287"/>
  <c r="BK286"/>
  <c r="BK285"/>
  <c r="J285"/>
  <c r="BK283"/>
  <c r="BK281"/>
  <c r="BK280"/>
  <c r="J279"/>
  <c r="BK278"/>
  <c r="BK277"/>
  <c r="J277"/>
  <c r="BK276"/>
  <c i="8" r="BK251"/>
  <c r="BK250"/>
  <c r="J249"/>
  <c r="BK248"/>
  <c r="BK247"/>
  <c r="J245"/>
  <c r="J244"/>
  <c r="BK243"/>
  <c r="BK242"/>
  <c r="BK241"/>
  <c r="BK240"/>
  <c r="J236"/>
  <c r="BK235"/>
  <c r="BK234"/>
  <c r="BK233"/>
  <c r="J233"/>
  <c r="BK232"/>
  <c r="BK231"/>
  <c r="J231"/>
  <c r="BK230"/>
  <c r="BK229"/>
  <c r="J229"/>
  <c r="J228"/>
  <c r="BK227"/>
  <c r="BK226"/>
  <c r="BK225"/>
  <c r="J225"/>
  <c r="BK224"/>
  <c r="J223"/>
  <c r="BK222"/>
  <c r="BK221"/>
  <c r="BK219"/>
  <c r="J218"/>
  <c r="J217"/>
  <c r="BK216"/>
  <c r="J215"/>
  <c r="BK214"/>
  <c r="BK213"/>
  <c r="BK212"/>
  <c r="BK211"/>
  <c r="BK210"/>
  <c r="J210"/>
  <c r="BK209"/>
  <c r="BK208"/>
  <c r="BK207"/>
  <c r="BK206"/>
  <c r="J205"/>
  <c r="BK204"/>
  <c r="BK203"/>
  <c r="J202"/>
  <c r="BK201"/>
  <c r="J200"/>
  <c r="BK199"/>
  <c r="J198"/>
  <c r="J197"/>
  <c r="BK196"/>
  <c r="BK195"/>
  <c r="BK194"/>
  <c r="J191"/>
  <c r="BK190"/>
  <c r="BK189"/>
  <c r="BK188"/>
  <c r="BK187"/>
  <c r="J186"/>
  <c r="BK185"/>
  <c r="J184"/>
  <c r="BK183"/>
  <c r="J181"/>
  <c r="BK180"/>
  <c r="J179"/>
  <c r="BK177"/>
  <c r="BK176"/>
  <c r="J175"/>
  <c r="BK174"/>
  <c r="J174"/>
  <c r="BK173"/>
  <c r="J172"/>
  <c r="BK171"/>
  <c r="BK170"/>
  <c r="BK169"/>
  <c r="J168"/>
  <c r="BK167"/>
  <c r="BK166"/>
  <c r="J163"/>
  <c r="BK162"/>
  <c r="J161"/>
  <c r="BK160"/>
  <c r="BK159"/>
  <c r="BK158"/>
  <c r="J157"/>
  <c r="BK156"/>
  <c r="J155"/>
  <c r="BK154"/>
  <c r="BK153"/>
  <c r="J152"/>
  <c r="BK151"/>
  <c r="BK149"/>
  <c r="BK148"/>
  <c r="J147"/>
  <c r="BK146"/>
  <c r="J146"/>
  <c r="BK145"/>
  <c r="BK144"/>
  <c r="BK142"/>
  <c r="BK141"/>
  <c r="J140"/>
  <c r="BK139"/>
  <c r="J139"/>
  <c r="BK137"/>
  <c r="BK135"/>
  <c r="BK133"/>
  <c r="BK132"/>
  <c r="BK131"/>
  <c r="BK130"/>
  <c r="BK129"/>
  <c r="BK127"/>
  <c r="J126"/>
  <c i="7" r="BK133"/>
  <c r="BK132"/>
  <c r="BK131"/>
  <c r="BK130"/>
  <c r="BK129"/>
  <c r="BK127"/>
  <c r="BK126"/>
  <c r="BK125"/>
  <c i="3" r="BK139"/>
  <c r="BK138"/>
  <c r="J136"/>
  <c i="2" r="BK1866"/>
  <c r="J1864"/>
  <c r="J1862"/>
  <c r="J1860"/>
  <c r="J1859"/>
  <c r="J1857"/>
  <c r="J1856"/>
  <c r="J1855"/>
  <c r="J1852"/>
  <c r="J1850"/>
  <c r="BK1848"/>
  <c r="J1846"/>
  <c r="BK1844"/>
  <c r="BK1842"/>
  <c r="J1834"/>
  <c r="J1808"/>
  <c r="J1804"/>
  <c r="BK1791"/>
  <c r="BK1780"/>
  <c r="J1773"/>
  <c r="BK1770"/>
  <c r="J1765"/>
  <c r="J1762"/>
  <c r="J1761"/>
  <c r="BK1751"/>
  <c r="BK1747"/>
  <c r="J1745"/>
  <c r="BK1734"/>
  <c r="J1731"/>
  <c r="J1712"/>
  <c r="BK1710"/>
  <c r="J1704"/>
  <c r="J1702"/>
  <c r="J1700"/>
  <c r="BK1694"/>
  <c r="J1690"/>
  <c r="BK1683"/>
  <c r="BK1672"/>
  <c r="J1670"/>
  <c r="J1666"/>
  <c r="J1651"/>
  <c r="J1648"/>
  <c r="J1645"/>
  <c r="BK1643"/>
  <c r="BK1641"/>
  <c r="BK1636"/>
  <c r="BK1634"/>
  <c r="BK1632"/>
  <c r="BK1626"/>
  <c r="J1624"/>
  <c r="BK1619"/>
  <c r="J1614"/>
  <c r="J1609"/>
  <c r="BK1606"/>
  <c r="BK1601"/>
  <c r="J1598"/>
  <c r="BK1587"/>
  <c r="J1585"/>
  <c r="J1565"/>
  <c r="BK1562"/>
  <c r="J1539"/>
  <c r="J1506"/>
  <c r="J1489"/>
  <c r="J1443"/>
  <c r="J1439"/>
  <c r="J1435"/>
  <c r="J1417"/>
  <c r="BK1404"/>
  <c r="J1395"/>
  <c r="BK1393"/>
  <c r="J1391"/>
  <c r="J1389"/>
  <c r="BK1383"/>
  <c r="J1381"/>
  <c r="J1373"/>
  <c r="BK1371"/>
  <c r="BK1369"/>
  <c r="J1367"/>
  <c r="BK1355"/>
  <c r="BK1353"/>
  <c r="J1338"/>
  <c r="BK1284"/>
  <c r="J1281"/>
  <c r="J1278"/>
  <c r="J1256"/>
  <c r="J1236"/>
  <c r="BK1232"/>
  <c r="J1230"/>
  <c r="BK1228"/>
  <c r="J1226"/>
  <c r="J1223"/>
  <c r="J1219"/>
  <c r="BK1217"/>
  <c r="BK1216"/>
  <c r="J1214"/>
  <c r="J1211"/>
  <c r="BK1209"/>
  <c r="J1201"/>
  <c r="J1199"/>
  <c r="J1194"/>
  <c r="BK1167"/>
  <c r="BK1165"/>
  <c r="J1163"/>
  <c r="J1143"/>
  <c r="BK1141"/>
  <c r="J1135"/>
  <c r="BK1124"/>
  <c r="J1122"/>
  <c r="BK1119"/>
  <c r="J1117"/>
  <c r="J1105"/>
  <c r="BK1101"/>
  <c r="BK1093"/>
  <c r="J1089"/>
  <c r="BK1087"/>
  <c r="J1085"/>
  <c r="J1083"/>
  <c r="J1081"/>
  <c r="J1075"/>
  <c r="J1073"/>
  <c r="J1067"/>
  <c r="J1043"/>
  <c r="BK1041"/>
  <c r="BK1030"/>
  <c r="J1028"/>
  <c r="BK1024"/>
  <c r="BK1022"/>
  <c r="BK1018"/>
  <c r="J1015"/>
  <c r="BK1009"/>
  <c r="BK991"/>
  <c r="J988"/>
  <c r="J986"/>
  <c r="J983"/>
  <c r="J981"/>
  <c r="J963"/>
  <c r="BK939"/>
  <c r="J937"/>
  <c r="J931"/>
  <c r="J916"/>
  <c r="J910"/>
  <c r="J906"/>
  <c r="J902"/>
  <c r="J898"/>
  <c r="J896"/>
  <c r="J867"/>
  <c r="BK864"/>
  <c r="J860"/>
  <c r="BK857"/>
  <c r="J845"/>
  <c r="J837"/>
  <c r="J828"/>
  <c r="J826"/>
  <c r="J820"/>
  <c r="BK818"/>
  <c r="BK811"/>
  <c r="J809"/>
  <c r="BK807"/>
  <c r="BK805"/>
  <c r="J803"/>
  <c r="J790"/>
  <c r="J788"/>
  <c r="BK762"/>
  <c i="18" r="J148"/>
  <c r="BK147"/>
  <c r="J146"/>
  <c r="BK145"/>
  <c r="J144"/>
  <c r="J137"/>
  <c r="J135"/>
  <c r="J133"/>
  <c r="BK132"/>
  <c r="J130"/>
  <c r="BK128"/>
  <c r="J127"/>
  <c r="J125"/>
  <c i="17" r="J150"/>
  <c r="J149"/>
  <c r="BK143"/>
  <c r="J141"/>
  <c r="BK140"/>
  <c r="J136"/>
  <c r="J134"/>
  <c r="J131"/>
  <c r="J129"/>
  <c r="BK128"/>
  <c i="16" r="J181"/>
  <c r="J178"/>
  <c r="BK177"/>
  <c r="J168"/>
  <c r="BK167"/>
  <c r="J162"/>
  <c r="J160"/>
  <c r="J156"/>
  <c r="J155"/>
  <c r="BK154"/>
  <c r="J153"/>
  <c r="BK149"/>
  <c r="BK148"/>
  <c r="BK147"/>
  <c r="J146"/>
  <c r="BK145"/>
  <c r="BK144"/>
  <c r="J142"/>
  <c r="J140"/>
  <c r="J136"/>
  <c r="BK135"/>
  <c r="J134"/>
  <c r="BK133"/>
  <c r="J130"/>
  <c r="BK129"/>
  <c i="15" r="J129"/>
  <c r="J128"/>
  <c r="BK127"/>
  <c r="BK126"/>
  <c r="BK125"/>
  <c i="14" r="BK150"/>
  <c r="J149"/>
  <c r="BK147"/>
  <c r="J146"/>
  <c r="J145"/>
  <c r="J144"/>
  <c r="BK143"/>
  <c r="BK142"/>
  <c r="J141"/>
  <c r="J140"/>
  <c r="J138"/>
  <c r="J136"/>
  <c i="13" r="J144"/>
  <c r="J143"/>
  <c r="BK142"/>
  <c r="J141"/>
  <c r="J140"/>
  <c r="BK139"/>
  <c r="J138"/>
  <c r="J137"/>
  <c r="J135"/>
  <c r="J134"/>
  <c r="BK133"/>
  <c r="J132"/>
  <c r="BK131"/>
  <c r="BK130"/>
  <c r="J129"/>
  <c r="J128"/>
  <c r="J127"/>
  <c r="BK126"/>
  <c r="J125"/>
  <c r="BK124"/>
  <c i="12" r="J133"/>
  <c r="J132"/>
  <c r="BK131"/>
  <c r="J130"/>
  <c r="BK129"/>
  <c r="BK128"/>
  <c r="BK127"/>
  <c r="BK125"/>
  <c r="J124"/>
  <c i="11" r="J182"/>
  <c r="BK181"/>
  <c r="BK180"/>
  <c r="BK179"/>
  <c r="BK178"/>
  <c r="J177"/>
  <c r="BK176"/>
  <c r="BK175"/>
  <c r="BK174"/>
  <c r="BK172"/>
  <c r="BK171"/>
  <c r="J170"/>
  <c r="BK169"/>
  <c r="J168"/>
  <c r="BK166"/>
  <c r="J165"/>
  <c r="BK164"/>
  <c r="J163"/>
  <c r="J162"/>
  <c r="BK161"/>
  <c r="BK160"/>
  <c r="BK158"/>
  <c r="J155"/>
  <c r="J152"/>
  <c r="BK150"/>
  <c r="J149"/>
  <c r="J147"/>
  <c r="J141"/>
  <c r="BK140"/>
  <c r="J135"/>
  <c r="BK134"/>
  <c r="BK133"/>
  <c r="J132"/>
  <c r="J130"/>
  <c r="J127"/>
  <c i="10" r="J322"/>
  <c r="J321"/>
  <c r="J320"/>
  <c r="BK319"/>
  <c r="BK317"/>
  <c r="BK316"/>
  <c r="J315"/>
  <c r="J314"/>
  <c r="BK313"/>
  <c r="J312"/>
  <c r="BK311"/>
  <c r="J310"/>
  <c r="J309"/>
  <c r="J308"/>
  <c r="J307"/>
  <c r="J306"/>
  <c r="J304"/>
  <c r="BK302"/>
  <c r="J301"/>
  <c r="J287"/>
  <c r="J278"/>
  <c r="BK277"/>
  <c r="J276"/>
  <c r="J275"/>
  <c r="J274"/>
  <c r="J273"/>
  <c r="BK272"/>
  <c r="J266"/>
  <c r="J265"/>
  <c r="BK263"/>
  <c r="BK262"/>
  <c r="J260"/>
  <c r="J259"/>
  <c r="BK258"/>
  <c r="BK257"/>
  <c r="J254"/>
  <c r="BK253"/>
  <c r="BK251"/>
  <c r="J245"/>
  <c r="J244"/>
  <c r="J243"/>
  <c r="J242"/>
  <c r="BK241"/>
  <c r="J240"/>
  <c r="J232"/>
  <c r="J231"/>
  <c r="J229"/>
  <c r="BK228"/>
  <c r="J227"/>
  <c r="J225"/>
  <c r="BK224"/>
  <c r="BK223"/>
  <c r="J222"/>
  <c r="J221"/>
  <c r="J220"/>
  <c r="BK219"/>
  <c r="J218"/>
  <c r="J217"/>
  <c r="J216"/>
  <c r="J208"/>
  <c r="J207"/>
  <c r="J206"/>
  <c r="J204"/>
  <c r="BK203"/>
  <c r="J202"/>
  <c r="J191"/>
  <c r="BK190"/>
  <c r="BK189"/>
  <c r="J188"/>
  <c r="J186"/>
  <c r="BK185"/>
  <c r="BK184"/>
  <c r="J181"/>
  <c r="J177"/>
  <c r="J176"/>
  <c r="BK174"/>
  <c r="J173"/>
  <c r="J169"/>
  <c r="BK168"/>
  <c r="J165"/>
  <c r="J149"/>
  <c r="J148"/>
  <c r="J145"/>
  <c r="BK144"/>
  <c r="BK139"/>
  <c r="J138"/>
  <c r="BK137"/>
  <c r="J136"/>
  <c r="J133"/>
  <c r="J132"/>
  <c r="BK131"/>
  <c r="J129"/>
  <c r="BK128"/>
  <c i="9" r="J710"/>
  <c r="BK706"/>
  <c r="BK705"/>
  <c r="BK702"/>
  <c r="BK693"/>
  <c r="J687"/>
  <c r="J684"/>
  <c r="J682"/>
  <c r="J680"/>
  <c r="J677"/>
  <c r="J674"/>
  <c r="J666"/>
  <c r="J658"/>
  <c r="J655"/>
  <c r="BK653"/>
  <c r="BK652"/>
  <c r="J651"/>
  <c r="J650"/>
  <c r="J648"/>
  <c r="J642"/>
  <c r="J640"/>
  <c r="J638"/>
  <c r="J636"/>
  <c r="J634"/>
  <c r="BK631"/>
  <c r="J629"/>
  <c r="J624"/>
  <c r="J614"/>
  <c r="BK612"/>
  <c r="BK610"/>
  <c r="BK607"/>
  <c r="BK605"/>
  <c r="J604"/>
  <c r="BK602"/>
  <c r="BK600"/>
  <c r="BK598"/>
  <c r="J587"/>
  <c r="J585"/>
  <c r="BK580"/>
  <c r="J578"/>
  <c r="BK574"/>
  <c r="J572"/>
  <c r="BK564"/>
  <c r="J562"/>
  <c r="J559"/>
  <c r="J554"/>
  <c r="J547"/>
  <c r="BK544"/>
  <c r="BK543"/>
  <c r="J527"/>
  <c r="J526"/>
  <c r="BK525"/>
  <c r="BK524"/>
  <c r="BK523"/>
  <c r="J522"/>
  <c r="J521"/>
  <c r="J519"/>
  <c r="BK518"/>
  <c r="BK512"/>
  <c r="J510"/>
  <c r="BK507"/>
  <c r="J503"/>
  <c r="J502"/>
  <c r="J501"/>
  <c r="BK494"/>
  <c r="J489"/>
  <c r="J488"/>
  <c r="J485"/>
  <c r="J484"/>
  <c r="J473"/>
  <c r="J472"/>
  <c r="J471"/>
  <c r="J470"/>
  <c r="J468"/>
  <c r="J466"/>
  <c r="J465"/>
  <c r="BK464"/>
  <c r="J463"/>
  <c r="J461"/>
  <c r="BK459"/>
  <c r="J451"/>
  <c r="J446"/>
  <c r="BK445"/>
  <c r="J440"/>
  <c r="J438"/>
  <c r="BK435"/>
  <c r="BK434"/>
  <c r="J433"/>
  <c r="J430"/>
  <c r="BK429"/>
  <c r="BK425"/>
  <c r="BK416"/>
  <c r="BK409"/>
  <c r="J407"/>
  <c r="J404"/>
  <c r="J398"/>
  <c r="J397"/>
  <c r="J396"/>
  <c r="BK395"/>
  <c r="BK393"/>
  <c r="J387"/>
  <c r="J384"/>
  <c r="BK382"/>
  <c r="BK381"/>
  <c r="J379"/>
  <c r="J374"/>
  <c r="BK372"/>
  <c r="BK371"/>
  <c r="BK370"/>
  <c r="J368"/>
  <c r="BK367"/>
  <c r="J365"/>
  <c r="BK362"/>
  <c r="J359"/>
  <c r="J357"/>
  <c r="BK355"/>
  <c r="J353"/>
  <c r="BK352"/>
  <c r="J351"/>
  <c r="J349"/>
  <c r="BK348"/>
  <c r="J344"/>
  <c r="J341"/>
  <c r="J339"/>
  <c r="BK338"/>
  <c r="BK337"/>
  <c r="BK332"/>
  <c r="J331"/>
  <c r="BK329"/>
  <c r="BK328"/>
  <c r="BK326"/>
  <c r="J325"/>
  <c r="J323"/>
  <c r="J322"/>
  <c r="J321"/>
  <c r="J317"/>
  <c r="BK316"/>
  <c r="J315"/>
  <c r="BK313"/>
  <c r="J312"/>
  <c r="J311"/>
  <c r="J308"/>
  <c r="J299"/>
  <c r="BK298"/>
  <c r="BK296"/>
  <c r="J292"/>
  <c r="J291"/>
  <c r="BK290"/>
  <c r="J289"/>
  <c r="J286"/>
  <c r="J283"/>
  <c r="J281"/>
  <c r="BK274"/>
  <c i="8" r="J251"/>
  <c r="J248"/>
  <c r="J247"/>
  <c r="BK244"/>
  <c r="J243"/>
  <c r="J240"/>
  <c r="BK239"/>
  <c r="J238"/>
  <c r="BK237"/>
  <c r="J234"/>
  <c r="J232"/>
  <c r="J230"/>
  <c r="BK228"/>
  <c r="J227"/>
  <c r="J226"/>
  <c r="J224"/>
  <c r="BK223"/>
  <c r="J222"/>
  <c r="J221"/>
  <c r="J219"/>
  <c r="BK218"/>
  <c r="BK217"/>
  <c r="J216"/>
  <c r="BK215"/>
  <c r="J214"/>
  <c r="J213"/>
  <c r="J211"/>
  <c r="J208"/>
  <c r="J206"/>
  <c r="J203"/>
  <c r="BK202"/>
  <c r="J193"/>
  <c r="J192"/>
  <c r="BK191"/>
  <c r="J190"/>
  <c r="J189"/>
  <c r="J188"/>
  <c r="J185"/>
  <c r="BK184"/>
  <c r="J183"/>
  <c r="BK182"/>
  <c r="J171"/>
  <c r="J169"/>
  <c r="BK168"/>
  <c r="J167"/>
  <c r="J166"/>
  <c r="J164"/>
  <c r="BK163"/>
  <c r="J162"/>
  <c r="BK161"/>
  <c r="J160"/>
  <c r="J156"/>
  <c r="BK155"/>
  <c r="J154"/>
  <c r="J153"/>
  <c r="BK152"/>
  <c r="J151"/>
  <c r="BK150"/>
  <c r="J149"/>
  <c r="J142"/>
  <c r="J141"/>
  <c r="BK140"/>
  <c r="J137"/>
  <c r="J136"/>
  <c r="J135"/>
  <c r="J134"/>
  <c r="J132"/>
  <c i="7" r="J133"/>
  <c r="J131"/>
  <c r="J129"/>
  <c r="J127"/>
  <c r="J126"/>
  <c r="J125"/>
  <c r="BK124"/>
  <c r="J123"/>
  <c r="BK121"/>
  <c i="6" r="J172"/>
  <c r="BK171"/>
  <c r="J167"/>
  <c r="J166"/>
  <c r="J164"/>
  <c r="BK163"/>
  <c r="BK162"/>
  <c r="J161"/>
  <c r="BK160"/>
  <c r="BK158"/>
  <c r="J157"/>
  <c r="BK156"/>
  <c r="J155"/>
  <c r="J154"/>
  <c r="J153"/>
  <c r="BK151"/>
  <c r="J149"/>
  <c r="J143"/>
  <c r="BK142"/>
  <c r="J139"/>
  <c r="J138"/>
  <c r="BK137"/>
  <c r="J136"/>
  <c r="BK135"/>
  <c r="J132"/>
  <c r="J131"/>
  <c r="BK130"/>
  <c r="J129"/>
  <c r="BK128"/>
  <c r="BK125"/>
  <c r="J124"/>
  <c i="5" r="BK285"/>
  <c r="J282"/>
  <c r="J280"/>
  <c r="J277"/>
  <c r="J269"/>
  <c r="J267"/>
  <c r="J265"/>
  <c r="BK264"/>
  <c r="BK263"/>
  <c r="BK261"/>
  <c r="J260"/>
  <c r="BK259"/>
  <c r="J258"/>
  <c r="J257"/>
  <c r="J256"/>
  <c r="J247"/>
  <c r="J241"/>
  <c r="J240"/>
  <c r="BK239"/>
  <c r="BK236"/>
  <c r="J235"/>
  <c r="J234"/>
  <c r="BK233"/>
  <c r="J232"/>
  <c r="J231"/>
  <c r="J230"/>
  <c r="BK225"/>
  <c r="BK224"/>
  <c r="J223"/>
  <c r="J221"/>
  <c r="BK220"/>
  <c r="BK219"/>
  <c r="BK218"/>
  <c r="J217"/>
  <c r="J214"/>
  <c r="J212"/>
  <c r="J211"/>
  <c r="J206"/>
  <c r="J203"/>
  <c r="BK201"/>
  <c r="BK200"/>
  <c r="J199"/>
  <c r="J196"/>
  <c r="BK195"/>
  <c r="BK193"/>
  <c r="BK192"/>
  <c r="BK187"/>
  <c r="BK186"/>
  <c r="J185"/>
  <c r="BK184"/>
  <c r="J183"/>
  <c r="BK178"/>
  <c r="J177"/>
  <c r="BK176"/>
  <c r="J175"/>
  <c r="BK174"/>
  <c r="J173"/>
  <c r="J172"/>
  <c r="BK171"/>
  <c r="J170"/>
  <c r="J166"/>
  <c r="BK163"/>
  <c r="J162"/>
  <c r="BK161"/>
  <c r="BK160"/>
  <c r="BK159"/>
  <c r="J158"/>
  <c r="BK157"/>
  <c r="J156"/>
  <c r="BK155"/>
  <c r="BK154"/>
  <c r="BK153"/>
  <c r="BK150"/>
  <c r="BK148"/>
  <c r="BK147"/>
  <c r="BK146"/>
  <c r="J145"/>
  <c r="J144"/>
  <c r="BK143"/>
  <c r="J142"/>
  <c r="BK140"/>
  <c r="BK139"/>
  <c r="J138"/>
  <c r="J137"/>
  <c r="BK136"/>
  <c r="J135"/>
  <c r="BK134"/>
  <c r="BK133"/>
  <c r="BK131"/>
  <c r="J131"/>
  <c r="J129"/>
  <c r="BK128"/>
  <c i="4" r="BK254"/>
  <c r="BK252"/>
  <c r="BK251"/>
  <c r="BK250"/>
  <c r="BK248"/>
  <c r="BK247"/>
  <c r="BK246"/>
  <c r="J245"/>
  <c r="J244"/>
  <c r="J242"/>
  <c r="BK241"/>
  <c r="BK240"/>
  <c r="BK239"/>
  <c r="J237"/>
  <c r="J233"/>
  <c r="BK231"/>
  <c r="J229"/>
  <c r="BK227"/>
  <c r="BK224"/>
  <c r="BK223"/>
  <c r="J222"/>
  <c r="BK221"/>
  <c r="J221"/>
  <c r="BK216"/>
  <c r="J215"/>
  <c r="BK213"/>
  <c r="J208"/>
  <c r="BK207"/>
  <c r="J206"/>
  <c r="BK205"/>
  <c r="BK204"/>
  <c r="J203"/>
  <c r="J202"/>
  <c r="BK201"/>
  <c r="J200"/>
  <c r="BK199"/>
  <c r="J198"/>
  <c r="BK197"/>
  <c r="BK196"/>
  <c r="BK195"/>
  <c r="BK194"/>
  <c r="BK193"/>
  <c r="J193"/>
  <c r="BK192"/>
  <c r="J191"/>
  <c r="BK189"/>
  <c r="J189"/>
  <c r="J187"/>
  <c r="BK186"/>
  <c r="BK185"/>
  <c r="BK184"/>
  <c r="BK182"/>
  <c r="BK181"/>
  <c r="J179"/>
  <c r="BK178"/>
  <c r="J177"/>
  <c r="BK176"/>
  <c r="J176"/>
  <c r="J175"/>
  <c r="J174"/>
  <c r="J173"/>
  <c r="BK172"/>
  <c r="J170"/>
  <c r="J169"/>
  <c r="BK168"/>
  <c r="BK167"/>
  <c r="BK166"/>
  <c r="BK165"/>
  <c r="BK164"/>
  <c r="BK163"/>
  <c r="BK162"/>
  <c r="BK161"/>
  <c r="J161"/>
  <c r="BK159"/>
  <c r="BK158"/>
  <c r="BK154"/>
  <c r="BK152"/>
  <c r="BK151"/>
  <c r="BK150"/>
  <c r="J148"/>
  <c r="BK147"/>
  <c r="J142"/>
  <c r="BK137"/>
  <c r="BK132"/>
  <c r="BK131"/>
  <c r="BK128"/>
  <c i="3" r="J208"/>
  <c r="J207"/>
  <c r="J206"/>
  <c r="BK205"/>
  <c r="J203"/>
  <c r="BK201"/>
  <c r="J201"/>
  <c r="BK200"/>
  <c r="BK199"/>
  <c r="J198"/>
  <c r="BK197"/>
  <c r="BK196"/>
  <c r="BK195"/>
  <c r="BK194"/>
  <c r="BK193"/>
  <c r="J192"/>
  <c r="BK191"/>
  <c r="J190"/>
  <c r="J189"/>
  <c r="BK188"/>
  <c r="J187"/>
  <c r="BK186"/>
  <c r="BK184"/>
  <c r="BK182"/>
  <c r="BK180"/>
  <c r="BK179"/>
  <c r="J172"/>
  <c r="BK167"/>
  <c i="2" r="BK1857"/>
  <c r="J1848"/>
  <c r="BK1846"/>
  <c r="J1844"/>
  <c r="J1842"/>
  <c r="BK1840"/>
  <c r="BK1838"/>
  <c r="BK1836"/>
  <c r="J1820"/>
  <c r="J1817"/>
  <c r="BK1809"/>
  <c r="BK1808"/>
  <c r="BK1768"/>
  <c r="J1749"/>
  <c r="BK1743"/>
  <c r="BK1739"/>
  <c r="BK1737"/>
  <c r="BK1712"/>
  <c r="J1710"/>
  <c r="J1708"/>
  <c r="BK1706"/>
  <c r="BK1704"/>
  <c r="BK1702"/>
  <c r="J1694"/>
  <c r="BK1690"/>
  <c r="BK1681"/>
  <c r="J1679"/>
  <c r="BK1674"/>
  <c r="J1658"/>
  <c r="BK1656"/>
  <c r="J1611"/>
  <c r="J1594"/>
  <c r="J1592"/>
  <c r="BK1590"/>
  <c r="J1583"/>
  <c r="J1580"/>
  <c r="BK1578"/>
  <c r="BK1577"/>
  <c r="BK1572"/>
  <c r="J1570"/>
  <c r="J1556"/>
  <c r="J1551"/>
  <c r="J1545"/>
  <c r="J1538"/>
  <c r="BK1536"/>
  <c r="BK1533"/>
  <c r="BK1527"/>
  <c r="J1524"/>
  <c r="J1522"/>
  <c r="J1519"/>
  <c r="BK1515"/>
  <c r="J1511"/>
  <c r="J1501"/>
  <c r="J1497"/>
  <c r="J1493"/>
  <c r="BK1485"/>
  <c r="J1482"/>
  <c r="BK1478"/>
  <c r="BK1472"/>
  <c r="J1465"/>
  <c r="BK1460"/>
  <c r="J1456"/>
  <c r="J1454"/>
  <c r="BK1452"/>
  <c r="J1447"/>
  <c r="BK1423"/>
  <c r="BK1417"/>
  <c r="BK1407"/>
  <c r="J1402"/>
  <c r="J1400"/>
  <c r="J1398"/>
  <c r="J1396"/>
  <c r="BK1395"/>
  <c r="BK1387"/>
  <c r="BK1385"/>
  <c r="J1375"/>
  <c r="J1365"/>
  <c r="J1363"/>
  <c r="J1361"/>
  <c r="J1359"/>
  <c r="J1349"/>
  <c r="BK1347"/>
  <c r="BK1345"/>
  <c r="J1343"/>
  <c r="J1340"/>
  <c r="J1307"/>
  <c r="BK1305"/>
  <c r="J1290"/>
  <c r="BK1278"/>
  <c r="BK1276"/>
  <c r="J1273"/>
  <c r="J1271"/>
  <c r="J1269"/>
  <c r="J1264"/>
  <c r="J1262"/>
  <c r="J1242"/>
  <c r="J1238"/>
  <c r="BK1236"/>
  <c r="J1234"/>
  <c r="J1232"/>
  <c r="BK1230"/>
  <c r="J1221"/>
  <c r="BK1214"/>
  <c r="BK1211"/>
  <c r="J1209"/>
  <c r="J1207"/>
  <c r="J1205"/>
  <c r="J1203"/>
  <c r="BK1190"/>
  <c r="BK1185"/>
  <c r="J1183"/>
  <c r="J1167"/>
  <c r="J1160"/>
  <c r="J1156"/>
  <c r="J1154"/>
  <c r="J1152"/>
  <c r="J1150"/>
  <c r="J1148"/>
  <c r="J1145"/>
  <c r="J1138"/>
  <c r="J1115"/>
  <c r="BK1113"/>
  <c r="J1111"/>
  <c r="J1109"/>
  <c r="J1107"/>
  <c r="BK1105"/>
  <c r="J1101"/>
  <c r="J1091"/>
  <c r="BK1089"/>
  <c r="J1056"/>
  <c r="J1054"/>
  <c r="J1049"/>
  <c r="J1037"/>
  <c r="J1032"/>
  <c r="J1030"/>
  <c r="BK1028"/>
  <c r="J1009"/>
  <c r="J1006"/>
  <c r="J1004"/>
  <c r="BK1000"/>
  <c r="BK998"/>
  <c r="J993"/>
  <c r="J978"/>
  <c r="J975"/>
  <c r="BK973"/>
  <c r="J971"/>
  <c r="J969"/>
  <c r="J967"/>
  <c r="J965"/>
  <c r="BK959"/>
  <c r="J958"/>
  <c r="J956"/>
  <c r="BK954"/>
  <c r="J950"/>
  <c r="J943"/>
  <c r="BK941"/>
  <c r="BK935"/>
  <c r="J926"/>
  <c r="J924"/>
  <c r="J922"/>
  <c r="BK902"/>
  <c r="BK898"/>
  <c r="J892"/>
  <c r="BK890"/>
  <c r="J888"/>
  <c r="J886"/>
  <c r="J884"/>
  <c r="J882"/>
  <c r="J880"/>
  <c r="BK878"/>
  <c r="J876"/>
  <c r="J874"/>
  <c r="J869"/>
  <c r="J857"/>
  <c r="BK854"/>
  <c r="BK851"/>
  <c r="J848"/>
  <c r="BK845"/>
  <c r="BK842"/>
  <c r="J833"/>
  <c r="J824"/>
  <c r="BK820"/>
  <c r="J818"/>
  <c r="J811"/>
  <c r="BK809"/>
  <c r="J807"/>
  <c r="J805"/>
  <c r="BK800"/>
  <c r="J798"/>
  <c r="BK795"/>
  <c r="J792"/>
  <c r="J784"/>
  <c r="BK778"/>
  <c r="J776"/>
  <c r="BK774"/>
  <c r="J770"/>
  <c r="J766"/>
  <c r="BK764"/>
  <c r="J762"/>
  <c r="J760"/>
  <c r="BK752"/>
  <c r="J750"/>
  <c r="BK746"/>
  <c r="J741"/>
  <c r="J737"/>
  <c r="J733"/>
  <c r="J729"/>
  <c r="J711"/>
  <c r="J709"/>
  <c r="J636"/>
  <c r="J627"/>
  <c r="BK619"/>
  <c r="J613"/>
  <c r="BK461"/>
  <c r="BK442"/>
  <c r="J436"/>
  <c r="J434"/>
  <c r="J429"/>
  <c r="J416"/>
  <c r="J414"/>
  <c r="BK410"/>
  <c r="J405"/>
  <c r="J398"/>
  <c r="J394"/>
  <c r="BK392"/>
  <c r="BK390"/>
  <c r="J388"/>
  <c r="J386"/>
  <c r="BK384"/>
  <c r="BK370"/>
  <c r="J366"/>
  <c r="J363"/>
  <c r="BK361"/>
  <c r="J357"/>
  <c r="J313"/>
  <c r="BK307"/>
  <c r="BK305"/>
  <c r="J302"/>
  <c r="BK293"/>
  <c r="J264"/>
  <c r="BK241"/>
  <c r="BK239"/>
  <c r="J237"/>
  <c r="BK235"/>
  <c r="J233"/>
  <c r="J230"/>
  <c r="J215"/>
  <c r="J213"/>
  <c r="BK178"/>
  <c r="J176"/>
  <c r="J170"/>
  <c i="1" r="AS105"/>
  <c r="AS96"/>
  <c i="2" l="1" r="P151"/>
  <c r="BK212"/>
  <c r="J212"/>
  <c r="J100"/>
  <c r="BK292"/>
  <c r="J292"/>
  <c r="J101"/>
  <c r="T292"/>
  <c r="P365"/>
  <c r="R365"/>
  <c r="R409"/>
  <c r="T802"/>
  <c r="P957"/>
  <c r="BK980"/>
  <c r="T980"/>
  <c r="T999"/>
  <c r="T1092"/>
  <c r="BK1220"/>
  <c r="J1220"/>
  <c r="J112"/>
  <c r="T1220"/>
  <c r="R1225"/>
  <c r="P1229"/>
  <c r="BK1364"/>
  <c r="J1364"/>
  <c r="J115"/>
  <c r="P1403"/>
  <c r="T1403"/>
  <c r="R1473"/>
  <c r="P1602"/>
  <c r="P1673"/>
  <c r="P1711"/>
  <c i="3" r="BK124"/>
  <c r="BK123"/>
  <c r="J123"/>
  <c r="J99"/>
  <c r="T124"/>
  <c r="T123"/>
  <c r="T122"/>
  <c i="4" r="P127"/>
  <c r="BK183"/>
  <c r="J183"/>
  <c r="J101"/>
  <c r="P183"/>
  <c r="BK238"/>
  <c r="J238"/>
  <c r="J102"/>
  <c r="T238"/>
  <c r="R249"/>
  <c i="5" r="R127"/>
  <c r="P152"/>
  <c r="R152"/>
  <c r="T165"/>
  <c r="T216"/>
  <c r="R237"/>
  <c r="R284"/>
  <c r="R242"/>
  <c i="6" r="T120"/>
  <c r="R159"/>
  <c r="P165"/>
  <c i="7" r="R119"/>
  <c r="P128"/>
  <c i="8" r="R125"/>
  <c r="R128"/>
  <c r="P138"/>
  <c r="R143"/>
  <c r="BK178"/>
  <c r="J178"/>
  <c r="J102"/>
  <c r="T178"/>
  <c r="R220"/>
  <c r="P246"/>
  <c i="9" r="P275"/>
  <c r="P272"/>
  <c r="P284"/>
  <c r="BK300"/>
  <c r="J300"/>
  <c r="J105"/>
  <c r="R300"/>
  <c r="BK307"/>
  <c r="J307"/>
  <c r="J107"/>
  <c r="R307"/>
  <c r="T310"/>
  <c r="T314"/>
  <c r="R318"/>
  <c r="BK327"/>
  <c r="J327"/>
  <c r="J112"/>
  <c r="R327"/>
  <c r="P330"/>
  <c r="P336"/>
  <c r="P333"/>
  <c r="P345"/>
  <c r="P358"/>
  <c r="BK366"/>
  <c r="J366"/>
  <c r="J124"/>
  <c r="R366"/>
  <c r="T369"/>
  <c r="T373"/>
  <c r="P377"/>
  <c r="BK385"/>
  <c r="J385"/>
  <c r="J129"/>
  <c r="T385"/>
  <c r="R388"/>
  <c r="BK394"/>
  <c r="J394"/>
  <c r="J133"/>
  <c r="T394"/>
  <c r="T391"/>
  <c r="T401"/>
  <c r="BK412"/>
  <c r="J412"/>
  <c r="J139"/>
  <c r="R412"/>
  <c r="T415"/>
  <c r="R420"/>
  <c r="BK432"/>
  <c r="J432"/>
  <c r="J143"/>
  <c r="T432"/>
  <c r="R441"/>
  <c r="BK449"/>
  <c r="J449"/>
  <c r="J146"/>
  <c r="T449"/>
  <c r="P455"/>
  <c r="P452"/>
  <c r="R462"/>
  <c r="BK469"/>
  <c r="J469"/>
  <c r="J153"/>
  <c r="T469"/>
  <c r="BK479"/>
  <c r="J479"/>
  <c r="J155"/>
  <c r="R479"/>
  <c r="P482"/>
  <c r="BK486"/>
  <c r="J486"/>
  <c r="J157"/>
  <c r="R486"/>
  <c r="P490"/>
  <c r="R495"/>
  <c r="P499"/>
  <c r="BK511"/>
  <c r="J511"/>
  <c r="J164"/>
  <c r="T511"/>
  <c r="R517"/>
  <c r="R516"/>
  <c r="R535"/>
  <c r="R530"/>
  <c r="BK545"/>
  <c r="J545"/>
  <c r="J175"/>
  <c r="T545"/>
  <c r="BK553"/>
  <c r="J553"/>
  <c r="J179"/>
  <c r="T553"/>
  <c r="T548"/>
  <c r="P560"/>
  <c r="T570"/>
  <c r="T565"/>
  <c r="R575"/>
  <c r="BK603"/>
  <c r="J603"/>
  <c r="J203"/>
  <c r="T603"/>
  <c r="T594"/>
  <c r="P627"/>
  <c r="P608"/>
  <c r="P649"/>
  <c r="P632"/>
  <c r="P686"/>
  <c r="P685"/>
  <c r="P696"/>
  <c r="T701"/>
  <c i="10" r="BK122"/>
  <c r="BK121"/>
  <c r="J121"/>
  <c r="J97"/>
  <c r="T122"/>
  <c r="T121"/>
  <c r="P135"/>
  <c r="P134"/>
  <c i="11" r="BK126"/>
  <c r="J126"/>
  <c r="J99"/>
  <c r="R126"/>
  <c r="BK145"/>
  <c r="J145"/>
  <c r="J100"/>
  <c r="P145"/>
  <c r="BK148"/>
  <c r="J148"/>
  <c r="J101"/>
  <c r="P148"/>
  <c r="BK153"/>
  <c r="J153"/>
  <c r="J102"/>
  <c r="R153"/>
  <c r="BK173"/>
  <c r="J173"/>
  <c r="J103"/>
  <c r="T173"/>
  <c i="12" r="BK123"/>
  <c r="R123"/>
  <c r="BK126"/>
  <c r="J126"/>
  <c r="J100"/>
  <c r="R126"/>
  <c i="13" r="P123"/>
  <c r="T123"/>
  <c r="P136"/>
  <c r="R136"/>
  <c i="14" r="T127"/>
  <c r="T124"/>
  <c r="T132"/>
  <c r="P139"/>
  <c i="15" r="R124"/>
  <c r="R123"/>
  <c r="R122"/>
  <c i="16" r="P125"/>
  <c r="BK143"/>
  <c r="J143"/>
  <c r="J100"/>
  <c r="R143"/>
  <c r="R150"/>
  <c r="P170"/>
  <c i="17" r="T124"/>
  <c r="T123"/>
  <c r="T122"/>
  <c i="22" r="BK138"/>
  <c r="J138"/>
  <c r="J100"/>
  <c r="P138"/>
  <c r="P133"/>
  <c r="P132"/>
  <c i="1" r="AU118"/>
  <c i="22" r="R138"/>
  <c r="R133"/>
  <c r="R132"/>
  <c r="T138"/>
  <c r="T133"/>
  <c r="T132"/>
  <c r="BK143"/>
  <c r="J143"/>
  <c r="J101"/>
  <c r="P143"/>
  <c r="R143"/>
  <c r="T143"/>
  <c r="BK148"/>
  <c r="J148"/>
  <c r="J102"/>
  <c r="P148"/>
  <c r="R148"/>
  <c r="T148"/>
  <c r="BK154"/>
  <c r="J154"/>
  <c r="J104"/>
  <c r="P154"/>
  <c r="R154"/>
  <c r="T154"/>
  <c r="BK184"/>
  <c r="J184"/>
  <c r="J109"/>
  <c r="P184"/>
  <c r="R184"/>
  <c r="T184"/>
  <c r="BK196"/>
  <c r="J196"/>
  <c r="J110"/>
  <c r="P196"/>
  <c r="R196"/>
  <c r="T196"/>
  <c r="BK205"/>
  <c r="J205"/>
  <c r="J111"/>
  <c r="P205"/>
  <c r="R205"/>
  <c r="T205"/>
  <c r="BK213"/>
  <c r="J213"/>
  <c r="J112"/>
  <c i="2" r="T151"/>
  <c r="P197"/>
  <c r="T197"/>
  <c r="T212"/>
  <c r="R292"/>
  <c r="BK365"/>
  <c r="J365"/>
  <c r="J102"/>
  <c r="T365"/>
  <c r="T409"/>
  <c r="R802"/>
  <c r="T957"/>
  <c r="BK999"/>
  <c r="J999"/>
  <c r="J109"/>
  <c r="R999"/>
  <c r="R1092"/>
  <c r="R1215"/>
  <c r="P1220"/>
  <c r="BK1225"/>
  <c r="J1225"/>
  <c r="J113"/>
  <c r="T1225"/>
  <c r="R1229"/>
  <c r="P1364"/>
  <c r="T1364"/>
  <c r="R1403"/>
  <c r="T1473"/>
  <c r="T1602"/>
  <c r="BK1711"/>
  <c r="J1711"/>
  <c r="J120"/>
  <c r="T1711"/>
  <c r="BK1750"/>
  <c r="J1750"/>
  <c r="J121"/>
  <c r="R1750"/>
  <c r="R1767"/>
  <c r="P1803"/>
  <c r="BK1833"/>
  <c r="J1833"/>
  <c r="J128"/>
  <c r="T1833"/>
  <c r="R1854"/>
  <c i="7" r="BK119"/>
  <c r="J119"/>
  <c r="J97"/>
  <c r="P119"/>
  <c r="P118"/>
  <c i="1" r="AU101"/>
  <c i="7" r="BK128"/>
  <c r="J128"/>
  <c r="J98"/>
  <c r="T128"/>
  <c i="8" r="BK125"/>
  <c r="P125"/>
  <c r="T125"/>
  <c r="P128"/>
  <c r="BK138"/>
  <c r="J138"/>
  <c r="J99"/>
  <c r="T138"/>
  <c r="BK143"/>
  <c r="J143"/>
  <c r="J100"/>
  <c r="T143"/>
  <c r="P165"/>
  <c r="T165"/>
  <c r="P178"/>
  <c r="BK220"/>
  <c r="J220"/>
  <c r="J103"/>
  <c r="T220"/>
  <c r="T246"/>
  <c i="9" r="T275"/>
  <c r="T272"/>
  <c r="T284"/>
  <c r="BK297"/>
  <c r="J297"/>
  <c r="J104"/>
  <c r="T297"/>
  <c r="BK303"/>
  <c r="J303"/>
  <c r="J106"/>
  <c r="T303"/>
  <c r="T307"/>
  <c r="R310"/>
  <c r="P314"/>
  <c r="P318"/>
  <c r="BK324"/>
  <c r="J324"/>
  <c r="J111"/>
  <c r="T324"/>
  <c r="T327"/>
  <c r="R330"/>
  <c r="R336"/>
  <c r="R333"/>
  <c r="R345"/>
  <c r="R358"/>
  <c r="BK363"/>
  <c r="J363"/>
  <c r="J123"/>
  <c r="R363"/>
  <c r="BK369"/>
  <c r="J369"/>
  <c r="J125"/>
  <c r="R369"/>
  <c r="R373"/>
  <c r="R377"/>
  <c r="R385"/>
  <c r="P388"/>
  <c r="P394"/>
  <c r="P391"/>
  <c r="P401"/>
  <c r="BK415"/>
  <c r="J415"/>
  <c r="J140"/>
  <c r="R415"/>
  <c r="T420"/>
  <c r="R426"/>
  <c r="R432"/>
  <c r="BK444"/>
  <c r="J444"/>
  <c r="J145"/>
  <c r="R444"/>
  <c r="R449"/>
  <c r="T455"/>
  <c r="T452"/>
  <c r="P462"/>
  <c r="P469"/>
  <c r="BK474"/>
  <c r="J474"/>
  <c r="J154"/>
  <c r="T474"/>
  <c r="BK482"/>
  <c r="J482"/>
  <c r="J156"/>
  <c r="BK490"/>
  <c r="J490"/>
  <c r="J158"/>
  <c r="T490"/>
  <c r="T495"/>
  <c r="T499"/>
  <c r="R508"/>
  <c r="P511"/>
  <c r="P517"/>
  <c r="P516"/>
  <c r="P535"/>
  <c r="P530"/>
  <c r="BK542"/>
  <c r="J542"/>
  <c r="J174"/>
  <c r="R542"/>
  <c r="P545"/>
  <c r="R553"/>
  <c r="R548"/>
  <c r="BK560"/>
  <c r="J560"/>
  <c r="J182"/>
  <c r="T560"/>
  <c r="P570"/>
  <c r="P565"/>
  <c r="P575"/>
  <c r="P603"/>
  <c r="P594"/>
  <c r="R627"/>
  <c r="R608"/>
  <c r="R649"/>
  <c r="R632"/>
  <c r="BK686"/>
  <c r="J686"/>
  <c r="J245"/>
  <c r="T686"/>
  <c r="R696"/>
  <c r="P701"/>
  <c i="10" r="P122"/>
  <c r="P121"/>
  <c r="P120"/>
  <c i="1" r="AU104"/>
  <c i="10" r="R122"/>
  <c r="R121"/>
  <c r="R135"/>
  <c r="R134"/>
  <c i="11" r="P126"/>
  <c r="T126"/>
  <c r="R145"/>
  <c r="T145"/>
  <c r="R148"/>
  <c r="T148"/>
  <c r="P153"/>
  <c r="T153"/>
  <c r="P173"/>
  <c r="R173"/>
  <c i="12" r="P123"/>
  <c r="T123"/>
  <c r="P126"/>
  <c r="T126"/>
  <c i="13" r="BK123"/>
  <c r="J123"/>
  <c r="J99"/>
  <c r="R123"/>
  <c r="R122"/>
  <c r="BK136"/>
  <c r="J136"/>
  <c r="J100"/>
  <c r="T136"/>
  <c i="14" r="BK127"/>
  <c r="J127"/>
  <c r="J100"/>
  <c r="P127"/>
  <c r="P124"/>
  <c i="1" r="AU109"/>
  <c i="14" r="R127"/>
  <c r="R124"/>
  <c r="P132"/>
  <c r="BK139"/>
  <c r="J139"/>
  <c r="J102"/>
  <c r="R139"/>
  <c i="15" r="BK124"/>
  <c r="J124"/>
  <c r="J100"/>
  <c r="T124"/>
  <c r="T123"/>
  <c r="T122"/>
  <c i="16" r="BK125"/>
  <c r="J125"/>
  <c r="J99"/>
  <c r="T125"/>
  <c r="BK150"/>
  <c r="J150"/>
  <c r="J101"/>
  <c r="P150"/>
  <c r="BK170"/>
  <c r="J170"/>
  <c r="J102"/>
  <c r="T170"/>
  <c i="17" r="BK124"/>
  <c r="BK123"/>
  <c r="J123"/>
  <c r="J99"/>
  <c r="R124"/>
  <c r="R123"/>
  <c r="R122"/>
  <c i="22" r="R213"/>
  <c i="2" r="T1767"/>
  <c r="R1803"/>
  <c r="R1833"/>
  <c r="R1832"/>
  <c r="P1854"/>
  <c i="3" r="P124"/>
  <c r="P123"/>
  <c r="P122"/>
  <c i="1" r="AU97"/>
  <c i="4" r="T127"/>
  <c r="R183"/>
  <c r="P238"/>
  <c r="BK249"/>
  <c r="J249"/>
  <c r="J103"/>
  <c r="T249"/>
  <c i="5" r="BK127"/>
  <c r="P127"/>
  <c r="BK149"/>
  <c r="J149"/>
  <c r="J99"/>
  <c r="P149"/>
  <c r="R149"/>
  <c r="T149"/>
  <c r="BK165"/>
  <c r="J165"/>
  <c r="J101"/>
  <c r="P165"/>
  <c r="BK216"/>
  <c r="J216"/>
  <c r="J102"/>
  <c r="P216"/>
  <c r="BK237"/>
  <c r="J237"/>
  <c r="J103"/>
  <c r="T237"/>
  <c r="BK284"/>
  <c r="J284"/>
  <c r="J105"/>
  <c r="T284"/>
  <c r="T242"/>
  <c i="6" r="BK120"/>
  <c r="J120"/>
  <c r="J97"/>
  <c r="R120"/>
  <c r="P159"/>
  <c r="BK165"/>
  <c r="J165"/>
  <c r="J99"/>
  <c r="R165"/>
  <c i="7" r="T119"/>
  <c r="T118"/>
  <c r="R128"/>
  <c i="8" r="BK128"/>
  <c r="J128"/>
  <c r="J98"/>
  <c r="T128"/>
  <c r="R138"/>
  <c r="P143"/>
  <c r="BK165"/>
  <c r="J165"/>
  <c r="J101"/>
  <c r="R165"/>
  <c r="R178"/>
  <c r="P220"/>
  <c r="BK246"/>
  <c r="J246"/>
  <c r="J104"/>
  <c r="R246"/>
  <c i="22" r="P213"/>
  <c i="2" r="BK151"/>
  <c r="J151"/>
  <c r="J98"/>
  <c r="R151"/>
  <c r="BK197"/>
  <c r="J197"/>
  <c r="J99"/>
  <c r="R197"/>
  <c r="P212"/>
  <c r="R212"/>
  <c r="P292"/>
  <c r="BK409"/>
  <c r="J409"/>
  <c r="J103"/>
  <c r="P409"/>
  <c r="BK802"/>
  <c r="J802"/>
  <c r="J104"/>
  <c r="P802"/>
  <c r="BK957"/>
  <c r="J957"/>
  <c r="J105"/>
  <c r="R957"/>
  <c r="P980"/>
  <c r="R980"/>
  <c r="P999"/>
  <c r="BK1092"/>
  <c r="J1092"/>
  <c r="J110"/>
  <c r="P1092"/>
  <c r="BK1215"/>
  <c r="J1215"/>
  <c r="J111"/>
  <c r="P1215"/>
  <c r="T1215"/>
  <c r="R1220"/>
  <c r="P1225"/>
  <c r="BK1229"/>
  <c r="J1229"/>
  <c r="J114"/>
  <c r="T1229"/>
  <c r="R1364"/>
  <c r="BK1403"/>
  <c r="J1403"/>
  <c r="J116"/>
  <c r="BK1473"/>
  <c r="J1473"/>
  <c r="J117"/>
  <c r="P1473"/>
  <c r="BK1602"/>
  <c r="J1602"/>
  <c r="J118"/>
  <c r="R1602"/>
  <c r="BK1673"/>
  <c r="J1673"/>
  <c r="J119"/>
  <c r="R1673"/>
  <c r="T1673"/>
  <c r="R1711"/>
  <c r="P1750"/>
  <c r="BK1767"/>
  <c r="J1767"/>
  <c r="J122"/>
  <c r="P1767"/>
  <c r="BK1803"/>
  <c r="J1803"/>
  <c r="J123"/>
  <c r="T1803"/>
  <c r="P1833"/>
  <c r="P1832"/>
  <c r="BK1854"/>
  <c r="J1854"/>
  <c r="J129"/>
  <c r="T1854"/>
  <c i="3" r="R124"/>
  <c r="R123"/>
  <c r="R122"/>
  <c i="4" r="BK127"/>
  <c r="J127"/>
  <c r="J100"/>
  <c r="R127"/>
  <c r="T183"/>
  <c r="R238"/>
  <c r="P249"/>
  <c i="5" r="T127"/>
  <c r="BK152"/>
  <c r="J152"/>
  <c r="J100"/>
  <c r="T152"/>
  <c r="R165"/>
  <c r="R216"/>
  <c r="P237"/>
  <c r="P284"/>
  <c r="P242"/>
  <c i="6" r="P120"/>
  <c r="P119"/>
  <c i="1" r="AU100"/>
  <c i="6" r="BK159"/>
  <c r="J159"/>
  <c r="J98"/>
  <c r="T159"/>
  <c r="T165"/>
  <c i="9" r="BK275"/>
  <c r="J275"/>
  <c r="J99"/>
  <c r="R275"/>
  <c r="R272"/>
  <c r="BK284"/>
  <c r="J284"/>
  <c r="J101"/>
  <c r="R284"/>
  <c r="P297"/>
  <c r="R297"/>
  <c r="P300"/>
  <c r="T300"/>
  <c r="P303"/>
  <c r="R303"/>
  <c r="P307"/>
  <c r="BK310"/>
  <c r="J310"/>
  <c r="J108"/>
  <c r="P310"/>
  <c r="BK314"/>
  <c r="J314"/>
  <c r="J109"/>
  <c r="R314"/>
  <c r="BK318"/>
  <c r="J318"/>
  <c r="J110"/>
  <c r="T318"/>
  <c r="P324"/>
  <c r="R324"/>
  <c r="P327"/>
  <c r="BK330"/>
  <c r="J330"/>
  <c r="J113"/>
  <c r="T330"/>
  <c r="BK336"/>
  <c r="J336"/>
  <c r="J116"/>
  <c r="T336"/>
  <c r="T333"/>
  <c r="BK345"/>
  <c r="J345"/>
  <c r="J118"/>
  <c r="T345"/>
  <c r="BK358"/>
  <c r="J358"/>
  <c r="J121"/>
  <c r="T358"/>
  <c r="P363"/>
  <c r="T363"/>
  <c r="P366"/>
  <c r="T366"/>
  <c r="P369"/>
  <c r="BK373"/>
  <c r="J373"/>
  <c r="J126"/>
  <c r="P373"/>
  <c r="BK377"/>
  <c r="J377"/>
  <c r="J127"/>
  <c r="T377"/>
  <c r="P385"/>
  <c r="BK388"/>
  <c r="J388"/>
  <c r="J130"/>
  <c r="T388"/>
  <c r="R394"/>
  <c r="R391"/>
  <c r="BK401"/>
  <c r="J401"/>
  <c r="J135"/>
  <c r="R401"/>
  <c r="P412"/>
  <c r="T412"/>
  <c r="P415"/>
  <c r="BK420"/>
  <c r="J420"/>
  <c r="J141"/>
  <c r="P420"/>
  <c r="BK426"/>
  <c r="J426"/>
  <c r="J142"/>
  <c r="P426"/>
  <c r="T426"/>
  <c r="P432"/>
  <c r="BK441"/>
  <c r="J441"/>
  <c r="J144"/>
  <c r="P441"/>
  <c r="T441"/>
  <c r="P444"/>
  <c r="T444"/>
  <c r="P449"/>
  <c r="BK455"/>
  <c r="J455"/>
  <c r="J149"/>
  <c r="R455"/>
  <c r="R452"/>
  <c r="BK462"/>
  <c r="J462"/>
  <c r="J151"/>
  <c r="T462"/>
  <c r="R469"/>
  <c r="P474"/>
  <c r="R474"/>
  <c r="P479"/>
  <c r="T479"/>
  <c r="R482"/>
  <c r="T482"/>
  <c r="P486"/>
  <c r="T486"/>
  <c r="R490"/>
  <c r="BK495"/>
  <c r="J495"/>
  <c r="J160"/>
  <c r="P495"/>
  <c r="BK499"/>
  <c r="J499"/>
  <c r="J161"/>
  <c r="R499"/>
  <c r="BK508"/>
  <c r="J508"/>
  <c r="J163"/>
  <c r="P508"/>
  <c r="T508"/>
  <c r="R511"/>
  <c r="BK517"/>
  <c r="J517"/>
  <c r="J167"/>
  <c r="T517"/>
  <c r="T516"/>
  <c r="BK535"/>
  <c r="J535"/>
  <c r="J171"/>
  <c r="T535"/>
  <c r="T530"/>
  <c r="P542"/>
  <c r="T542"/>
  <c r="R545"/>
  <c r="P553"/>
  <c r="P548"/>
  <c r="R560"/>
  <c r="BK570"/>
  <c r="J570"/>
  <c r="J187"/>
  <c r="R570"/>
  <c r="R565"/>
  <c r="BK575"/>
  <c r="J575"/>
  <c r="J189"/>
  <c r="T575"/>
  <c r="R603"/>
  <c r="R594"/>
  <c r="BK627"/>
  <c r="J627"/>
  <c r="J215"/>
  <c r="T627"/>
  <c r="T608"/>
  <c r="BK649"/>
  <c r="J649"/>
  <c r="J226"/>
  <c r="T649"/>
  <c r="T632"/>
  <c r="R686"/>
  <c r="R685"/>
  <c r="BK696"/>
  <c r="J696"/>
  <c r="J249"/>
  <c r="T696"/>
  <c r="BK701"/>
  <c r="J701"/>
  <c r="J251"/>
  <c r="R701"/>
  <c i="10" r="BK135"/>
  <c r="J135"/>
  <c r="J100"/>
  <c r="T135"/>
  <c r="T134"/>
  <c i="14" r="BK132"/>
  <c r="J132"/>
  <c r="J101"/>
  <c r="R132"/>
  <c r="T139"/>
  <c i="15" r="P124"/>
  <c r="P123"/>
  <c r="P122"/>
  <c i="1" r="AU110"/>
  <c i="16" r="R125"/>
  <c r="P143"/>
  <c r="T143"/>
  <c r="T150"/>
  <c r="R170"/>
  <c i="17" r="P124"/>
  <c r="P123"/>
  <c r="P122"/>
  <c i="1" r="AU113"/>
  <c i="18" r="BK124"/>
  <c r="J124"/>
  <c r="J100"/>
  <c r="P124"/>
  <c r="P123"/>
  <c r="P122"/>
  <c i="1" r="AU114"/>
  <c i="18" r="R124"/>
  <c r="R123"/>
  <c r="R122"/>
  <c r="T124"/>
  <c r="T123"/>
  <c r="T122"/>
  <c i="19" r="BK124"/>
  <c r="J124"/>
  <c r="J100"/>
  <c r="P124"/>
  <c r="P123"/>
  <c r="P122"/>
  <c i="1" r="AU115"/>
  <c i="19" r="R124"/>
  <c r="R123"/>
  <c r="R122"/>
  <c r="T124"/>
  <c r="T123"/>
  <c r="T122"/>
  <c i="20" r="BK124"/>
  <c r="J124"/>
  <c r="J100"/>
  <c r="P124"/>
  <c r="P123"/>
  <c r="P122"/>
  <c i="1" r="AU116"/>
  <c i="20" r="R124"/>
  <c r="R123"/>
  <c r="R122"/>
  <c r="T124"/>
  <c r="T123"/>
  <c r="T122"/>
  <c i="21" r="BK124"/>
  <c r="J124"/>
  <c r="J100"/>
  <c r="P124"/>
  <c r="P123"/>
  <c r="P122"/>
  <c i="1" r="AU117"/>
  <c i="21" r="R124"/>
  <c r="R123"/>
  <c r="R122"/>
  <c r="T124"/>
  <c r="T123"/>
  <c r="T122"/>
  <c i="22" r="T213"/>
  <c i="2" r="E85"/>
  <c r="F92"/>
  <c r="F145"/>
  <c r="BE152"/>
  <c r="BE156"/>
  <c r="BE164"/>
  <c r="BE168"/>
  <c r="BE170"/>
  <c r="BE191"/>
  <c r="BE193"/>
  <c r="BE198"/>
  <c r="BE204"/>
  <c r="BE207"/>
  <c r="BE218"/>
  <c r="BE220"/>
  <c r="BE224"/>
  <c r="BE226"/>
  <c r="BE244"/>
  <c r="BE247"/>
  <c r="BE252"/>
  <c r="BE255"/>
  <c r="BE260"/>
  <c r="BE282"/>
  <c r="BE284"/>
  <c r="BE290"/>
  <c r="BE295"/>
  <c r="BE297"/>
  <c r="BE313"/>
  <c r="BE319"/>
  <c r="BE321"/>
  <c r="BE323"/>
  <c r="BE329"/>
  <c r="BE330"/>
  <c r="BE336"/>
  <c r="BE338"/>
  <c r="BE342"/>
  <c r="BE344"/>
  <c r="BE349"/>
  <c r="BE351"/>
  <c r="BE352"/>
  <c r="BE368"/>
  <c r="BE376"/>
  <c r="BE378"/>
  <c r="BE530"/>
  <c r="BE532"/>
  <c r="BE556"/>
  <c r="BE558"/>
  <c r="BE583"/>
  <c r="BE627"/>
  <c r="BE630"/>
  <c r="BE650"/>
  <c r="BE652"/>
  <c r="BE659"/>
  <c r="BE661"/>
  <c r="BE663"/>
  <c r="BE666"/>
  <c r="BE713"/>
  <c r="BE715"/>
  <c r="BE717"/>
  <c r="BE731"/>
  <c r="BE735"/>
  <c r="BE739"/>
  <c r="BE741"/>
  <c r="BE750"/>
  <c r="BE784"/>
  <c r="BE826"/>
  <c r="BE828"/>
  <c r="BE833"/>
  <c r="BE860"/>
  <c r="BE864"/>
  <c r="BE892"/>
  <c r="BE906"/>
  <c r="BE908"/>
  <c r="BE910"/>
  <c r="BE926"/>
  <c r="BE937"/>
  <c r="BE983"/>
  <c r="BE986"/>
  <c r="BE988"/>
  <c r="BE1015"/>
  <c r="BE1022"/>
  <c r="BE1024"/>
  <c r="BE1043"/>
  <c r="BE1067"/>
  <c r="BE1069"/>
  <c r="BE1073"/>
  <c r="BE1081"/>
  <c r="BE1085"/>
  <c r="BE1117"/>
  <c r="BE1119"/>
  <c r="BE1122"/>
  <c r="BE1124"/>
  <c r="BE1141"/>
  <c r="BE1163"/>
  <c r="BE1192"/>
  <c r="BE1194"/>
  <c r="BE1199"/>
  <c r="BE1221"/>
  <c r="BE1226"/>
  <c r="BE1242"/>
  <c r="BE1281"/>
  <c r="BE1336"/>
  <c r="BE1351"/>
  <c r="BE1353"/>
  <c r="BE1367"/>
  <c r="BE1369"/>
  <c r="BE1371"/>
  <c r="BE1379"/>
  <c r="BE1381"/>
  <c r="BE1389"/>
  <c r="BE1391"/>
  <c r="BE1435"/>
  <c r="BE1439"/>
  <c r="BE1506"/>
  <c r="BE1554"/>
  <c r="BE1560"/>
  <c r="BE1562"/>
  <c r="BE1598"/>
  <c r="BE1601"/>
  <c r="BE1603"/>
  <c r="BE1606"/>
  <c r="BE1624"/>
  <c r="BE1634"/>
  <c r="BE1636"/>
  <c r="BE1641"/>
  <c r="BE1645"/>
  <c r="BE1648"/>
  <c r="BE1651"/>
  <c r="BE1664"/>
  <c r="BE1666"/>
  <c r="BE1672"/>
  <c r="BE1696"/>
  <c r="BE1731"/>
  <c r="BE1734"/>
  <c r="BE1745"/>
  <c r="BE1751"/>
  <c r="BE1762"/>
  <c r="BE1770"/>
  <c r="BE1773"/>
  <c r="BE1780"/>
  <c r="BE1814"/>
  <c r="BE1852"/>
  <c r="BE1855"/>
  <c r="BE1858"/>
  <c r="BE1859"/>
  <c r="BE1860"/>
  <c r="BE1864"/>
  <c r="BE1866"/>
  <c i="3" r="BE167"/>
  <c r="BE172"/>
  <c r="BE177"/>
  <c r="BE178"/>
  <c r="BE180"/>
  <c r="BE186"/>
  <c r="BE190"/>
  <c r="BE194"/>
  <c r="BE195"/>
  <c r="BE196"/>
  <c r="BE208"/>
  <c i="4" r="E85"/>
  <c r="F94"/>
  <c r="BE128"/>
  <c r="BE129"/>
  <c r="BE130"/>
  <c r="BE132"/>
  <c r="BE142"/>
  <c r="BE150"/>
  <c r="BE151"/>
  <c r="BE154"/>
  <c r="BE156"/>
  <c r="BE159"/>
  <c r="BE160"/>
  <c r="BE167"/>
  <c r="BE169"/>
  <c r="BE170"/>
  <c r="BE171"/>
  <c r="BE175"/>
  <c r="BE181"/>
  <c r="BE182"/>
  <c r="BE187"/>
  <c r="BE188"/>
  <c r="BE189"/>
  <c r="BE195"/>
  <c r="BE199"/>
  <c r="BE202"/>
  <c r="BE203"/>
  <c r="BE208"/>
  <c r="BE209"/>
  <c r="BE219"/>
  <c r="BE220"/>
  <c r="BE223"/>
  <c r="BE224"/>
  <c r="BE227"/>
  <c r="BE231"/>
  <c r="BE233"/>
  <c r="BE235"/>
  <c r="BE236"/>
  <c r="BE237"/>
  <c r="BE239"/>
  <c r="BE241"/>
  <c r="BE242"/>
  <c r="BE244"/>
  <c r="BE252"/>
  <c r="BE253"/>
  <c i="5" r="F92"/>
  <c r="E115"/>
  <c r="BE140"/>
  <c r="BE142"/>
  <c r="BE147"/>
  <c r="BE148"/>
  <c r="BE150"/>
  <c r="BE151"/>
  <c r="BE160"/>
  <c r="BE167"/>
  <c r="BE168"/>
  <c r="BE179"/>
  <c r="BE180"/>
  <c r="BE181"/>
  <c r="BE182"/>
  <c r="BE188"/>
  <c r="BE189"/>
  <c r="BE190"/>
  <c r="BE198"/>
  <c r="BE204"/>
  <c r="BE207"/>
  <c r="BE208"/>
  <c r="BE209"/>
  <c r="BE221"/>
  <c r="BE226"/>
  <c r="BE227"/>
  <c r="BE228"/>
  <c r="BE243"/>
  <c r="BE245"/>
  <c r="BE247"/>
  <c r="BE273"/>
  <c r="BE277"/>
  <c i="6" r="J89"/>
  <c r="E109"/>
  <c r="J115"/>
  <c r="J116"/>
  <c r="BE121"/>
  <c r="BE122"/>
  <c r="BE126"/>
  <c r="BE139"/>
  <c r="BE140"/>
  <c r="BE143"/>
  <c r="BE144"/>
  <c r="BE145"/>
  <c r="BE168"/>
  <c i="7" r="J91"/>
  <c r="E108"/>
  <c i="8" r="E85"/>
  <c r="F91"/>
  <c r="J121"/>
  <c r="BE126"/>
  <c r="BE129"/>
  <c r="BE130"/>
  <c r="BE132"/>
  <c r="BE144"/>
  <c r="BE146"/>
  <c r="BE147"/>
  <c r="BE156"/>
  <c r="BE157"/>
  <c r="BE158"/>
  <c r="BE169"/>
  <c r="BE171"/>
  <c r="BE172"/>
  <c r="BE173"/>
  <c r="BE174"/>
  <c r="BE175"/>
  <c r="BE176"/>
  <c r="BE179"/>
  <c r="BE180"/>
  <c r="BE185"/>
  <c r="BE186"/>
  <c r="BE189"/>
  <c r="BE194"/>
  <c r="BE195"/>
  <c r="BE198"/>
  <c r="BE199"/>
  <c r="BE200"/>
  <c r="BE206"/>
  <c r="BE207"/>
  <c r="BE208"/>
  <c r="BE227"/>
  <c r="BE229"/>
  <c r="BE231"/>
  <c r="BE241"/>
  <c r="BE248"/>
  <c r="BE249"/>
  <c i="9" r="F92"/>
  <c r="J268"/>
  <c r="BE277"/>
  <c r="BE278"/>
  <c r="BE279"/>
  <c r="BE286"/>
  <c r="BE287"/>
  <c r="BE299"/>
  <c r="BE301"/>
  <c r="BE302"/>
  <c r="BE304"/>
  <c r="BE305"/>
  <c r="BE308"/>
  <c r="BE319"/>
  <c r="BE321"/>
  <c r="BE335"/>
  <c r="BE339"/>
  <c r="BE340"/>
  <c r="BE346"/>
  <c r="BE349"/>
  <c r="BE374"/>
  <c r="BE375"/>
  <c r="BE379"/>
  <c r="BE389"/>
  <c r="BE390"/>
  <c r="BE402"/>
  <c r="BE403"/>
  <c r="BE413"/>
  <c r="BE414"/>
  <c r="BE417"/>
  <c r="BE418"/>
  <c r="BE419"/>
  <c r="BE421"/>
  <c r="BE427"/>
  <c r="BE430"/>
  <c r="BE431"/>
  <c r="BE436"/>
  <c r="BE440"/>
  <c r="BE442"/>
  <c r="BE447"/>
  <c r="BE448"/>
  <c r="BE476"/>
  <c r="BE477"/>
  <c r="BE480"/>
  <c r="BE481"/>
  <c r="BE485"/>
  <c r="BE491"/>
  <c r="BE497"/>
  <c r="BE503"/>
  <c r="BE513"/>
  <c r="BE515"/>
  <c r="BE529"/>
  <c r="BE537"/>
  <c r="BE539"/>
  <c r="BE541"/>
  <c r="BE547"/>
  <c r="BE550"/>
  <c r="BE554"/>
  <c r="BE567"/>
  <c r="BE569"/>
  <c r="BE576"/>
  <c r="BE583"/>
  <c r="BE589"/>
  <c r="BE616"/>
  <c r="BE618"/>
  <c r="BE620"/>
  <c r="BE622"/>
  <c r="BE626"/>
  <c r="BE642"/>
  <c r="BE646"/>
  <c r="BE672"/>
  <c r="BE687"/>
  <c r="BE688"/>
  <c r="BE695"/>
  <c r="BE697"/>
  <c r="BE698"/>
  <c r="BE700"/>
  <c r="BE703"/>
  <c r="BE707"/>
  <c r="BE708"/>
  <c r="BK293"/>
  <c r="J293"/>
  <c r="J102"/>
  <c r="BK354"/>
  <c r="J354"/>
  <c r="J119"/>
  <c r="BK361"/>
  <c r="J361"/>
  <c r="J122"/>
  <c r="BK493"/>
  <c r="J493"/>
  <c r="J159"/>
  <c r="BK506"/>
  <c r="J506"/>
  <c r="J162"/>
  <c r="BK540"/>
  <c r="J540"/>
  <c r="J173"/>
  <c r="BK558"/>
  <c r="J558"/>
  <c r="J181"/>
  <c r="BK584"/>
  <c r="J584"/>
  <c r="J193"/>
  <c r="BK588"/>
  <c r="J588"/>
  <c r="J195"/>
  <c r="BK592"/>
  <c r="J592"/>
  <c r="J197"/>
  <c r="BK595"/>
  <c r="J595"/>
  <c r="J199"/>
  <c r="BK597"/>
  <c r="J597"/>
  <c r="J200"/>
  <c r="BK613"/>
  <c r="J613"/>
  <c r="J208"/>
  <c r="BK621"/>
  <c r="J621"/>
  <c r="J212"/>
  <c r="BK643"/>
  <c r="J643"/>
  <c r="J223"/>
  <c r="BK647"/>
  <c r="J647"/>
  <c r="J225"/>
  <c r="BK657"/>
  <c r="J657"/>
  <c r="J229"/>
  <c r="BK659"/>
  <c r="J659"/>
  <c r="J230"/>
  <c r="BK665"/>
  <c r="J665"/>
  <c r="J233"/>
  <c r="BK667"/>
  <c r="J667"/>
  <c r="J234"/>
  <c r="BK699"/>
  <c r="J699"/>
  <c r="J250"/>
  <c i="10" r="E85"/>
  <c r="F117"/>
  <c r="BE123"/>
  <c r="BE125"/>
  <c r="BE126"/>
  <c r="BE130"/>
  <c r="BE140"/>
  <c r="BE142"/>
  <c r="BE145"/>
  <c r="BE146"/>
  <c r="BE149"/>
  <c r="BE150"/>
  <c r="BE151"/>
  <c r="BE153"/>
  <c r="BE154"/>
  <c r="BE155"/>
  <c r="BE156"/>
  <c r="BE158"/>
  <c r="BE159"/>
  <c r="BE160"/>
  <c r="BE161"/>
  <c r="BE162"/>
  <c r="BE163"/>
  <c r="BE169"/>
  <c r="BE170"/>
  <c r="BE178"/>
  <c r="BE179"/>
  <c r="BE181"/>
  <c r="BE182"/>
  <c r="BE186"/>
  <c r="BE187"/>
  <c r="BE192"/>
  <c r="BE193"/>
  <c r="BE194"/>
  <c r="BE195"/>
  <c r="BE197"/>
  <c r="BE199"/>
  <c r="BE200"/>
  <c r="BE211"/>
  <c r="BE213"/>
  <c r="BE214"/>
  <c r="BE232"/>
  <c r="BE233"/>
  <c r="BE234"/>
  <c r="BE236"/>
  <c r="BE237"/>
  <c r="BE238"/>
  <c r="BE254"/>
  <c r="BE255"/>
  <c r="BE267"/>
  <c r="BE268"/>
  <c r="BE269"/>
  <c r="BE278"/>
  <c r="BE279"/>
  <c r="BE280"/>
  <c r="BE281"/>
  <c r="BE282"/>
  <c r="BE284"/>
  <c r="BE285"/>
  <c r="BE287"/>
  <c r="BE288"/>
  <c r="BE289"/>
  <c r="BE290"/>
  <c r="BE291"/>
  <c r="BE293"/>
  <c r="BE295"/>
  <c r="BE296"/>
  <c r="BE297"/>
  <c r="BE298"/>
  <c r="BE299"/>
  <c r="BE323"/>
  <c r="BE324"/>
  <c r="BE325"/>
  <c i="11" r="E85"/>
  <c r="F93"/>
  <c r="F94"/>
  <c r="J119"/>
  <c r="BE127"/>
  <c r="BE130"/>
  <c r="BE136"/>
  <c r="BE137"/>
  <c r="BE138"/>
  <c r="BE141"/>
  <c r="BE142"/>
  <c r="BE143"/>
  <c r="BE155"/>
  <c r="BE156"/>
  <c r="BE160"/>
  <c r="BE161"/>
  <c r="BE162"/>
  <c r="BE165"/>
  <c r="BE167"/>
  <c r="BE169"/>
  <c r="BE170"/>
  <c r="BE172"/>
  <c r="BE174"/>
  <c r="BE175"/>
  <c r="BE177"/>
  <c r="BE178"/>
  <c r="BE179"/>
  <c r="BE180"/>
  <c r="BE181"/>
  <c i="12" r="J91"/>
  <c r="F93"/>
  <c r="J94"/>
  <c r="E110"/>
  <c r="J118"/>
  <c r="BE124"/>
  <c r="BE128"/>
  <c r="BE129"/>
  <c r="BE132"/>
  <c r="BE133"/>
  <c i="13" r="E85"/>
  <c r="F93"/>
  <c r="F94"/>
  <c r="J116"/>
  <c r="J118"/>
  <c r="J119"/>
  <c r="BE126"/>
  <c r="BE129"/>
  <c r="BE130"/>
  <c r="BE131"/>
  <c r="BE135"/>
  <c r="BE138"/>
  <c r="BE140"/>
  <c r="BE141"/>
  <c i="14" r="E85"/>
  <c r="F93"/>
  <c r="F94"/>
  <c r="BE128"/>
  <c r="BE129"/>
  <c r="BE130"/>
  <c r="BE131"/>
  <c r="BE133"/>
  <c r="BE134"/>
  <c r="BE136"/>
  <c r="BK125"/>
  <c r="J125"/>
  <c r="J99"/>
  <c i="15" r="J93"/>
  <c r="BE129"/>
  <c r="BE130"/>
  <c i="16" r="J91"/>
  <c r="F94"/>
  <c r="BE127"/>
  <c r="BE130"/>
  <c r="BE131"/>
  <c r="BE136"/>
  <c r="BE138"/>
  <c r="BE140"/>
  <c r="BE151"/>
  <c r="BE156"/>
  <c r="BE157"/>
  <c r="BE162"/>
  <c r="BE163"/>
  <c r="BE164"/>
  <c r="BE165"/>
  <c r="BE171"/>
  <c r="BE172"/>
  <c r="BE173"/>
  <c r="BE174"/>
  <c r="BE175"/>
  <c r="BE179"/>
  <c i="17" r="F93"/>
  <c r="BE125"/>
  <c r="BE126"/>
  <c r="BE129"/>
  <c r="BE131"/>
  <c r="BE132"/>
  <c r="BE134"/>
  <c r="BE136"/>
  <c r="BE137"/>
  <c r="BE141"/>
  <c r="BE144"/>
  <c i="18" r="F118"/>
  <c r="BE129"/>
  <c r="BE130"/>
  <c r="BE137"/>
  <c r="BE138"/>
  <c r="BE140"/>
  <c r="BE142"/>
  <c i="22" r="BE222"/>
  <c r="BK134"/>
  <c r="J134"/>
  <c r="J98"/>
  <c r="BK136"/>
  <c r="J136"/>
  <c r="J99"/>
  <c r="BK152"/>
  <c r="J152"/>
  <c r="J103"/>
  <c r="BK176"/>
  <c r="J176"/>
  <c r="J105"/>
  <c r="BK178"/>
  <c r="J178"/>
  <c r="J106"/>
  <c r="BK180"/>
  <c r="J180"/>
  <c r="J107"/>
  <c r="BK182"/>
  <c r="J182"/>
  <c r="J108"/>
  <c i="2" r="BE762"/>
  <c r="BE764"/>
  <c r="BE766"/>
  <c r="BE770"/>
  <c r="BE772"/>
  <c r="BE776"/>
  <c r="BE778"/>
  <c r="BE788"/>
  <c r="BE792"/>
  <c r="BE795"/>
  <c r="BE798"/>
  <c r="BE822"/>
  <c r="BE831"/>
  <c r="BE848"/>
  <c r="BE867"/>
  <c r="BE874"/>
  <c r="BE876"/>
  <c r="BE878"/>
  <c r="BE886"/>
  <c r="BE888"/>
  <c r="BE890"/>
  <c r="BE922"/>
  <c r="BE924"/>
  <c r="BE931"/>
  <c r="BE933"/>
  <c r="BE950"/>
  <c r="BE954"/>
  <c r="BE956"/>
  <c r="BE958"/>
  <c r="BE959"/>
  <c r="BE963"/>
  <c r="BE967"/>
  <c r="BE969"/>
  <c r="BE973"/>
  <c r="BE975"/>
  <c r="BE978"/>
  <c r="BE993"/>
  <c r="BE998"/>
  <c r="BE1000"/>
  <c r="BE1004"/>
  <c r="BE1032"/>
  <c r="BE1046"/>
  <c r="BE1054"/>
  <c r="BE1091"/>
  <c r="BE1109"/>
  <c r="BE1111"/>
  <c r="BE1113"/>
  <c r="BE1138"/>
  <c r="BE1143"/>
  <c r="BE1148"/>
  <c r="BE1150"/>
  <c r="BE1152"/>
  <c r="BE1156"/>
  <c r="BE1183"/>
  <c r="BE1185"/>
  <c r="BE1190"/>
  <c r="BE1203"/>
  <c r="BE1205"/>
  <c r="BE1238"/>
  <c r="BE1240"/>
  <c r="BE1264"/>
  <c r="BE1269"/>
  <c r="BE1273"/>
  <c r="BE1290"/>
  <c r="BE1307"/>
  <c r="BE1343"/>
  <c r="BE1345"/>
  <c r="BE1347"/>
  <c r="BE1349"/>
  <c r="BE1355"/>
  <c r="BE1361"/>
  <c r="BE1375"/>
  <c r="BE1385"/>
  <c r="BE1396"/>
  <c r="BE1398"/>
  <c r="BE1402"/>
  <c r="BE1404"/>
  <c r="BE1447"/>
  <c r="BE1452"/>
  <c r="BE1454"/>
  <c r="BE1456"/>
  <c r="BE1465"/>
  <c r="BE1472"/>
  <c r="BE1474"/>
  <c r="BE1478"/>
  <c r="BE1482"/>
  <c r="BE1485"/>
  <c r="BE1489"/>
  <c r="BE1497"/>
  <c r="BE1511"/>
  <c r="BE1515"/>
  <c r="BE1519"/>
  <c r="BE1524"/>
  <c r="BE1533"/>
  <c r="BE1536"/>
  <c r="BE1545"/>
  <c r="BE1570"/>
  <c r="BE1577"/>
  <c r="BE1578"/>
  <c r="BE1580"/>
  <c r="BE1583"/>
  <c r="BE1590"/>
  <c r="BE1592"/>
  <c r="BE1656"/>
  <c r="BE1658"/>
  <c r="BE1674"/>
  <c r="BE1679"/>
  <c r="BE1737"/>
  <c r="BE1739"/>
  <c r="BE1749"/>
  <c r="BE1817"/>
  <c r="BE1820"/>
  <c r="BE1836"/>
  <c r="BE1840"/>
  <c i="3" r="BE125"/>
  <c r="BE127"/>
  <c r="BE131"/>
  <c r="BE132"/>
  <c r="BE134"/>
  <c r="BE141"/>
  <c r="BE146"/>
  <c r="BE159"/>
  <c i="7" r="BE127"/>
  <c r="BE132"/>
  <c i="8" r="J91"/>
  <c r="BE127"/>
  <c r="BE131"/>
  <c r="BE133"/>
  <c r="BE134"/>
  <c r="BE135"/>
  <c r="BE136"/>
  <c r="BE142"/>
  <c r="BE145"/>
  <c r="BE149"/>
  <c r="BE150"/>
  <c r="BE159"/>
  <c r="BE163"/>
  <c r="BE164"/>
  <c r="BE167"/>
  <c r="BE170"/>
  <c r="BE177"/>
  <c r="BE181"/>
  <c r="BE183"/>
  <c r="BE190"/>
  <c r="BE191"/>
  <c r="BE192"/>
  <c r="BE193"/>
  <c r="BE196"/>
  <c r="BE197"/>
  <c r="BE203"/>
  <c r="BE204"/>
  <c r="BE205"/>
  <c r="BE209"/>
  <c r="BE211"/>
  <c r="BE212"/>
  <c r="BE217"/>
  <c r="BE219"/>
  <c r="BE223"/>
  <c r="BE224"/>
  <c r="BE225"/>
  <c r="BE226"/>
  <c r="BE228"/>
  <c r="BE230"/>
  <c r="BE232"/>
  <c r="BE233"/>
  <c r="BE234"/>
  <c r="BE235"/>
  <c r="BE236"/>
  <c r="BE237"/>
  <c r="BE238"/>
  <c r="BE240"/>
  <c r="BE244"/>
  <c r="BE245"/>
  <c i="9" r="E85"/>
  <c r="J89"/>
  <c r="J91"/>
  <c r="F267"/>
  <c r="BE274"/>
  <c r="BE276"/>
  <c r="BE281"/>
  <c r="BE283"/>
  <c r="BE290"/>
  <c r="BE292"/>
  <c r="BE294"/>
  <c r="BE296"/>
  <c r="BE309"/>
  <c r="BE312"/>
  <c r="BE316"/>
  <c r="BE317"/>
  <c r="BE320"/>
  <c r="BE322"/>
  <c r="BE323"/>
  <c r="BE325"/>
  <c r="BE326"/>
  <c r="BE329"/>
  <c r="BE337"/>
  <c r="BE338"/>
  <c r="BE351"/>
  <c r="BE355"/>
  <c r="BE367"/>
  <c r="BE368"/>
  <c r="BE376"/>
  <c r="BE378"/>
  <c r="BE380"/>
  <c r="BE386"/>
  <c r="BE393"/>
  <c r="BE398"/>
  <c r="BE416"/>
  <c r="BE424"/>
  <c r="BE433"/>
  <c r="BE434"/>
  <c r="BE439"/>
  <c r="BE446"/>
  <c r="BE450"/>
  <c r="BE451"/>
  <c r="BE456"/>
  <c r="BE457"/>
  <c r="BE463"/>
  <c r="BE464"/>
  <c r="BE465"/>
  <c r="BE466"/>
  <c r="BE470"/>
  <c r="BE484"/>
  <c r="BE487"/>
  <c r="BE488"/>
  <c r="BE500"/>
  <c r="BE501"/>
  <c r="BE505"/>
  <c r="BE507"/>
  <c r="BE509"/>
  <c r="BE521"/>
  <c r="BE522"/>
  <c r="BE523"/>
  <c r="BE526"/>
  <c r="BE564"/>
  <c r="BE572"/>
  <c r="BE580"/>
  <c r="BE585"/>
  <c r="BE587"/>
  <c r="BE598"/>
  <c r="BE605"/>
  <c r="BE612"/>
  <c r="BE614"/>
  <c r="BE628"/>
  <c r="BE629"/>
  <c r="BE631"/>
  <c r="BE640"/>
  <c r="BE650"/>
  <c r="BE653"/>
  <c r="BE655"/>
  <c r="BE664"/>
  <c r="BE677"/>
  <c r="BE684"/>
  <c r="BE705"/>
  <c r="BK356"/>
  <c r="J356"/>
  <c r="J120"/>
  <c r="BK392"/>
  <c r="J392"/>
  <c r="J132"/>
  <c r="BK406"/>
  <c r="J406"/>
  <c r="J136"/>
  <c r="BK410"/>
  <c r="J410"/>
  <c r="J138"/>
  <c r="BK467"/>
  <c r="J467"/>
  <c r="J152"/>
  <c r="BK514"/>
  <c r="J514"/>
  <c r="J165"/>
  <c r="BK533"/>
  <c r="J533"/>
  <c r="J170"/>
  <c r="BK538"/>
  <c r="J538"/>
  <c r="J172"/>
  <c r="BK590"/>
  <c r="J590"/>
  <c r="J196"/>
  <c r="BK601"/>
  <c r="J601"/>
  <c r="J202"/>
  <c r="BK611"/>
  <c r="J611"/>
  <c r="J207"/>
  <c r="BK617"/>
  <c r="J617"/>
  <c r="J210"/>
  <c r="BK625"/>
  <c r="J625"/>
  <c r="J214"/>
  <c r="BK635"/>
  <c r="J635"/>
  <c r="J219"/>
  <c r="BK661"/>
  <c r="J661"/>
  <c r="J231"/>
  <c r="BK663"/>
  <c r="J663"/>
  <c r="J232"/>
  <c r="BK669"/>
  <c r="J669"/>
  <c r="J235"/>
  <c r="BK673"/>
  <c r="J673"/>
  <c r="J237"/>
  <c r="BK676"/>
  <c r="J676"/>
  <c r="J239"/>
  <c i="10" r="J89"/>
  <c r="BE128"/>
  <c r="BE131"/>
  <c r="BE132"/>
  <c r="BE137"/>
  <c r="BE143"/>
  <c r="BE144"/>
  <c r="BE148"/>
  <c r="BE164"/>
  <c r="BE166"/>
  <c r="BE167"/>
  <c r="BE168"/>
  <c r="BE175"/>
  <c r="BE176"/>
  <c r="BE177"/>
  <c r="BE180"/>
  <c r="BE184"/>
  <c r="BE188"/>
  <c r="BE198"/>
  <c r="BE201"/>
  <c r="BE202"/>
  <c r="BE203"/>
  <c r="BE206"/>
  <c r="BE207"/>
  <c r="BE208"/>
  <c r="BE209"/>
  <c r="BE215"/>
  <c r="BE216"/>
  <c r="BE217"/>
  <c r="BE218"/>
  <c r="BE220"/>
  <c r="BE221"/>
  <c r="BE223"/>
  <c r="BE224"/>
  <c r="BE225"/>
  <c r="BE227"/>
  <c r="BE228"/>
  <c r="BE229"/>
  <c r="BE240"/>
  <c r="BE241"/>
  <c r="BE242"/>
  <c r="BE243"/>
  <c r="BE250"/>
  <c r="BE252"/>
  <c r="BE253"/>
  <c r="BE256"/>
  <c r="BE257"/>
  <c r="BE258"/>
  <c r="BE259"/>
  <c r="BE261"/>
  <c r="BE264"/>
  <c r="BE265"/>
  <c r="BE273"/>
  <c r="BE274"/>
  <c r="BE275"/>
  <c r="BE276"/>
  <c r="BE277"/>
  <c r="BE294"/>
  <c r="BE300"/>
  <c r="BE302"/>
  <c r="BE303"/>
  <c r="BE306"/>
  <c r="BE307"/>
  <c r="BE308"/>
  <c r="BE310"/>
  <c r="BE311"/>
  <c r="BE313"/>
  <c r="BE315"/>
  <c r="BE316"/>
  <c r="BE317"/>
  <c r="BE320"/>
  <c r="BE321"/>
  <c r="BE327"/>
  <c i="11" r="J94"/>
  <c r="BE129"/>
  <c r="BE132"/>
  <c r="BE134"/>
  <c r="BE135"/>
  <c r="BE139"/>
  <c r="BE140"/>
  <c r="BE149"/>
  <c r="BE150"/>
  <c r="BE151"/>
  <c r="BE154"/>
  <c r="BE163"/>
  <c r="BE164"/>
  <c r="BE166"/>
  <c r="BE168"/>
  <c r="BE171"/>
  <c r="BE176"/>
  <c r="BE182"/>
  <c i="12" r="F94"/>
  <c r="BE125"/>
  <c r="BE127"/>
  <c r="BE130"/>
  <c r="BE131"/>
  <c i="13" r="BE124"/>
  <c r="BE125"/>
  <c r="BE127"/>
  <c r="BE128"/>
  <c r="BE132"/>
  <c r="BE133"/>
  <c r="BE134"/>
  <c r="BE137"/>
  <c r="BE139"/>
  <c r="BE142"/>
  <c r="BE143"/>
  <c r="BE144"/>
  <c i="14" r="J118"/>
  <c r="J121"/>
  <c r="BE126"/>
  <c r="BE135"/>
  <c r="BE137"/>
  <c r="BE141"/>
  <c r="BE146"/>
  <c r="BE147"/>
  <c r="BE150"/>
  <c i="15" r="E85"/>
  <c r="F93"/>
  <c r="F94"/>
  <c r="BE125"/>
  <c r="BE127"/>
  <c r="BE128"/>
  <c r="BE131"/>
  <c i="16" r="E85"/>
  <c r="J93"/>
  <c r="J94"/>
  <c r="BE126"/>
  <c r="BE137"/>
  <c r="BE141"/>
  <c r="BE142"/>
  <c r="BE148"/>
  <c r="BE149"/>
  <c r="BE152"/>
  <c r="BE153"/>
  <c r="BE158"/>
  <c r="BE159"/>
  <c r="BE160"/>
  <c r="BE168"/>
  <c r="BE169"/>
  <c r="BE178"/>
  <c r="BE180"/>
  <c r="BE181"/>
  <c i="17" r="J91"/>
  <c r="F94"/>
  <c r="E110"/>
  <c r="BE135"/>
  <c r="BE138"/>
  <c r="BE142"/>
  <c r="BE143"/>
  <c r="BE145"/>
  <c r="BE146"/>
  <c r="BE147"/>
  <c r="BE148"/>
  <c r="BE150"/>
  <c i="18" r="J91"/>
  <c r="F94"/>
  <c r="BE125"/>
  <c r="BE126"/>
  <c r="BE127"/>
  <c r="BE128"/>
  <c r="BE131"/>
  <c r="BE133"/>
  <c r="BE139"/>
  <c r="BE145"/>
  <c r="BE146"/>
  <c r="BE147"/>
  <c r="BE149"/>
  <c i="22" r="BE191"/>
  <c r="BE192"/>
  <c r="BE195"/>
  <c r="BE198"/>
  <c r="BE199"/>
  <c r="BE201"/>
  <c i="2" r="J89"/>
  <c r="BE176"/>
  <c r="BE228"/>
  <c r="BE230"/>
  <c r="BE233"/>
  <c r="BE235"/>
  <c r="BE237"/>
  <c r="BE262"/>
  <c r="BE274"/>
  <c r="BE300"/>
  <c r="BE302"/>
  <c r="BE307"/>
  <c r="BE354"/>
  <c r="BE357"/>
  <c r="BE380"/>
  <c r="BE384"/>
  <c r="BE386"/>
  <c r="BE388"/>
  <c r="BE392"/>
  <c r="BE394"/>
  <c r="BE410"/>
  <c r="BE414"/>
  <c r="BE429"/>
  <c r="BE434"/>
  <c r="BE436"/>
  <c r="BE442"/>
  <c r="BE589"/>
  <c r="BE619"/>
  <c r="BE636"/>
  <c r="BE703"/>
  <c r="BE709"/>
  <c r="BE729"/>
  <c r="BK1816"/>
  <c r="J1816"/>
  <c r="J125"/>
  <c i="3" r="F94"/>
  <c r="BE137"/>
  <c r="BE184"/>
  <c r="BE193"/>
  <c r="BE199"/>
  <c r="BE200"/>
  <c r="BE201"/>
  <c r="BE203"/>
  <c i="4" r="J119"/>
  <c r="BE147"/>
  <c r="BE148"/>
  <c r="BE152"/>
  <c r="BE158"/>
  <c r="BE161"/>
  <c r="BE162"/>
  <c r="BE164"/>
  <c r="BE165"/>
  <c r="BE168"/>
  <c r="BE172"/>
  <c r="BE173"/>
  <c r="BE174"/>
  <c r="BE184"/>
  <c r="BE186"/>
  <c r="BE191"/>
  <c r="BE192"/>
  <c r="BE193"/>
  <c r="BE200"/>
  <c r="BE201"/>
  <c r="BE213"/>
  <c r="BE215"/>
  <c r="BE221"/>
  <c r="BE222"/>
  <c r="BE229"/>
  <c r="BE240"/>
  <c r="BE248"/>
  <c r="BE251"/>
  <c i="5" r="J89"/>
  <c r="BE128"/>
  <c r="BE129"/>
  <c r="BE131"/>
  <c r="BE133"/>
  <c r="BE134"/>
  <c r="BE135"/>
  <c r="BE136"/>
  <c r="BE137"/>
  <c r="BE138"/>
  <c r="BE139"/>
  <c r="BE146"/>
  <c r="BE153"/>
  <c r="BE164"/>
  <c r="BE166"/>
  <c r="BE170"/>
  <c r="BE172"/>
  <c r="BE177"/>
  <c r="BE178"/>
  <c r="BE184"/>
  <c r="BE192"/>
  <c r="BE196"/>
  <c r="BE197"/>
  <c r="BE199"/>
  <c r="BE200"/>
  <c r="BE201"/>
  <c r="BE203"/>
  <c r="BE205"/>
  <c r="BE206"/>
  <c r="BE210"/>
  <c r="BE212"/>
  <c r="BE214"/>
  <c r="BE217"/>
  <c r="BE218"/>
  <c r="BE219"/>
  <c r="BE222"/>
  <c r="BE223"/>
  <c r="BE224"/>
  <c r="BE230"/>
  <c r="BE231"/>
  <c r="BE235"/>
  <c r="BE236"/>
  <c r="BE238"/>
  <c r="BE241"/>
  <c r="BE248"/>
  <c r="BE250"/>
  <c r="BE256"/>
  <c r="BE257"/>
  <c r="BE264"/>
  <c r="BE267"/>
  <c r="BE269"/>
  <c r="BE271"/>
  <c r="BE280"/>
  <c r="BE282"/>
  <c r="BE286"/>
  <c i="6" r="F91"/>
  <c r="F92"/>
  <c r="BE124"/>
  <c r="BE125"/>
  <c r="BE132"/>
  <c r="BE133"/>
  <c r="BE134"/>
  <c r="BE135"/>
  <c r="BE147"/>
  <c r="BE151"/>
  <c r="BE157"/>
  <c r="BE158"/>
  <c r="BE160"/>
  <c r="BE167"/>
  <c r="BE169"/>
  <c r="BE170"/>
  <c r="BE171"/>
  <c i="7" r="J89"/>
  <c r="F92"/>
  <c r="F114"/>
  <c r="J115"/>
  <c r="BE124"/>
  <c r="BE125"/>
  <c r="BE126"/>
  <c r="BE129"/>
  <c r="BE130"/>
  <c r="BE131"/>
  <c r="BE133"/>
  <c i="8" r="J89"/>
  <c r="F92"/>
  <c r="BE137"/>
  <c r="BE139"/>
  <c r="BE140"/>
  <c r="BE141"/>
  <c r="BE148"/>
  <c r="BE151"/>
  <c r="BE152"/>
  <c r="BE153"/>
  <c r="BE154"/>
  <c r="BE155"/>
  <c r="BE160"/>
  <c r="BE161"/>
  <c r="BE162"/>
  <c r="BE166"/>
  <c r="BE168"/>
  <c r="BE182"/>
  <c r="BE184"/>
  <c r="BE187"/>
  <c r="BE188"/>
  <c r="BE201"/>
  <c r="BE202"/>
  <c r="BE210"/>
  <c r="BE213"/>
  <c r="BE214"/>
  <c r="BE215"/>
  <c r="BE216"/>
  <c r="BE218"/>
  <c r="BE221"/>
  <c r="BE222"/>
  <c r="BE239"/>
  <c r="BE242"/>
  <c r="BE243"/>
  <c r="BE247"/>
  <c r="BE250"/>
  <c r="BE251"/>
  <c i="9" r="BE280"/>
  <c r="BE285"/>
  <c r="BE288"/>
  <c r="BE289"/>
  <c r="BE291"/>
  <c r="BE298"/>
  <c i="22" r="BE221"/>
  <c i="2" r="BE161"/>
  <c r="BE172"/>
  <c r="BE174"/>
  <c r="BE178"/>
  <c r="BE180"/>
  <c r="BE182"/>
  <c r="BE184"/>
  <c r="BE195"/>
  <c r="BE201"/>
  <c r="BE209"/>
  <c r="BE213"/>
  <c r="BE215"/>
  <c r="BE239"/>
  <c r="BE241"/>
  <c r="BE250"/>
  <c r="BE264"/>
  <c r="BE288"/>
  <c r="BE293"/>
  <c r="BE305"/>
  <c r="BE315"/>
  <c r="BE317"/>
  <c r="BE327"/>
  <c r="BE332"/>
  <c r="BE334"/>
  <c r="BE340"/>
  <c r="BE346"/>
  <c r="BE361"/>
  <c r="BE363"/>
  <c r="BE366"/>
  <c r="BE370"/>
  <c r="BE374"/>
  <c r="BE390"/>
  <c r="BE398"/>
  <c r="BE401"/>
  <c r="BE405"/>
  <c r="BE407"/>
  <c r="BE416"/>
  <c r="BE461"/>
  <c r="BE575"/>
  <c r="BE613"/>
  <c r="BE633"/>
  <c r="BE668"/>
  <c r="BE670"/>
  <c r="BE711"/>
  <c r="BE723"/>
  <c r="BE725"/>
  <c r="BE733"/>
  <c r="BE737"/>
  <c r="BE746"/>
  <c r="BE752"/>
  <c r="BE760"/>
  <c r="BE774"/>
  <c r="BE790"/>
  <c r="BE800"/>
  <c r="BE803"/>
  <c r="BE805"/>
  <c r="BE807"/>
  <c r="BE809"/>
  <c r="BE811"/>
  <c r="BE818"/>
  <c r="BE820"/>
  <c r="BE824"/>
  <c r="BE837"/>
  <c r="BE842"/>
  <c r="BE845"/>
  <c r="BE851"/>
  <c r="BE854"/>
  <c r="BE857"/>
  <c r="BE869"/>
  <c r="BE880"/>
  <c r="BE882"/>
  <c r="BE884"/>
  <c r="BE896"/>
  <c r="BE898"/>
  <c r="BE902"/>
  <c r="BE916"/>
  <c r="BE935"/>
  <c r="BE939"/>
  <c r="BE941"/>
  <c r="BE943"/>
  <c r="BE965"/>
  <c r="BE971"/>
  <c r="BE981"/>
  <c r="BE991"/>
  <c r="BE1006"/>
  <c r="BE1009"/>
  <c r="BE1018"/>
  <c r="BE1028"/>
  <c r="BE1030"/>
  <c r="BE1037"/>
  <c r="BE1041"/>
  <c r="BE1049"/>
  <c r="BE1056"/>
  <c r="BE1075"/>
  <c r="BE1083"/>
  <c r="BE1087"/>
  <c r="BE1089"/>
  <c r="BE1093"/>
  <c r="BE1101"/>
  <c r="BE1105"/>
  <c r="BE1107"/>
  <c r="BE1115"/>
  <c r="BE1135"/>
  <c r="BE1145"/>
  <c r="BE1154"/>
  <c r="BE1160"/>
  <c r="BE1165"/>
  <c r="BE1167"/>
  <c r="BE1201"/>
  <c r="BE1207"/>
  <c r="BE1209"/>
  <c r="BE1211"/>
  <c r="BE1214"/>
  <c r="BE1216"/>
  <c r="BE1217"/>
  <c r="BE1219"/>
  <c r="BE1223"/>
  <c r="BE1228"/>
  <c r="BE1230"/>
  <c r="BE1232"/>
  <c r="BE1234"/>
  <c r="BE1236"/>
  <c r="BE1256"/>
  <c r="BE1262"/>
  <c r="BE1271"/>
  <c r="BE1276"/>
  <c r="BE1278"/>
  <c r="BE1284"/>
  <c r="BE1305"/>
  <c r="BE1338"/>
  <c r="BE1340"/>
  <c r="BE1359"/>
  <c r="BE1363"/>
  <c r="BE1365"/>
  <c r="BE1373"/>
  <c r="BE1383"/>
  <c r="BE1387"/>
  <c r="BE1393"/>
  <c r="BE1395"/>
  <c r="BE1400"/>
  <c r="BE1407"/>
  <c r="BE1417"/>
  <c r="BE1423"/>
  <c r="BE1443"/>
  <c r="BE1460"/>
  <c r="BE1493"/>
  <c r="BE1501"/>
  <c r="BE1522"/>
  <c r="BE1527"/>
  <c r="BE1538"/>
  <c r="BE1539"/>
  <c r="BE1551"/>
  <c r="BE1556"/>
  <c r="BE1565"/>
  <c r="BE1572"/>
  <c r="BE1585"/>
  <c r="BE1587"/>
  <c r="BE1594"/>
  <c r="BE1609"/>
  <c r="BE1611"/>
  <c r="BE1614"/>
  <c r="BE1619"/>
  <c r="BE1626"/>
  <c r="BE1632"/>
  <c r="BE1643"/>
  <c r="BE1670"/>
  <c r="BE1681"/>
  <c r="BE1683"/>
  <c r="BE1690"/>
  <c r="BE1694"/>
  <c r="BE1700"/>
  <c r="BE1702"/>
  <c r="BE1704"/>
  <c r="BE1706"/>
  <c r="BE1708"/>
  <c r="BE1710"/>
  <c r="BE1712"/>
  <c r="BE1743"/>
  <c r="BE1747"/>
  <c r="BE1761"/>
  <c r="BE1765"/>
  <c r="BE1768"/>
  <c r="BE1791"/>
  <c r="BE1804"/>
  <c r="BE1808"/>
  <c r="BE1809"/>
  <c r="BE1834"/>
  <c r="BE1838"/>
  <c r="BE1842"/>
  <c r="BE1844"/>
  <c r="BE1846"/>
  <c r="BE1848"/>
  <c r="BE1850"/>
  <c r="BE1856"/>
  <c r="BE1857"/>
  <c r="BE1862"/>
  <c r="BK977"/>
  <c r="J977"/>
  <c r="J106"/>
  <c r="BK1819"/>
  <c r="J1819"/>
  <c r="J126"/>
  <c i="3" r="E85"/>
  <c r="J91"/>
  <c r="BE129"/>
  <c r="BE136"/>
  <c r="BE138"/>
  <c r="BE139"/>
  <c r="BE151"/>
  <c r="BE155"/>
  <c r="BE161"/>
  <c r="BE163"/>
  <c r="BE179"/>
  <c r="BE182"/>
  <c r="BE187"/>
  <c r="BE188"/>
  <c r="BE189"/>
  <c r="BE191"/>
  <c r="BE192"/>
  <c r="BE197"/>
  <c r="BE198"/>
  <c r="BE205"/>
  <c r="BE206"/>
  <c r="BE207"/>
  <c i="4" r="BE131"/>
  <c r="BE137"/>
  <c r="BE163"/>
  <c r="BE166"/>
  <c r="BE176"/>
  <c r="BE177"/>
  <c r="BE178"/>
  <c r="BE179"/>
  <c r="BE185"/>
  <c r="BE194"/>
  <c r="BE196"/>
  <c r="BE197"/>
  <c r="BE198"/>
  <c r="BE204"/>
  <c r="BE205"/>
  <c r="BE206"/>
  <c r="BE207"/>
  <c r="BE216"/>
  <c r="BE245"/>
  <c r="BE246"/>
  <c r="BE247"/>
  <c r="BE250"/>
  <c r="BE254"/>
  <c i="5" r="BE143"/>
  <c r="BE144"/>
  <c r="BE145"/>
  <c r="BE154"/>
  <c r="BE155"/>
  <c r="BE156"/>
  <c r="BE157"/>
  <c r="BE158"/>
  <c r="BE159"/>
  <c r="BE161"/>
  <c r="BE162"/>
  <c r="BE163"/>
  <c r="BE169"/>
  <c r="BE171"/>
  <c r="BE173"/>
  <c r="BE174"/>
  <c r="BE175"/>
  <c r="BE176"/>
  <c r="BE183"/>
  <c r="BE185"/>
  <c r="BE186"/>
  <c r="BE187"/>
  <c r="BE191"/>
  <c r="BE193"/>
  <c r="BE195"/>
  <c r="BE202"/>
  <c r="BE211"/>
  <c r="BE220"/>
  <c r="BE225"/>
  <c r="BE229"/>
  <c r="BE232"/>
  <c r="BE233"/>
  <c r="BE234"/>
  <c r="BE239"/>
  <c r="BE240"/>
  <c r="BE252"/>
  <c r="BE254"/>
  <c r="BE258"/>
  <c r="BE259"/>
  <c r="BE260"/>
  <c r="BE261"/>
  <c r="BE263"/>
  <c r="BE265"/>
  <c r="BE275"/>
  <c r="BE279"/>
  <c r="BE285"/>
  <c r="BK242"/>
  <c r="J242"/>
  <c r="J104"/>
  <c i="6" r="BE123"/>
  <c r="BE127"/>
  <c r="BE128"/>
  <c r="BE129"/>
  <c r="BE130"/>
  <c r="BE131"/>
  <c r="BE136"/>
  <c r="BE137"/>
  <c r="BE138"/>
  <c r="BE141"/>
  <c r="BE142"/>
  <c r="BE149"/>
  <c r="BE153"/>
  <c r="BE154"/>
  <c r="BE155"/>
  <c r="BE156"/>
  <c r="BE161"/>
  <c r="BE162"/>
  <c r="BE163"/>
  <c r="BE164"/>
  <c r="BE166"/>
  <c r="BE172"/>
  <c i="7" r="BE120"/>
  <c r="BE121"/>
  <c r="BE122"/>
  <c r="BE123"/>
  <c i="9" r="BE306"/>
  <c r="BE311"/>
  <c r="BE313"/>
  <c r="BE315"/>
  <c r="BE328"/>
  <c r="BE331"/>
  <c r="BE332"/>
  <c r="BE341"/>
  <c r="BE342"/>
  <c r="BE344"/>
  <c r="BE347"/>
  <c r="BE348"/>
  <c r="BE350"/>
  <c r="BE352"/>
  <c r="BE353"/>
  <c r="BE357"/>
  <c r="BE359"/>
  <c r="BE360"/>
  <c r="BE362"/>
  <c r="BE364"/>
  <c r="BE365"/>
  <c r="BE370"/>
  <c r="BE371"/>
  <c r="BE372"/>
  <c r="BE381"/>
  <c r="BE382"/>
  <c r="BE384"/>
  <c r="BE387"/>
  <c r="BE395"/>
  <c r="BE396"/>
  <c r="BE397"/>
  <c r="BE400"/>
  <c r="BE404"/>
  <c r="BE405"/>
  <c r="BE407"/>
  <c r="BE409"/>
  <c r="BE411"/>
  <c r="BE422"/>
  <c r="BE423"/>
  <c r="BE425"/>
  <c r="BE428"/>
  <c r="BE429"/>
  <c r="BE435"/>
  <c r="BE437"/>
  <c r="BE438"/>
  <c r="BE443"/>
  <c r="BE445"/>
  <c r="BE454"/>
  <c r="BE458"/>
  <c r="BE459"/>
  <c r="BE461"/>
  <c r="BE468"/>
  <c r="BE471"/>
  <c r="BE472"/>
  <c r="BE473"/>
  <c r="BE475"/>
  <c r="BE478"/>
  <c r="BE483"/>
  <c r="BE489"/>
  <c r="BE492"/>
  <c r="BE494"/>
  <c r="BE496"/>
  <c r="BE498"/>
  <c r="BE502"/>
  <c r="BE504"/>
  <c r="BE510"/>
  <c r="BE512"/>
  <c r="BE518"/>
  <c r="BE519"/>
  <c r="BE520"/>
  <c r="BE524"/>
  <c r="BE525"/>
  <c r="BE527"/>
  <c r="BE528"/>
  <c r="BE532"/>
  <c r="BE534"/>
  <c r="BE536"/>
  <c r="BE543"/>
  <c r="BE544"/>
  <c r="BE546"/>
  <c r="BE552"/>
  <c r="BE555"/>
  <c r="BE557"/>
  <c r="BE559"/>
  <c r="BE561"/>
  <c r="BE562"/>
  <c r="BE571"/>
  <c r="BE574"/>
  <c r="BE577"/>
  <c r="BE578"/>
  <c r="BE591"/>
  <c r="BE593"/>
  <c r="BE596"/>
  <c r="BE600"/>
  <c r="BE602"/>
  <c r="BE604"/>
  <c r="BE607"/>
  <c r="BE610"/>
  <c r="BE624"/>
  <c r="BE634"/>
  <c r="BE636"/>
  <c r="BE638"/>
  <c r="BE644"/>
  <c r="BE648"/>
  <c r="BE651"/>
  <c r="BE652"/>
  <c r="BE658"/>
  <c r="BE660"/>
  <c r="BE662"/>
  <c r="BE666"/>
  <c r="BE668"/>
  <c r="BE670"/>
  <c r="BE674"/>
  <c r="BE680"/>
  <c r="BE682"/>
  <c r="BE689"/>
  <c r="BE691"/>
  <c r="BE693"/>
  <c r="BE702"/>
  <c r="BE704"/>
  <c r="BE706"/>
  <c r="BE709"/>
  <c r="BE710"/>
  <c r="BE711"/>
  <c r="BK273"/>
  <c r="BK272"/>
  <c r="BK282"/>
  <c r="J282"/>
  <c r="J100"/>
  <c r="BK295"/>
  <c r="J295"/>
  <c r="J103"/>
  <c r="BK334"/>
  <c r="J334"/>
  <c r="J115"/>
  <c r="BK343"/>
  <c r="J343"/>
  <c r="J117"/>
  <c r="BK383"/>
  <c r="J383"/>
  <c r="J128"/>
  <c r="BK399"/>
  <c r="J399"/>
  <c r="J134"/>
  <c r="BK408"/>
  <c r="J408"/>
  <c r="J137"/>
  <c r="BK453"/>
  <c r="BK460"/>
  <c r="J460"/>
  <c r="J150"/>
  <c r="BK531"/>
  <c r="BK530"/>
  <c r="J530"/>
  <c r="J168"/>
  <c r="BK549"/>
  <c r="BK551"/>
  <c r="J551"/>
  <c r="J178"/>
  <c r="BK556"/>
  <c r="J556"/>
  <c r="J180"/>
  <c r="BK563"/>
  <c r="J563"/>
  <c r="J183"/>
  <c r="BK566"/>
  <c r="J566"/>
  <c r="J185"/>
  <c r="BK568"/>
  <c r="J568"/>
  <c r="J186"/>
  <c r="BK573"/>
  <c r="J573"/>
  <c r="J188"/>
  <c r="BK579"/>
  <c r="J579"/>
  <c r="J190"/>
  <c r="BK582"/>
  <c r="BK581"/>
  <c r="J581"/>
  <c r="J191"/>
  <c r="BK586"/>
  <c r="J586"/>
  <c r="J194"/>
  <c r="BK599"/>
  <c r="J599"/>
  <c r="J201"/>
  <c r="BK606"/>
  <c r="J606"/>
  <c r="J204"/>
  <c r="BK609"/>
  <c r="J609"/>
  <c r="J206"/>
  <c r="BK615"/>
  <c r="J615"/>
  <c r="J209"/>
  <c r="BK619"/>
  <c r="J619"/>
  <c r="J211"/>
  <c r="BK623"/>
  <c r="J623"/>
  <c r="J213"/>
  <c r="BK630"/>
  <c r="J630"/>
  <c r="J216"/>
  <c r="BK633"/>
  <c r="J633"/>
  <c r="J218"/>
  <c r="BK637"/>
  <c r="J637"/>
  <c r="J220"/>
  <c r="BK639"/>
  <c r="J639"/>
  <c r="J221"/>
  <c r="BK641"/>
  <c r="J641"/>
  <c r="J222"/>
  <c r="BK645"/>
  <c r="J645"/>
  <c r="J224"/>
  <c r="BK654"/>
  <c r="J654"/>
  <c r="J227"/>
  <c r="BK671"/>
  <c r="J671"/>
  <c r="J236"/>
  <c r="BK679"/>
  <c r="J679"/>
  <c r="J241"/>
  <c r="BK681"/>
  <c r="J681"/>
  <c r="J242"/>
  <c r="BK683"/>
  <c r="J683"/>
  <c r="J243"/>
  <c r="BK690"/>
  <c r="J690"/>
  <c r="J246"/>
  <c r="BK692"/>
  <c r="J692"/>
  <c r="J247"/>
  <c r="BK694"/>
  <c r="J694"/>
  <c r="J248"/>
  <c i="10" r="F91"/>
  <c r="BE124"/>
  <c r="BE127"/>
  <c r="BE129"/>
  <c r="BE133"/>
  <c r="BE136"/>
  <c r="BE138"/>
  <c r="BE139"/>
  <c r="BE141"/>
  <c r="BE147"/>
  <c r="BE152"/>
  <c r="BE157"/>
  <c r="BE165"/>
  <c r="BE171"/>
  <c r="BE172"/>
  <c r="BE173"/>
  <c r="BE174"/>
  <c r="BE183"/>
  <c r="BE185"/>
  <c r="BE189"/>
  <c r="BE190"/>
  <c r="BE191"/>
  <c r="BE196"/>
  <c r="BE204"/>
  <c r="BE205"/>
  <c r="BE210"/>
  <c r="BE212"/>
  <c r="BE219"/>
  <c r="BE222"/>
  <c r="BE226"/>
  <c r="BE230"/>
  <c r="BE231"/>
  <c r="BE235"/>
  <c r="BE239"/>
  <c r="BE244"/>
  <c r="BE245"/>
  <c r="BE246"/>
  <c r="BE247"/>
  <c r="BE248"/>
  <c r="BE249"/>
  <c r="BE251"/>
  <c r="BE260"/>
  <c r="BE262"/>
  <c r="BE263"/>
  <c r="BE266"/>
  <c r="BE270"/>
  <c r="BE271"/>
  <c r="BE272"/>
  <c r="BE283"/>
  <c r="BE286"/>
  <c r="BE292"/>
  <c r="BE301"/>
  <c r="BE304"/>
  <c r="BE305"/>
  <c r="BE309"/>
  <c r="BE312"/>
  <c r="BE314"/>
  <c r="BE318"/>
  <c r="BE319"/>
  <c r="BE322"/>
  <c r="BE326"/>
  <c i="11" r="J93"/>
  <c r="BE128"/>
  <c r="BE131"/>
  <c r="BE133"/>
  <c r="BE144"/>
  <c r="BE146"/>
  <c r="BE147"/>
  <c r="BE152"/>
  <c r="BE157"/>
  <c r="BE158"/>
  <c r="BE159"/>
  <c i="14" r="J93"/>
  <c r="BE138"/>
  <c r="BE140"/>
  <c r="BE142"/>
  <c r="BE143"/>
  <c r="BE144"/>
  <c r="BE145"/>
  <c r="BE148"/>
  <c r="BE149"/>
  <c i="15" r="J91"/>
  <c r="J94"/>
  <c r="BE126"/>
  <c i="16" r="F93"/>
  <c r="BE128"/>
  <c r="BE129"/>
  <c r="BE132"/>
  <c r="BE133"/>
  <c r="BE134"/>
  <c r="BE135"/>
  <c r="BE139"/>
  <c r="BE144"/>
  <c r="BE145"/>
  <c r="BE146"/>
  <c r="BE147"/>
  <c r="BE154"/>
  <c r="BE155"/>
  <c r="BE161"/>
  <c r="BE166"/>
  <c r="BE167"/>
  <c r="BE176"/>
  <c r="BE177"/>
  <c i="17" r="BE127"/>
  <c r="BE128"/>
  <c r="BE130"/>
  <c r="BE133"/>
  <c r="BE139"/>
  <c r="BE140"/>
  <c r="BE149"/>
  <c i="18" r="E85"/>
  <c r="BE132"/>
  <c r="BE134"/>
  <c r="BE135"/>
  <c r="BE136"/>
  <c r="BE141"/>
  <c r="BE143"/>
  <c r="BE144"/>
  <c r="BE148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i="19" r="E85"/>
  <c r="J91"/>
  <c r="F93"/>
  <c r="F9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i="20" r="E85"/>
  <c r="J91"/>
  <c r="F93"/>
  <c r="F9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i="21" r="E85"/>
  <c r="J91"/>
  <c r="F93"/>
  <c r="F9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i="22" r="E85"/>
  <c r="J89"/>
  <c r="F91"/>
  <c r="J91"/>
  <c r="F92"/>
  <c r="J92"/>
  <c r="BE135"/>
  <c r="BE137"/>
  <c r="BE139"/>
  <c r="BE140"/>
  <c r="BE141"/>
  <c r="BE142"/>
  <c r="BE144"/>
  <c r="BE145"/>
  <c r="BE146"/>
  <c r="BE147"/>
  <c r="BE149"/>
  <c r="BE150"/>
  <c r="BE151"/>
  <c r="BE153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7"/>
  <c r="BE179"/>
  <c r="BE181"/>
  <c r="BE183"/>
  <c r="BE185"/>
  <c r="BE186"/>
  <c r="BE187"/>
  <c r="BE188"/>
  <c r="BE189"/>
  <c r="BE190"/>
  <c r="BE193"/>
  <c r="BE194"/>
  <c r="BE197"/>
  <c r="BE200"/>
  <c r="BE202"/>
  <c r="BE203"/>
  <c r="BE204"/>
  <c r="BE206"/>
  <c r="BE207"/>
  <c r="BE208"/>
  <c r="BE209"/>
  <c r="BE210"/>
  <c r="BE211"/>
  <c r="BE212"/>
  <c r="BE214"/>
  <c r="BE215"/>
  <c r="BE216"/>
  <c r="BE217"/>
  <c r="BE218"/>
  <c r="BE219"/>
  <c r="BE220"/>
  <c i="3" r="F37"/>
  <c i="1" r="BB97"/>
  <c i="5" r="F34"/>
  <c i="1" r="BA99"/>
  <c i="6" r="F36"/>
  <c i="1" r="BC100"/>
  <c i="8" r="F37"/>
  <c i="1" r="BD102"/>
  <c i="9" r="F36"/>
  <c i="1" r="BC103"/>
  <c i="10" r="F35"/>
  <c i="1" r="BB104"/>
  <c i="11" r="F39"/>
  <c i="1" r="BD106"/>
  <c i="12" r="F36"/>
  <c i="1" r="BA107"/>
  <c i="13" r="F36"/>
  <c i="1" r="BA108"/>
  <c i="14" r="F38"/>
  <c i="1" r="BC109"/>
  <c i="15" r="F37"/>
  <c i="1" r="BB110"/>
  <c i="16" r="F39"/>
  <c i="1" r="BD111"/>
  <c i="17" r="F36"/>
  <c i="1" r="BA113"/>
  <c i="22" r="F34"/>
  <c i="1" r="BA118"/>
  <c i="22" r="F36"/>
  <c i="1" r="BC118"/>
  <c i="2" r="F36"/>
  <c i="1" r="BC95"/>
  <c i="7" r="J34"/>
  <c i="1" r="AW101"/>
  <c i="9" r="F34"/>
  <c i="1" r="BA103"/>
  <c i="10" r="F36"/>
  <c i="1" r="BC104"/>
  <c i="11" r="J36"/>
  <c i="1" r="AW106"/>
  <c i="11" r="F38"/>
  <c i="1" r="BC106"/>
  <c i="12" r="F39"/>
  <c i="1" r="BD107"/>
  <c i="13" r="F39"/>
  <c i="1" r="BD108"/>
  <c i="14" r="J36"/>
  <c i="1" r="AW109"/>
  <c i="15" r="F36"/>
  <c i="1" r="BA110"/>
  <c i="16" r="J36"/>
  <c i="1" r="AW111"/>
  <c i="6" r="J34"/>
  <c i="1" r="AW100"/>
  <c i="7" r="F34"/>
  <c i="1" r="BA101"/>
  <c i="2" r="J34"/>
  <c i="1" r="AW95"/>
  <c i="16" r="F36"/>
  <c i="1" r="BA111"/>
  <c i="17" r="F37"/>
  <c i="1" r="BB113"/>
  <c i="18" r="F37"/>
  <c i="1" r="BB114"/>
  <c i="19" r="F36"/>
  <c i="1" r="BA115"/>
  <c i="19" r="F39"/>
  <c i="1" r="BD115"/>
  <c i="20" r="F37"/>
  <c i="1" r="BB116"/>
  <c i="21" r="F36"/>
  <c i="1" r="BA117"/>
  <c i="21" r="F38"/>
  <c i="1" r="BC117"/>
  <c i="2" r="F34"/>
  <c i="1" r="BA95"/>
  <c i="3" r="J36"/>
  <c i="1" r="AW97"/>
  <c i="4" r="J36"/>
  <c i="1" r="AW98"/>
  <c i="11" r="F36"/>
  <c i="1" r="BA106"/>
  <c i="11" r="F37"/>
  <c i="1" r="BB106"/>
  <c i="12" r="F38"/>
  <c i="1" r="BC107"/>
  <c i="13" r="F37"/>
  <c i="1" r="BB108"/>
  <c i="17" r="F39"/>
  <c i="1" r="BD113"/>
  <c i="22" r="J34"/>
  <c i="1" r="AW118"/>
  <c i="22" r="F37"/>
  <c i="1" r="BD118"/>
  <c i="7" r="F36"/>
  <c i="1" r="BC101"/>
  <c i="8" r="J34"/>
  <c i="1" r="AW102"/>
  <c i="13" r="J36"/>
  <c i="1" r="AW108"/>
  <c i="14" r="F39"/>
  <c i="1" r="BD109"/>
  <c i="15" r="J36"/>
  <c i="1" r="AW110"/>
  <c i="15" r="F39"/>
  <c i="1" r="BD110"/>
  <c i="16" r="F37"/>
  <c i="1" r="BB111"/>
  <c i="17" r="J36"/>
  <c i="1" r="AW113"/>
  <c i="3" r="F36"/>
  <c i="1" r="BA97"/>
  <c i="4" r="F36"/>
  <c i="1" r="BA98"/>
  <c i="4" r="F39"/>
  <c i="1" r="BD98"/>
  <c i="5" r="J34"/>
  <c i="1" r="AW99"/>
  <c i="6" r="F37"/>
  <c i="1" r="BD100"/>
  <c i="7" r="F37"/>
  <c i="1" r="BD101"/>
  <c i="8" r="F34"/>
  <c i="1" r="BA102"/>
  <c i="2" r="F35"/>
  <c i="1" r="BB95"/>
  <c i="3" r="F39"/>
  <c i="1" r="BD97"/>
  <c i="5" r="F36"/>
  <c i="1" r="BC99"/>
  <c i="6" r="F34"/>
  <c i="1" r="BA100"/>
  <c i="9" r="J34"/>
  <c i="1" r="AW103"/>
  <c i="9" r="F37"/>
  <c i="1" r="BD103"/>
  <c i="10" r="F37"/>
  <c i="1" r="BD104"/>
  <c i="14" r="F36"/>
  <c i="1" r="BA109"/>
  <c i="14" r="F37"/>
  <c i="1" r="BB109"/>
  <c i="15" r="F38"/>
  <c i="1" r="BC110"/>
  <c i="16" r="F38"/>
  <c i="1" r="BC111"/>
  <c i="18" r="J36"/>
  <c i="1" r="AW114"/>
  <c i="18" r="F38"/>
  <c i="1" r="BC114"/>
  <c i="19" r="J36"/>
  <c i="1" r="AW115"/>
  <c i="19" r="F38"/>
  <c i="1" r="BC115"/>
  <c i="20" r="F36"/>
  <c i="1" r="BA116"/>
  <c i="20" r="F38"/>
  <c i="1" r="BC116"/>
  <c i="21" r="J36"/>
  <c i="1" r="AW117"/>
  <c i="21" r="F39"/>
  <c i="1" r="BD117"/>
  <c r="AS94"/>
  <c i="2" r="F37"/>
  <c i="1" r="BD95"/>
  <c i="4" r="F38"/>
  <c i="1" r="BC98"/>
  <c i="5" r="F35"/>
  <c i="1" r="BB99"/>
  <c i="7" r="F35"/>
  <c i="1" r="BB101"/>
  <c i="12" r="F37"/>
  <c i="1" r="BB107"/>
  <c i="13" r="F38"/>
  <c i="1" r="BC108"/>
  <c i="22" r="F35"/>
  <c i="1" r="BB118"/>
  <c i="8" r="F36"/>
  <c i="1" r="BC102"/>
  <c i="9" r="F35"/>
  <c i="1" r="BB103"/>
  <c i="10" r="F34"/>
  <c i="1" r="BA104"/>
  <c i="12" r="J36"/>
  <c i="1" r="AW107"/>
  <c i="17" r="F38"/>
  <c i="1" r="BC113"/>
  <c i="3" r="F38"/>
  <c i="1" r="BC97"/>
  <c i="5" r="F37"/>
  <c i="1" r="BD99"/>
  <c i="8" r="F35"/>
  <c i="1" r="BB102"/>
  <c i="4" r="F37"/>
  <c i="1" r="BB98"/>
  <c i="6" r="F35"/>
  <c i="1" r="BB100"/>
  <c i="10" r="J34"/>
  <c i="1" r="AW104"/>
  <c i="18" r="F36"/>
  <c i="1" r="BA114"/>
  <c i="18" r="F39"/>
  <c i="1" r="BD114"/>
  <c i="19" r="F37"/>
  <c i="1" r="BB115"/>
  <c i="20" r="J36"/>
  <c i="1" r="AW116"/>
  <c i="20" r="F39"/>
  <c i="1" r="BD116"/>
  <c i="21" r="F37"/>
  <c i="1" r="BB117"/>
  <c i="9" l="1" r="R271"/>
  <c r="P271"/>
  <c i="1" r="AU103"/>
  <c i="2" r="R979"/>
  <c r="R150"/>
  <c i="4" r="T126"/>
  <c r="T125"/>
  <c i="16" r="T124"/>
  <c i="11" r="P125"/>
  <c i="1" r="AU106"/>
  <c i="16" r="P124"/>
  <c i="1" r="AU111"/>
  <c i="9" r="BK452"/>
  <c r="J452"/>
  <c r="J147"/>
  <c i="4" r="R126"/>
  <c r="R125"/>
  <c i="6" r="R119"/>
  <c i="5" r="P126"/>
  <c r="P125"/>
  <c i="1" r="AU99"/>
  <c i="12" r="P122"/>
  <c i="1" r="AU107"/>
  <c i="10" r="R120"/>
  <c i="9" r="T685"/>
  <c r="T271"/>
  <c i="2" r="T150"/>
  <c i="10" r="T120"/>
  <c i="8" r="R124"/>
  <c i="6" r="T119"/>
  <c i="5" r="R126"/>
  <c r="R125"/>
  <c i="9" r="BK548"/>
  <c r="J548"/>
  <c r="J176"/>
  <c i="16" r="R124"/>
  <c i="5" r="T126"/>
  <c r="T125"/>
  <c i="2" r="P979"/>
  <c i="5" r="BK126"/>
  <c r="J126"/>
  <c r="J97"/>
  <c i="12" r="T122"/>
  <c i="11" r="T125"/>
  <c i="8" r="T124"/>
  <c r="P124"/>
  <c i="1" r="AU102"/>
  <c i="8" r="BK124"/>
  <c r="J124"/>
  <c r="J96"/>
  <c i="2" r="T1832"/>
  <c i="13" r="T122"/>
  <c r="P122"/>
  <c i="1" r="AU108"/>
  <c i="12" r="R122"/>
  <c r="BK122"/>
  <c r="J122"/>
  <c r="J98"/>
  <c i="11" r="R125"/>
  <c i="7" r="R118"/>
  <c i="4" r="P126"/>
  <c r="P125"/>
  <c i="1" r="AU98"/>
  <c i="2" r="T979"/>
  <c r="BK979"/>
  <c r="J979"/>
  <c r="J107"/>
  <c r="P150"/>
  <c r="P149"/>
  <c i="1" r="AU95"/>
  <c i="2" r="J980"/>
  <c r="J108"/>
  <c i="3" r="J124"/>
  <c r="J100"/>
  <c i="6" r="BK119"/>
  <c r="J119"/>
  <c r="J96"/>
  <c i="8" r="J125"/>
  <c r="J97"/>
  <c i="9" r="J273"/>
  <c r="J98"/>
  <c r="BK333"/>
  <c r="J333"/>
  <c r="J114"/>
  <c r="J453"/>
  <c r="J148"/>
  <c r="BK516"/>
  <c r="J516"/>
  <c r="J166"/>
  <c r="J531"/>
  <c r="J169"/>
  <c r="J549"/>
  <c r="J177"/>
  <c r="BK565"/>
  <c r="J565"/>
  <c r="J184"/>
  <c r="J582"/>
  <c r="J192"/>
  <c r="BK632"/>
  <c r="J632"/>
  <c r="J217"/>
  <c r="BK685"/>
  <c r="J685"/>
  <c r="J244"/>
  <c i="10" r="J122"/>
  <c r="J98"/>
  <c i="11" r="BK125"/>
  <c r="J125"/>
  <c r="J98"/>
  <c i="12" r="J123"/>
  <c r="J99"/>
  <c i="13" r="BK122"/>
  <c r="J122"/>
  <c i="16" r="BK124"/>
  <c r="J124"/>
  <c i="17" r="BK122"/>
  <c r="J122"/>
  <c i="22" r="BK133"/>
  <c r="J133"/>
  <c r="J97"/>
  <c i="2" r="BK150"/>
  <c r="BK1815"/>
  <c r="J1815"/>
  <c r="J124"/>
  <c i="7" r="BK118"/>
  <c r="J118"/>
  <c r="J96"/>
  <c i="9" r="J272"/>
  <c r="J97"/>
  <c r="BK391"/>
  <c r="J391"/>
  <c r="J131"/>
  <c r="BK594"/>
  <c r="J594"/>
  <c r="J198"/>
  <c r="BK656"/>
  <c r="J656"/>
  <c r="J228"/>
  <c i="10" r="BK134"/>
  <c r="J134"/>
  <c r="J99"/>
  <c i="15" r="BK123"/>
  <c r="J123"/>
  <c r="J99"/>
  <c i="17" r="J124"/>
  <c r="J100"/>
  <c i="2" r="BK1832"/>
  <c r="J1832"/>
  <c r="J127"/>
  <c i="3" r="BK122"/>
  <c r="J122"/>
  <c r="J98"/>
  <c i="4" r="BK126"/>
  <c r="J126"/>
  <c r="J99"/>
  <c i="5" r="J127"/>
  <c r="J98"/>
  <c i="9" r="BK608"/>
  <c r="J608"/>
  <c r="J205"/>
  <c r="BK675"/>
  <c r="J675"/>
  <c r="J238"/>
  <c i="14" r="BK124"/>
  <c r="J124"/>
  <c i="18" r="BK123"/>
  <c r="J123"/>
  <c r="J99"/>
  <c i="19" r="BK123"/>
  <c r="J123"/>
  <c r="J99"/>
  <c i="20" r="BK123"/>
  <c r="J123"/>
  <c r="J99"/>
  <c i="21" r="BK123"/>
  <c r="J123"/>
  <c r="J99"/>
  <c i="1" r="AU96"/>
  <c i="17" r="J32"/>
  <c i="1" r="AG113"/>
  <c r="BB105"/>
  <c r="AX105"/>
  <c i="4" r="F35"/>
  <c i="1" r="AZ98"/>
  <c i="10" r="J33"/>
  <c i="1" r="AV104"/>
  <c r="AT104"/>
  <c i="22" r="J33"/>
  <c i="1" r="AV118"/>
  <c r="AT118"/>
  <c i="7" r="F33"/>
  <c i="1" r="AZ101"/>
  <c i="8" r="F33"/>
  <c i="1" r="AZ102"/>
  <c i="11" r="J35"/>
  <c i="1" r="AV106"/>
  <c r="AT106"/>
  <c i="13" r="J35"/>
  <c i="1" r="AV108"/>
  <c r="AT108"/>
  <c i="16" r="F35"/>
  <c i="1" r="AZ111"/>
  <c r="BA96"/>
  <c r="AW96"/>
  <c r="BD96"/>
  <c r="BC105"/>
  <c r="AY105"/>
  <c i="5" r="F33"/>
  <c i="1" r="AZ99"/>
  <c i="3" r="J35"/>
  <c i="1" r="AV97"/>
  <c r="AT97"/>
  <c i="4" r="J35"/>
  <c i="1" r="AV98"/>
  <c r="AT98"/>
  <c i="5" r="J33"/>
  <c i="1" r="AV99"/>
  <c r="AT99"/>
  <c i="9" r="F33"/>
  <c i="1" r="AZ103"/>
  <c i="10" r="F33"/>
  <c i="1" r="AZ104"/>
  <c i="15" r="J35"/>
  <c i="1" r="AV110"/>
  <c r="AT110"/>
  <c i="17" r="J35"/>
  <c i="1" r="AV113"/>
  <c r="AT113"/>
  <c i="18" r="F35"/>
  <c i="1" r="AZ114"/>
  <c i="18" r="J35"/>
  <c i="1" r="AV114"/>
  <c r="AT114"/>
  <c i="19" r="F35"/>
  <c i="1" r="AZ115"/>
  <c i="19" r="J35"/>
  <c i="1" r="AV115"/>
  <c r="AT115"/>
  <c i="20" r="F35"/>
  <c i="1" r="AZ116"/>
  <c i="20" r="J35"/>
  <c i="1" r="AV116"/>
  <c r="AT116"/>
  <c i="13" r="J32"/>
  <c i="1" r="AG108"/>
  <c r="AN108"/>
  <c i="14" r="J32"/>
  <c i="1" r="AG109"/>
  <c r="AU112"/>
  <c i="6" r="J33"/>
  <c i="1" r="AV100"/>
  <c r="AT100"/>
  <c i="9" r="J33"/>
  <c i="1" r="AV103"/>
  <c r="AT103"/>
  <c i="12" r="J35"/>
  <c i="1" r="AV107"/>
  <c r="AT107"/>
  <c i="14" r="J35"/>
  <c i="1" r="AV109"/>
  <c r="AT109"/>
  <c i="17" r="F35"/>
  <c i="1" r="AZ113"/>
  <c r="BB112"/>
  <c r="AX112"/>
  <c i="6" r="F33"/>
  <c i="1" r="AZ100"/>
  <c r="BB96"/>
  <c r="AX96"/>
  <c r="BA105"/>
  <c r="AW105"/>
  <c r="BD105"/>
  <c r="BA112"/>
  <c r="AW112"/>
  <c r="BC112"/>
  <c r="AY112"/>
  <c i="2" r="F33"/>
  <c i="1" r="AZ95"/>
  <c i="21" r="J35"/>
  <c i="1" r="AV117"/>
  <c r="AT117"/>
  <c i="16" r="J32"/>
  <c i="1" r="AG111"/>
  <c r="BC96"/>
  <c r="AY96"/>
  <c r="BD112"/>
  <c i="3" r="F35"/>
  <c i="1" r="AZ97"/>
  <c i="7" r="J33"/>
  <c i="1" r="AV101"/>
  <c r="AT101"/>
  <c i="8" r="J33"/>
  <c i="1" r="AV102"/>
  <c r="AT102"/>
  <c i="11" r="F35"/>
  <c i="1" r="AZ106"/>
  <c i="12" r="F35"/>
  <c i="1" r="AZ107"/>
  <c i="13" r="F35"/>
  <c i="1" r="AZ108"/>
  <c i="14" r="F35"/>
  <c i="1" r="AZ109"/>
  <c i="15" r="F35"/>
  <c i="1" r="AZ110"/>
  <c i="16" r="J35"/>
  <c i="1" r="AV111"/>
  <c r="AT111"/>
  <c i="22" r="F33"/>
  <c i="1" r="AZ118"/>
  <c i="2" r="J33"/>
  <c i="1" r="AV95"/>
  <c r="AT95"/>
  <c i="21" r="F35"/>
  <c i="1" r="AZ117"/>
  <c i="2" l="1" r="T149"/>
  <c r="R149"/>
  <c r="BK149"/>
  <c r="J149"/>
  <c i="13" r="J41"/>
  <c i="14" r="J41"/>
  <c i="17" r="J41"/>
  <c i="16" r="J41"/>
  <c i="9" r="BK271"/>
  <c r="J271"/>
  <c r="J96"/>
  <c i="10" r="BK120"/>
  <c r="J120"/>
  <c r="J96"/>
  <c i="2" r="J150"/>
  <c r="J97"/>
  <c i="4" r="BK125"/>
  <c r="J125"/>
  <c i="13" r="J98"/>
  <c i="14" r="J98"/>
  <c i="15" r="BK122"/>
  <c r="J122"/>
  <c r="J98"/>
  <c i="22" r="BK132"/>
  <c r="J132"/>
  <c r="J96"/>
  <c i="16" r="J98"/>
  <c i="17" r="J98"/>
  <c i="5" r="BK125"/>
  <c r="J125"/>
  <c r="J96"/>
  <c i="18" r="BK122"/>
  <c r="J122"/>
  <c r="J98"/>
  <c i="19" r="BK122"/>
  <c r="J122"/>
  <c r="J98"/>
  <c i="20" r="BK122"/>
  <c r="J122"/>
  <c r="J98"/>
  <c i="21" r="BK122"/>
  <c r="J122"/>
  <c r="J98"/>
  <c i="1" r="BC94"/>
  <c r="W32"/>
  <c r="BA94"/>
  <c r="AW94"/>
  <c r="AK30"/>
  <c r="BB94"/>
  <c r="W31"/>
  <c r="BD94"/>
  <c r="W33"/>
  <c r="AN113"/>
  <c r="AN109"/>
  <c r="AN111"/>
  <c i="2" r="J30"/>
  <c i="1" r="AG95"/>
  <c r="AN95"/>
  <c r="AU105"/>
  <c i="4" r="J32"/>
  <c i="1" r="AG98"/>
  <c r="AN98"/>
  <c r="AZ112"/>
  <c r="AV112"/>
  <c r="AT112"/>
  <c r="AZ105"/>
  <c r="AV105"/>
  <c r="AT105"/>
  <c i="8" r="J30"/>
  <c i="1" r="AG102"/>
  <c r="AN102"/>
  <c i="6" r="J30"/>
  <c i="1" r="AG100"/>
  <c r="AN100"/>
  <c r="AZ96"/>
  <c r="AV96"/>
  <c r="AT96"/>
  <c i="3" r="J32"/>
  <c i="1" r="AG97"/>
  <c r="AN97"/>
  <c i="7" r="J30"/>
  <c i="1" r="AG101"/>
  <c r="AN101"/>
  <c i="11" r="J32"/>
  <c i="1" r="AG106"/>
  <c r="AN106"/>
  <c i="12" r="J32"/>
  <c i="1" r="AG107"/>
  <c r="AN107"/>
  <c i="2" l="1" r="J96"/>
  <c i="4" r="J98"/>
  <c i="6" r="J39"/>
  <c i="12" r="J41"/>
  <c i="8" r="J39"/>
  <c i="3" r="J41"/>
  <c i="4" r="J41"/>
  <c i="7" r="J39"/>
  <c i="2" r="J39"/>
  <c i="11" r="J41"/>
  <c i="1" r="AZ94"/>
  <c r="W29"/>
  <c r="AU94"/>
  <c i="5" r="J30"/>
  <c i="1" r="AG99"/>
  <c r="AN99"/>
  <c i="10" r="J30"/>
  <c i="1" r="AG104"/>
  <c r="AN104"/>
  <c i="9" r="J30"/>
  <c i="1" r="AG103"/>
  <c r="AN103"/>
  <c r="AX94"/>
  <c i="18" r="J32"/>
  <c i="1" r="AG114"/>
  <c r="AN114"/>
  <c i="20" r="J32"/>
  <c i="1" r="AG116"/>
  <c r="AN116"/>
  <c r="W30"/>
  <c i="22" r="J30"/>
  <c i="1" r="AG118"/>
  <c r="AN118"/>
  <c r="AY94"/>
  <c i="15" r="J32"/>
  <c i="1" r="AG110"/>
  <c r="AN110"/>
  <c i="19" r="J32"/>
  <c i="1" r="AG115"/>
  <c r="AN115"/>
  <c i="21" r="J32"/>
  <c i="1" r="AG117"/>
  <c r="AN117"/>
  <c r="AG96"/>
  <c r="AN96"/>
  <c i="15" l="1" r="J41"/>
  <c i="18" r="J41"/>
  <c i="9" r="J39"/>
  <c i="5" r="J39"/>
  <c i="10" r="J39"/>
  <c i="19" r="J41"/>
  <c i="20" r="J41"/>
  <c i="21" r="J41"/>
  <c i="22" r="J39"/>
  <c i="1" r="AG112"/>
  <c r="AN112"/>
  <c r="AV94"/>
  <c r="AK29"/>
  <c r="AG105"/>
  <c r="AN105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<sst xmlns="http://schemas.openxmlformats.org/spreadsheetml/2006/main">
  <si>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</si>
  <si>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</si>
  <si>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</si>
  <si>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</si>
  <si>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</si>
  <si>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{a9c8958b-319c-48cc-85fd-a8d71dd6dd40}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</si>
  <si>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</si>
  <si>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</si>
  <si>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</si>
  <si>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</si>
  <si>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</si>
  <si>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</si>
  <si>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</si>
  <si>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</si>
  <si>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</si>
  <si>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</si>
  <si>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</si>
  <si>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OPER. SÁLŮ A STERILIZACE</t>
  </si>
  <si>
    <t>0,1</t>
  </si>
  <si>
    <t>KSO:</t>
  </si>
  <si>
    <t>CC-CZ:</t>
  </si>
  <si>
    <t>1</t>
  </si>
  <si>
    <t>Místo:</t>
  </si>
  <si>
    <t>MĚSTSKÁ NEMOCNICE DVŮR. KRÁLOVÉ</t>
  </si>
  <si>
    <t>Datum:</t>
  </si>
  <si>
    <t>3. 3. 2021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</si>
  <si>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</si>
  <si>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</si>
  <si>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</si>
  <si>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</si>
  <si>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</si>
  <si>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</si>
  <si>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</si>
  <si>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</si>
  <si>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</si>
  <si>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 ATELIER HÁJEK</t>
  </si>
  <si>
    <t>True</t>
  </si>
  <si>
    <t>Zpracovatel:</t>
  </si>
  <si>
    <t>ERŠILOVÁ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</si>
  <si>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</si>
  <si>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</si>
  <si>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</si>
  <si>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</si>
  <si>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</si>
  <si>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</si>
  <si>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</si>
  <si>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</si>
  <si>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</si>
  <si>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</si>
  <si>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</si>
  <si>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</si>
  <si>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</si>
  <si>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</si>
  <si>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</si>
  <si>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</si>
  <si>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</si>
  <si>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</si>
  <si>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</si>
  <si>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</si>
  <si>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</si>
  <si>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</si>
  <si>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</si>
  <si>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</si>
  <si>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</si>
  <si>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</si>
  <si>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</si>
  <si>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</si>
  <si>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</si>
  <si>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</si>
  <si>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</si>
  <si>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</si>
  <si>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</si>
  <si>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</si>
  <si>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</si>
  <si>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</si>
  <si>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</si>
  <si>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</si>
  <si>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</si>
  <si>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</si>
  <si>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</si>
  <si>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</si>
  <si>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</si>
  <si>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</si>
  <si>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</si>
  <si>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</si>
  <si>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DVŮR NEMOCNICE</t>
  </si>
  <si>
    <t>NÁSTAVBA OPERAČNÍCH SÁLŮ A STERILIZACE NA DVORNÍM TRAKTU LABORATOŘÍ</t>
  </si>
  <si>
    <t>STA</t>
  </si>
  <si>
    <t>{92c05441-b9cf-4ac6-9d34-0c730be7ebf4}</t>
  </si>
  <si>
    <t>2</t>
  </si>
  <si>
    <t>ZDRAVOTECHNIKA</t>
  </si>
  <si>
    <t>{9c5c10d9-a41c-43fa-b901-dd8067dc8be2}</t>
  </si>
  <si>
    <t>D.1.4.ZT</t>
  </si>
  <si>
    <t>Zdravotechnika -kanalizace</t>
  </si>
  <si>
    <t>Soupis</t>
  </si>
  <si>
    <t>{138a0d4f-7540-429d-ac4a-d6f93b6a75ae}</t>
  </si>
  <si>
    <t>D.1.4. ZT</t>
  </si>
  <si>
    <t>Zdravotechnika - voda</t>
  </si>
  <si>
    <t>{24d45ae5-0345-483d-b189-4045c66ac1bc}</t>
  </si>
  <si>
    <t>nemocnicedknlsaly1</t>
  </si>
  <si>
    <t>ZAŘÍZENÍ PRO VYTÁPĚNÍ STAVEB</t>
  </si>
  <si>
    <t>{98d19bd7-a379-435d-b250-77ad85b4aec3}</t>
  </si>
  <si>
    <t>TSB SILNOPROUD</t>
  </si>
  <si>
    <t>TSB Silnoproud</t>
  </si>
  <si>
    <t>{016f7c5e-1dce-4d88-b8c0-9a21eff2d389}</t>
  </si>
  <si>
    <t>TSB PŘELOŽKA</t>
  </si>
  <si>
    <t>TSB PŘELOŽENÍ NN</t>
  </si>
  <si>
    <t>{c8ed2a28-8dad-410f-a14d-1470402141f4}</t>
  </si>
  <si>
    <t>MR</t>
  </si>
  <si>
    <t>MĚŘENÍ A REGULACE</t>
  </si>
  <si>
    <t>{f3c8795d-1fdd-450a-a4b7-df9d9259bcee}</t>
  </si>
  <si>
    <t>VZT</t>
  </si>
  <si>
    <t>VZDUCHOTECHNIKA</t>
  </si>
  <si>
    <t>{a10557a0-9456-4374-835c-cbcfee3cbf1d}</t>
  </si>
  <si>
    <t>ELEKTRO - SILNOPROUD</t>
  </si>
  <si>
    <t>SILNOPROUD</t>
  </si>
  <si>
    <t>{1e6ce5c4-7203-44b4-bcf5-1c02d90d8d08}</t>
  </si>
  <si>
    <t>SLABOPROUD</t>
  </si>
  <si>
    <t>SLABOPROUD + EPS</t>
  </si>
  <si>
    <t>{678bd12e-9ca2-4eaa-a77a-01281bd8029e}</t>
  </si>
  <si>
    <t>SLP_EPS</t>
  </si>
  <si>
    <t>EPS</t>
  </si>
  <si>
    <t>{e53f727f-32e1-4916-9dda-8aae01bf8b00}</t>
  </si>
  <si>
    <t>SLP_JC</t>
  </si>
  <si>
    <t>Jednotný čas</t>
  </si>
  <si>
    <t>{9179667d-9431-4e23-abf1-c0e43d6d74dd}</t>
  </si>
  <si>
    <t>SLP_MON</t>
  </si>
  <si>
    <t>Monitoring tepl...</t>
  </si>
  <si>
    <t>{6d652a72-4a37-4bde-9185-1fc7ad2e1193}</t>
  </si>
  <si>
    <t>SLP_STA</t>
  </si>
  <si>
    <t>Společná televi...</t>
  </si>
  <si>
    <t>{9e0a8752-1fec-4392-8009-4a426bb62f13}</t>
  </si>
  <si>
    <t>SLP_AP</t>
  </si>
  <si>
    <t>Aktivní prvky sítě</t>
  </si>
  <si>
    <t>{7ed84437-d17e-49b1-b917-09fba14ce58f}</t>
  </si>
  <si>
    <t>SLP_SK</t>
  </si>
  <si>
    <t>Strukturovaná ka...</t>
  </si>
  <si>
    <t>{c3c59d49-c11a-43b0-897d-f416433a1b85}</t>
  </si>
  <si>
    <t>MP</t>
  </si>
  <si>
    <t>MEDICIÁLNÍ PLYNY</t>
  </si>
  <si>
    <t>{671eb3b8-2280-405c-800b-d3655d1aaa41}</t>
  </si>
  <si>
    <t>KOMPRES STANICE</t>
  </si>
  <si>
    <t>{6a97350c-d8da-468a-931e-a432f220cbef}</t>
  </si>
  <si>
    <t>MP ROZV</t>
  </si>
  <si>
    <t>ROZVODY</t>
  </si>
  <si>
    <t>{8e6f8e93-9d15-4662-b941-1566d7559141}</t>
  </si>
  <si>
    <t>MP VAK</t>
  </si>
  <si>
    <t>VAK. STANICE</t>
  </si>
  <si>
    <t>{74f82b47-b41d-41d6-8455-92ded49281dd}</t>
  </si>
  <si>
    <t>MP LZC</t>
  </si>
  <si>
    <t>LZCO 2</t>
  </si>
  <si>
    <t>{596f57ad-7dd7-4474-a591-6e1f9a091b43}</t>
  </si>
  <si>
    <t>MP LZN</t>
  </si>
  <si>
    <t>LZN 20</t>
  </si>
  <si>
    <t>{b0e54bc4-24c3-4c62-8202-ae8ecc25ace5}</t>
  </si>
  <si>
    <t>CP (1)</t>
  </si>
  <si>
    <t>ČISTÉ PROSTORY</t>
  </si>
  <si>
    <t>{c4949ebe-4131-4778-86f6-aad8692501d8}</t>
  </si>
  <si>
    <t>KRYCÍ LIST SOUPISU PRACÍ</t>
  </si>
  <si>
    <t>Objekt:</t>
  </si>
  <si>
    <t>DVŮR NEMOCNICE - NÁSTAVBA OPERAČNÍCH SÁLŮ A STERILIZACE NA DVORNÍM TRAKTU LABORATOŘÍ</t>
  </si>
  <si>
    <t>ATELIER H1&amp; ATELIER HÁJEK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</si>
  <si>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</si>
  <si>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</si>
  <si>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</si>
  <si>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</si>
  <si>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</si>
  <si>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</si>
  <si>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práce- D1.2.1.c</t>
  </si>
  <si>
    <t xml:space="preserve">    2 - Zakládání  D1.2.1.c-10</t>
  </si>
  <si>
    <t xml:space="preserve">    3 - Svislé a kompletní konstrukce-D1.1b.2+řezy</t>
  </si>
  <si>
    <t xml:space="preserve">    4 - Vodorovné konstrukce</t>
  </si>
  <si>
    <t xml:space="preserve">    5 - Zpevněné plochy- situace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</si>
  <si>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</si>
  <si>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</si>
  <si>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</si>
  <si>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</si>
  <si>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</si>
  <si>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</si>
  <si>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   D.1.1b.4</t>
  </si>
  <si>
    <t xml:space="preserve">    713 - Izolace tepelné- půdorysy, střecha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</si>
  <si>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</si>
  <si>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</si>
  <si>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</si>
  <si>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výstavby- půdorysy, řezy</t>
  </si>
  <si>
    <t xml:space="preserve">    764 - Konstrukce klempířské + 5% prořez- tabulka výrobků</t>
  </si>
  <si>
    <t xml:space="preserve">    766 - Konstrukce truhlářské- tabula výrobků</t>
  </si>
  <si>
    <t xml:space="preserve">    767 - Konstrukce zámečnické vč. povrch. úpravy- tabulka výrobků</t>
  </si>
  <si>
    <t xml:space="preserve">    771 - Podlahy z dlaždic- půdorysy</t>
  </si>
  <si>
    <t xml:space="preserve">    776 - Podlahy povlakové  - půdorysy</t>
  </si>
  <si>
    <t xml:space="preserve">    781 - Dokončovací práce - obklady- půdorys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</si>
  <si>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</si>
  <si>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</si>
  <si>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</si>
  <si>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</si>
  <si>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33-M - Montáže dopr.zaříz.</t>
  </si>
  <si>
    <t xml:space="preserve">    43-M - Montáž ocelových konstrukcí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</si>
  <si>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</si>
  <si>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</si>
  <si>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</si>
  <si>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</si>
  <si>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</si>
  <si>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</si>
  <si>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</si>
  <si>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</si>
  <si>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</si>
  <si>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</si>
  <si>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</si>
  <si>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</si>
  <si>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</si>
  <si>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</si>
  <si>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</si>
  <si>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</si>
  <si>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</si>
  <si>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</si>
  <si>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</si>
  <si>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práce- D1.2.1.c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</si>
  <si>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</si>
  <si>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</si>
  <si>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</si>
  <si>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</si>
  <si>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</si>
  <si>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2143626364</t>
  </si>
  <si>
    <t>VV</t>
  </si>
  <si>
    <t xml:space="preserve">" část rampy pro podsyp"    6,0*1,8*0,15</t>
  </si>
  <si>
    <t xml:space="preserve">"kačírek  pod rampou"       (15,0*1,8-6,0*1,8)*0,15</t>
  </si>
  <si>
    <t>Součet</t>
  </si>
  <si>
    <t>131251100</t>
  </si>
  <si>
    <t>Hloubení jam nezapažených v hornině třídy těžitelnosti I, skupiny 3 objem do 20 m3 strojně</t>
  </si>
  <si>
    <t>938207806</t>
  </si>
  <si>
    <t>"patky na +2,5a +2,3"</t>
  </si>
  <si>
    <t>3,0*3,0*(0,85+0,65)</t>
  </si>
  <si>
    <t xml:space="preserve">"podbetonování"   1,0*1,0*0,1*2</t>
  </si>
  <si>
    <t>3</t>
  </si>
  <si>
    <t>131351203</t>
  </si>
  <si>
    <t xml:space="preserve">Hloubení jam zapažených v hornině třídy těžitelnosti II, skupiny 4 objem do 100 m3 strojně  30%</t>
  </si>
  <si>
    <t>2039604018</t>
  </si>
  <si>
    <t xml:space="preserve">"patky na -0,5"  (3,8*4,8)*(3,3+0,5)*2*0,3</t>
  </si>
  <si>
    <t>131551203</t>
  </si>
  <si>
    <t xml:space="preserve">Hloubení jam zapažených v hornině třídy těžitelnosti III, skupiny 6 objem do 100 m3 strojně  70%</t>
  </si>
  <si>
    <t>389256627</t>
  </si>
  <si>
    <t xml:space="preserve">"patky na -0,5"  (3,8*4,8)*(3,3+0,5)*2*0,7</t>
  </si>
  <si>
    <t xml:space="preserve">"prohloubení pro podkl beton"  1,0*1,0*0,1*2</t>
  </si>
  <si>
    <t>5</t>
  </si>
  <si>
    <t>151101201</t>
  </si>
  <si>
    <t>Zřízení příložného pažení stěn výkopu hl do 4 m</t>
  </si>
  <si>
    <t>m2</t>
  </si>
  <si>
    <t>-1835557020</t>
  </si>
  <si>
    <t>(3,7*2+4,8)*3,8*2</t>
  </si>
  <si>
    <t>6</t>
  </si>
  <si>
    <t>151101211</t>
  </si>
  <si>
    <t>Odstranění příložného pažení stěn hl do 4 m</t>
  </si>
  <si>
    <t>1173597724</t>
  </si>
  <si>
    <t>92,72</t>
  </si>
  <si>
    <t>7</t>
  </si>
  <si>
    <t>151101301</t>
  </si>
  <si>
    <t>Zřízení rozepření stěn při pažení příložném hl do 4 m</t>
  </si>
  <si>
    <t>-144559825</t>
  </si>
  <si>
    <t>3,8*4,8*3,8*2</t>
  </si>
  <si>
    <t>8</t>
  </si>
  <si>
    <t>151101311</t>
  </si>
  <si>
    <t>Odstranění rozepření stěn při pažení příložném hl do 4 m</t>
  </si>
  <si>
    <t>-2036368677</t>
  </si>
  <si>
    <t>138,642</t>
  </si>
  <si>
    <t>9</t>
  </si>
  <si>
    <t>161151103</t>
  </si>
  <si>
    <t>Svislé přemístění výkopku z horniny třídy těžitelnosti I, skupiny 1 až 3 hl výkopu přes 4 do 8 m</t>
  </si>
  <si>
    <t>-1558399110</t>
  </si>
  <si>
    <t>97,237</t>
  </si>
  <si>
    <t>162751137</t>
  </si>
  <si>
    <t>Vodorovné přemístění do 10000 m výkopku/sypaniny z horniny třídy těžitelnosti II, skupiny 4 a 5</t>
  </si>
  <si>
    <t>-1840593124</t>
  </si>
  <si>
    <t>4,05+13,7+41,587+97,237</t>
  </si>
  <si>
    <t>11</t>
  </si>
  <si>
    <t>171201201</t>
  </si>
  <si>
    <t>Uložení sypaniny na skládky</t>
  </si>
  <si>
    <t>1408248692</t>
  </si>
  <si>
    <t>156,574</t>
  </si>
  <si>
    <t>12</t>
  </si>
  <si>
    <t>171201211</t>
  </si>
  <si>
    <t>Poplatek za uložení odpadu ze sypaniny na skládce (skládkovné)</t>
  </si>
  <si>
    <t>t</t>
  </si>
  <si>
    <t>1446271255</t>
  </si>
  <si>
    <t>156,574*1,7</t>
  </si>
  <si>
    <t>13</t>
  </si>
  <si>
    <t>174101101</t>
  </si>
  <si>
    <t>Zásyp jam, šachet rýh nebo kolem objektů sypaninou se zhutněním</t>
  </si>
  <si>
    <t>1531328343</t>
  </si>
  <si>
    <t xml:space="preserve">"vytěžená zemina"   156,574</t>
  </si>
  <si>
    <t xml:space="preserve">"odpočet patek"   -1,0*1,0*0,4*4</t>
  </si>
  <si>
    <t xml:space="preserve">"sloupy"                   -0,3*0,3*(3,8*2+0,78+0,735)</t>
  </si>
  <si>
    <t xml:space="preserve">" část rampy pro podsyp"   - 6,0*1,8*0,15</t>
  </si>
  <si>
    <t xml:space="preserve">"kačírek  pod rampou"      - (15,0*1,8-6,0*1,8)*0,15</t>
  </si>
  <si>
    <t>14</t>
  </si>
  <si>
    <t>M</t>
  </si>
  <si>
    <t>5833120</t>
  </si>
  <si>
    <t xml:space="preserve">Vhodný hutnitelný násypový materiál </t>
  </si>
  <si>
    <t>1409653884</t>
  </si>
  <si>
    <t>150,104*1,7</t>
  </si>
  <si>
    <t>181951112</t>
  </si>
  <si>
    <t>Úprava pláně v hornině třídy těžitelnosti I, skupiny 1 až 3 se zhutněním strojně KOMUNIKACE</t>
  </si>
  <si>
    <t>593251189</t>
  </si>
  <si>
    <t>50,0</t>
  </si>
  <si>
    <t>16</t>
  </si>
  <si>
    <t>183403153</t>
  </si>
  <si>
    <t>Obdělání půdy hrabáním v rovině a svahu do 1:5</t>
  </si>
  <si>
    <t>-194746641</t>
  </si>
  <si>
    <t>261,0</t>
  </si>
  <si>
    <t xml:space="preserve">Zakládání  D1.2.1.c-10</t>
  </si>
  <si>
    <t>17</t>
  </si>
  <si>
    <t>273313511</t>
  </si>
  <si>
    <t>Základové desky z betonu tř. C 12/15- podbetonávky</t>
  </si>
  <si>
    <t>1358325080</t>
  </si>
  <si>
    <t xml:space="preserve">"podbetonávky základových konstrukcí"    0,4</t>
  </si>
  <si>
    <t>18</t>
  </si>
  <si>
    <t>275321511</t>
  </si>
  <si>
    <t xml:space="preserve">Základové patky ze ŽB tř. C 25/30     </t>
  </si>
  <si>
    <t>-2133548704</t>
  </si>
  <si>
    <t xml:space="preserve">"ZPa-5, ZPa-6, (rampa)"    1,2</t>
  </si>
  <si>
    <t>19</t>
  </si>
  <si>
    <t>275351215</t>
  </si>
  <si>
    <t xml:space="preserve">Zřízení bednění stěn základových patek  </t>
  </si>
  <si>
    <t>1073805065</t>
  </si>
  <si>
    <t xml:space="preserve">"ZPa-5- ZPa-6"   5,0</t>
  </si>
  <si>
    <t>20</t>
  </si>
  <si>
    <t>275351216</t>
  </si>
  <si>
    <t xml:space="preserve">Odstranění bednění stěn základových patek </t>
  </si>
  <si>
    <t>-1571671519</t>
  </si>
  <si>
    <t>5,0</t>
  </si>
  <si>
    <t>275361821</t>
  </si>
  <si>
    <t xml:space="preserve">Výztuž základových patek betonářskou ocelí 10 505 (R)     +10%</t>
  </si>
  <si>
    <t>-1483502298</t>
  </si>
  <si>
    <t xml:space="preserve">"ZPa-5+6"           0,22*1,1</t>
  </si>
  <si>
    <t>Svislé a kompletní konstrukce-D1.1b.2+řezy</t>
  </si>
  <si>
    <t>22</t>
  </si>
  <si>
    <t>310279842</t>
  </si>
  <si>
    <t>Zazdívka otvorů pl do 4 m2 ve zdivu nadzákladovém z nepálených tvárnic</t>
  </si>
  <si>
    <t>371021959</t>
  </si>
  <si>
    <t>0,9*2,1*0,3+1,92*0,55*0,6</t>
  </si>
  <si>
    <t>23</t>
  </si>
  <si>
    <t>311321411</t>
  </si>
  <si>
    <t xml:space="preserve">Nosná zeď ze ŽB tř. C 25/30 bez výztuže  OBJEKT</t>
  </si>
  <si>
    <t>-839993997</t>
  </si>
  <si>
    <t xml:space="preserve">"ST-1  až  ST-14"    196,0</t>
  </si>
  <si>
    <t>24</t>
  </si>
  <si>
    <t>311321611</t>
  </si>
  <si>
    <t xml:space="preserve">Nosná zeď ze ŽB tř. C 30/37 bez výztuže  -rampa</t>
  </si>
  <si>
    <t>853900701</t>
  </si>
  <si>
    <t xml:space="preserve">"ST1+ST2"   3,0</t>
  </si>
  <si>
    <t>25</t>
  </si>
  <si>
    <t>311351105</t>
  </si>
  <si>
    <t>Zřízení oboustranného bednění zdí nosných</t>
  </si>
  <si>
    <t>-1318600137</t>
  </si>
  <si>
    <t xml:space="preserve">"budova"  1420,0</t>
  </si>
  <si>
    <t xml:space="preserve">"rampa  ST1+ST2"     26,0</t>
  </si>
  <si>
    <t>26</t>
  </si>
  <si>
    <t>311351106</t>
  </si>
  <si>
    <t>Odstranění oboustranného bednění zdí nosných</t>
  </si>
  <si>
    <t>-2147259257</t>
  </si>
  <si>
    <t>1446,0</t>
  </si>
  <si>
    <t>27</t>
  </si>
  <si>
    <t>311351911</t>
  </si>
  <si>
    <t>Příplatek k cenám bednění nosných nadzákladových zdí za pohledový beton</t>
  </si>
  <si>
    <t>-1689731163</t>
  </si>
  <si>
    <t>26,0</t>
  </si>
  <si>
    <t>28</t>
  </si>
  <si>
    <t>311361821</t>
  </si>
  <si>
    <t xml:space="preserve">Výztuž nosných zdí betonářskou ocelí 10 505      +10%</t>
  </si>
  <si>
    <t>1127508939</t>
  </si>
  <si>
    <t>15,393*1,1</t>
  </si>
  <si>
    <t>29</t>
  </si>
  <si>
    <t>317168111</t>
  </si>
  <si>
    <t>Překlad keramický plochý š 11,5 cm dl 100 cm</t>
  </si>
  <si>
    <t>kus</t>
  </si>
  <si>
    <t>-478323663</t>
  </si>
  <si>
    <t>30</t>
  </si>
  <si>
    <t>317168012</t>
  </si>
  <si>
    <t>Překlad keramický plochý š 115 mm dl 1250 mm</t>
  </si>
  <si>
    <t>-1429264592</t>
  </si>
  <si>
    <t>2+2+5+7</t>
  </si>
  <si>
    <t>31</t>
  </si>
  <si>
    <t>317168013</t>
  </si>
  <si>
    <t>Překlad keramický plochý š 115 mm dl 1500 mm</t>
  </si>
  <si>
    <t>1697577844</t>
  </si>
  <si>
    <t>32</t>
  </si>
  <si>
    <t>317168014</t>
  </si>
  <si>
    <t>Překlad keramický plochý š 115 mm dl 1750 mm</t>
  </si>
  <si>
    <t>1584930682</t>
  </si>
  <si>
    <t>4+1</t>
  </si>
  <si>
    <t>33</t>
  </si>
  <si>
    <t>317234410</t>
  </si>
  <si>
    <t>Vyzdívka mezi nosníky z cihel pálených na MC</t>
  </si>
  <si>
    <t>-513668958</t>
  </si>
  <si>
    <t>(2,4+1,5)*0,15*0,4+2,5*0,15*0,3+2,3*0,15*0,4*2</t>
  </si>
  <si>
    <t>34</t>
  </si>
  <si>
    <t>317944323</t>
  </si>
  <si>
    <t>Válcované nosníky č.14 až 22 dodatečně osazované do připravených otvorů</t>
  </si>
  <si>
    <t>-1539809936</t>
  </si>
  <si>
    <t xml:space="preserve">"I 200" </t>
  </si>
  <si>
    <t>(2,4*2+1,5*2+2,5*2+2,4*2*2)*0,0262</t>
  </si>
  <si>
    <t>35</t>
  </si>
  <si>
    <t>330321710</t>
  </si>
  <si>
    <t xml:space="preserve">Sloupy nebo pilíře ze ŽB tř. C 35/45 bez výztuže </t>
  </si>
  <si>
    <t>2054528399</t>
  </si>
  <si>
    <t>"sloupy objektu -S2-1, S2-2 +sloupy rampy S2-3"</t>
  </si>
  <si>
    <t>5,5</t>
  </si>
  <si>
    <t>36</t>
  </si>
  <si>
    <t>331351121</t>
  </si>
  <si>
    <t>Zřízení bednění čtyřúhelníkových sloupů v do 4 m průřezu do 0,16 m2</t>
  </si>
  <si>
    <t>1205911225</t>
  </si>
  <si>
    <t>56,0</t>
  </si>
  <si>
    <t>37</t>
  </si>
  <si>
    <t>331351122</t>
  </si>
  <si>
    <t>Odstranění bednění čtyřúhelníkových sloupů v do 4 m průřezu do 0,16 m2</t>
  </si>
  <si>
    <t>-1880500203</t>
  </si>
  <si>
    <t>38</t>
  </si>
  <si>
    <t>331361821</t>
  </si>
  <si>
    <t xml:space="preserve">Výztuž sloupů hranatých betonářskou ocelí 10 505   +10%</t>
  </si>
  <si>
    <t>-575241488</t>
  </si>
  <si>
    <t xml:space="preserve">1,544*1,1   </t>
  </si>
  <si>
    <t>39</t>
  </si>
  <si>
    <t>342151112</t>
  </si>
  <si>
    <t>Montáž opláštění stěn ocelových kcí ze sendvičových panelů šroubovaných budov v do 12 m</t>
  </si>
  <si>
    <t>-2055762660</t>
  </si>
  <si>
    <t>"stř nástavba-"</t>
  </si>
  <si>
    <t>(18,5+10,3)*2*(0,17+2,1+1,26+0,7)-(0,9*3+1,6)*2,1</t>
  </si>
  <si>
    <t xml:space="preserve">"spoj krček"  (0,75+0,41)*2,805</t>
  </si>
  <si>
    <t>40</t>
  </si>
  <si>
    <t>55324761</t>
  </si>
  <si>
    <t xml:space="preserve">panel sendvičový stěnový vnější, izolace minerální vlna, skryté kotvení, U 0,36W/m2K, modulová/celková š 1000/1054mm tl 120mm  PO15- nástavba</t>
  </si>
  <si>
    <t>-898614422</t>
  </si>
  <si>
    <t>234,618*1,1</t>
  </si>
  <si>
    <t>41</t>
  </si>
  <si>
    <t>55324760</t>
  </si>
  <si>
    <t>panel sendvičový stěnový vnější, izolace minerální vlna, skryté kotvení, U 0,43W/m2K, modulová/celková š 1000/1054mm tl 100mm- krček</t>
  </si>
  <si>
    <t>-627337328</t>
  </si>
  <si>
    <t>3,254*1,1</t>
  </si>
  <si>
    <t>42</t>
  </si>
  <si>
    <t>342244301</t>
  </si>
  <si>
    <t>Příčka zvukově izolační z cihel děrovaných do na maltu M10 tloušťky 115 mm</t>
  </si>
  <si>
    <t>1351293158</t>
  </si>
  <si>
    <t>"204-206" (1,84+1,3+1,8+0,125*2+2,15*2)*3,92</t>
  </si>
  <si>
    <t>-(0,8*2+0,9)*2,1</t>
  </si>
  <si>
    <t>"222-228" (4,45+1,58+2,45+2,6+4,45+1,75+14,4+6,7)*3,92</t>
  </si>
  <si>
    <t>-(0,8*5+0,9*2)*2,1</t>
  </si>
  <si>
    <t>"229-232" (6,6+3,7+6,3+4,35*2+2,3)*3,92</t>
  </si>
  <si>
    <t>-(1,4*2+1,1*2+0,8*2+0,7)*2,1</t>
  </si>
  <si>
    <t>"207-209" (8,4+5,2*2+5,6+4,15+0,6)*3,92</t>
  </si>
  <si>
    <t>-(1,4+0,8*4+0,7*2)*2,1</t>
  </si>
  <si>
    <t>43</t>
  </si>
  <si>
    <t>342244101</t>
  </si>
  <si>
    <t>Příčka z cihel děrovaných do P10 na maltu M5 tloušťky 80 mm</t>
  </si>
  <si>
    <t>1060554390</t>
  </si>
  <si>
    <t>"210-211" (1,8*2+0,9*2+0,1)*3,92</t>
  </si>
  <si>
    <t>-(0,7*2)*2,1</t>
  </si>
  <si>
    <t>"222-227" (2,5+2,1+2,85+1,9+1,6+0,7+2,5)*3,92</t>
  </si>
  <si>
    <t>-(0,8*4+0,7+0,9)*2,1</t>
  </si>
  <si>
    <t xml:space="preserve">"229-232"  (1,7+0,2+1,9+1,3)*3,92</t>
  </si>
  <si>
    <t>44</t>
  </si>
  <si>
    <t>3422443010</t>
  </si>
  <si>
    <t xml:space="preserve">Příčka zvukově izolační z cihel keramické  11,5 AKU P15 na maltu M10 tloušťky  140 mm</t>
  </si>
  <si>
    <t>275257725</t>
  </si>
  <si>
    <t xml:space="preserve">"203"  4,0*3,92</t>
  </si>
  <si>
    <t>45</t>
  </si>
  <si>
    <t>342244121</t>
  </si>
  <si>
    <t>Příčka z cihel děrovaných do P10 na maltu M5 tloušťky 140 mm</t>
  </si>
  <si>
    <t>-282757372</t>
  </si>
  <si>
    <t>"210-212" (2,05*3+1,9+1,8+1,75)*3,92</t>
  </si>
  <si>
    <t xml:space="preserve">"227-228"  4,45*3,92</t>
  </si>
  <si>
    <t>46</t>
  </si>
  <si>
    <t>342291121</t>
  </si>
  <si>
    <t>Ukotvení příček k cihelným konstrukcím plochými kotvami</t>
  </si>
  <si>
    <t>m</t>
  </si>
  <si>
    <t>-1123988432</t>
  </si>
  <si>
    <t>3,92*25</t>
  </si>
  <si>
    <t>47</t>
  </si>
  <si>
    <t>342291131</t>
  </si>
  <si>
    <t>Ukotvení příček k betonovým konstrukcím plochými kotvami</t>
  </si>
  <si>
    <t>1948212933</t>
  </si>
  <si>
    <t>3,92*(20+8)</t>
  </si>
  <si>
    <t>Vodorovné konstrukce</t>
  </si>
  <si>
    <t>48</t>
  </si>
  <si>
    <t>389941022</t>
  </si>
  <si>
    <t xml:space="preserve">Montáž kovových doplňkových konstrukcí do 10 kg  D1.2.1.C-10</t>
  </si>
  <si>
    <t>kg</t>
  </si>
  <si>
    <t>-1768709915</t>
  </si>
  <si>
    <t>100,0</t>
  </si>
  <si>
    <t>49</t>
  </si>
  <si>
    <t>411321414</t>
  </si>
  <si>
    <t>Stropy deskové ze ŽB tř. C 25/30</t>
  </si>
  <si>
    <t>-1523083366</t>
  </si>
  <si>
    <t xml:space="preserve">"SD2-4, SD2-2"    12,0</t>
  </si>
  <si>
    <t>50</t>
  </si>
  <si>
    <t>411321717</t>
  </si>
  <si>
    <t xml:space="preserve">Stropy deskové ze ŽB tř. C 35/45 </t>
  </si>
  <si>
    <t>201178252</t>
  </si>
  <si>
    <t xml:space="preserve">"SD2-1, SD2-2, SD2-3 "                        201,0</t>
  </si>
  <si>
    <t>51</t>
  </si>
  <si>
    <t>411322424</t>
  </si>
  <si>
    <t>Stropy trámové nebo kazetové ze ŽB tř. C 25/30</t>
  </si>
  <si>
    <t>771880456</t>
  </si>
  <si>
    <t xml:space="preserve">"s5"   18,0*(0,05+0,05)</t>
  </si>
  <si>
    <t>52</t>
  </si>
  <si>
    <t>411351011</t>
  </si>
  <si>
    <t>Zřízení bednění stropů deskových tl do 25 cm bez podpěrné kce</t>
  </si>
  <si>
    <t>-756862088</t>
  </si>
  <si>
    <t xml:space="preserve">"SD2-1 - SD2-4, MP-2"        784,0   </t>
  </si>
  <si>
    <t>53</t>
  </si>
  <si>
    <t>411351012</t>
  </si>
  <si>
    <t>Odstranění bednění stropů deskových tl do 25 cm bez podpěrné kce</t>
  </si>
  <si>
    <t>-1090749655</t>
  </si>
  <si>
    <t>784,0</t>
  </si>
  <si>
    <t>54</t>
  </si>
  <si>
    <t>4113511021</t>
  </si>
  <si>
    <t>Zřízení a odstranění bednění prostupů ve stropech deskových</t>
  </si>
  <si>
    <t>1517960102</t>
  </si>
  <si>
    <t>"prostupy"</t>
  </si>
  <si>
    <t>"3 np - podlahou -(strop 2 np)"</t>
  </si>
  <si>
    <t>(0,66+0,83+0,68+0,6+0,81+0,89*2+0,74+0,6+0,78+0,6+0,35+0,64*2+0,78+0,6)*2*0,3</t>
  </si>
  <si>
    <t>(0,6+0,69)*2*0,3+(0,15+0,5)*2*0,3+(0,1+0,1)*2*10+(0,2+0,1+0,06+0,12)*0,3</t>
  </si>
  <si>
    <t>55</t>
  </si>
  <si>
    <t>411354213</t>
  </si>
  <si>
    <t>Bednění stropů ztracené z hraněných trapézových vln v 60 mm plech lakovaný tl 0,63 mm</t>
  </si>
  <si>
    <t>1255297217</t>
  </si>
  <si>
    <t xml:space="preserve">"střecha spoj most"   18,0*1,05</t>
  </si>
  <si>
    <t>56</t>
  </si>
  <si>
    <t>411354247</t>
  </si>
  <si>
    <t>Bednění stropů ztracené z hraněných trapézových vln v 50 mm plech pozinkovaný tl 0,88 mm podlaha</t>
  </si>
  <si>
    <t>-1281288875</t>
  </si>
  <si>
    <t xml:space="preserve">"podlaha spoj mostu"  18,0*1,05</t>
  </si>
  <si>
    <t>57</t>
  </si>
  <si>
    <t>411354315</t>
  </si>
  <si>
    <t>Zřízení podpěrné konstrukce stropů výšky do 4 m tl do 35 cm</t>
  </si>
  <si>
    <t>1387912525</t>
  </si>
  <si>
    <t>726,0</t>
  </si>
  <si>
    <t>58</t>
  </si>
  <si>
    <t>411354178</t>
  </si>
  <si>
    <t>Odstranění podpěrné konstrukce stropů v do 4 m pro zatížení do 30 kPa</t>
  </si>
  <si>
    <t>-574872122</t>
  </si>
  <si>
    <t>59</t>
  </si>
  <si>
    <t>411361821</t>
  </si>
  <si>
    <t xml:space="preserve">Výztuž stropů betonářskou ocelí 10 505      +10%</t>
  </si>
  <si>
    <t>-1520720287</t>
  </si>
  <si>
    <t>27,466*1,1</t>
  </si>
  <si>
    <t>60</t>
  </si>
  <si>
    <t>411362021</t>
  </si>
  <si>
    <t xml:space="preserve">Výztuž stropů svařovanými sítěmi Kari    +10%</t>
  </si>
  <si>
    <t>-1792871926</t>
  </si>
  <si>
    <t>0,232*1,1</t>
  </si>
  <si>
    <t>18,0*0,004*1,1</t>
  </si>
  <si>
    <t>61</t>
  </si>
  <si>
    <t>413321717</t>
  </si>
  <si>
    <t>Nosníky ze ŽB tř. C 35/45</t>
  </si>
  <si>
    <t>454800762</t>
  </si>
  <si>
    <t xml:space="preserve">"P2-1"   3</t>
  </si>
  <si>
    <t>62</t>
  </si>
  <si>
    <t>413351111</t>
  </si>
  <si>
    <t>Zřízení bednění nosníků a průvlaků bez podpěrné kce výšky do 100 cm</t>
  </si>
  <si>
    <t>851214552</t>
  </si>
  <si>
    <t>63</t>
  </si>
  <si>
    <t>413351108</t>
  </si>
  <si>
    <t>Odstranění bednění nosníků bez podpěrné konstrukce</t>
  </si>
  <si>
    <t>288536170</t>
  </si>
  <si>
    <t>21,0</t>
  </si>
  <si>
    <t>64</t>
  </si>
  <si>
    <t>413352115</t>
  </si>
  <si>
    <t>Zřízení podpěrné konstrukce nosníků výšky podepření do 4 m pro nosník výšky přes 100 cm</t>
  </si>
  <si>
    <t>-895187431</t>
  </si>
  <si>
    <t>11,0</t>
  </si>
  <si>
    <t>65</t>
  </si>
  <si>
    <t>413352116</t>
  </si>
  <si>
    <t>Odstranění podpěrné konstrukce nosníků výšky podepření do 4 m pro nosník výšky přes 100 cm</t>
  </si>
  <si>
    <t>292319988</t>
  </si>
  <si>
    <t>66</t>
  </si>
  <si>
    <t>413361821</t>
  </si>
  <si>
    <t>Výztuž nosníků, volných trámů nebo průvlaků volných trámů betonářskou ocelí 10 505+10%</t>
  </si>
  <si>
    <t>-915473627</t>
  </si>
  <si>
    <t>0,682*1,1</t>
  </si>
  <si>
    <t>67</t>
  </si>
  <si>
    <t>430321616</t>
  </si>
  <si>
    <t>Schodišťová konstrukce a rampa ze ŽB tř. C 30/37</t>
  </si>
  <si>
    <t>-1181783480</t>
  </si>
  <si>
    <t xml:space="preserve">"SD2-5"   4,8</t>
  </si>
  <si>
    <t>68</t>
  </si>
  <si>
    <t>430361821</t>
  </si>
  <si>
    <t>Výztuž schodišťové konstrukce a rampy betonářskou ocelí 10 505+10%</t>
  </si>
  <si>
    <t>-1438547019</t>
  </si>
  <si>
    <t>0,898*1,1</t>
  </si>
  <si>
    <t>69</t>
  </si>
  <si>
    <t>309251210</t>
  </si>
  <si>
    <t>šroub M16x80mm s hákem - stropní desky</t>
  </si>
  <si>
    <t>741106757</t>
  </si>
  <si>
    <t>128</t>
  </si>
  <si>
    <t>70</t>
  </si>
  <si>
    <t>54879312</t>
  </si>
  <si>
    <t>trn pro přenos smykové síly u dilatačních spár - rampa</t>
  </si>
  <si>
    <t>1946291887</t>
  </si>
  <si>
    <t>71</t>
  </si>
  <si>
    <t>985341431.SNX</t>
  </si>
  <si>
    <t xml:space="preserve">Uhlíkové lamely pro zesílení ŽB stropů  lmela H tl do 1,4 mm  š 50 mm</t>
  </si>
  <si>
    <t>935749688</t>
  </si>
  <si>
    <t>"zesílení str. konstrukce- nový otvor nad 1. np"</t>
  </si>
  <si>
    <t>1,7*4</t>
  </si>
  <si>
    <t>72</t>
  </si>
  <si>
    <t>431351121</t>
  </si>
  <si>
    <t>Zřízení bednění podest schodišť a ramp přímočarých v do 4 m</t>
  </si>
  <si>
    <t>-2006530455</t>
  </si>
  <si>
    <t>27,0</t>
  </si>
  <si>
    <t>73</t>
  </si>
  <si>
    <t>431351122</t>
  </si>
  <si>
    <t>Odstranění bednění podest schodišť a ramp přímočarých v do 4 m</t>
  </si>
  <si>
    <t>1719148202</t>
  </si>
  <si>
    <t>74</t>
  </si>
  <si>
    <t>4351211110</t>
  </si>
  <si>
    <t xml:space="preserve">Montáž schodišťových ramen s podestou  hmotnosti přes  3 t  </t>
  </si>
  <si>
    <t>1065186398</t>
  </si>
  <si>
    <t>75</t>
  </si>
  <si>
    <t>5937219001</t>
  </si>
  <si>
    <t xml:space="preserve">Schodišťové konstrukce -ramena + podesta - přímočaré </t>
  </si>
  <si>
    <t>-295370019</t>
  </si>
  <si>
    <t>76</t>
  </si>
  <si>
    <t>444151112</t>
  </si>
  <si>
    <t xml:space="preserve">Montáž krytiny ocelových střech a podhledů  ze sendvičových panelů šroubovaných budov v do 12 m</t>
  </si>
  <si>
    <t>1389411770</t>
  </si>
  <si>
    <t xml:space="preserve">"stř nástavba  150 mm"  22,5*13,6</t>
  </si>
  <si>
    <t xml:space="preserve">"spoj krček - podhled 100 mm"      7,6*2,9</t>
  </si>
  <si>
    <t>77</t>
  </si>
  <si>
    <t>5530001</t>
  </si>
  <si>
    <t>Tepelněizolační panel s jádrem z minerální vlny tl. 10 cm - spoj krček-podhled</t>
  </si>
  <si>
    <t>-1993013484</t>
  </si>
  <si>
    <t>22,04*1,1</t>
  </si>
  <si>
    <t>78</t>
  </si>
  <si>
    <t>5530002</t>
  </si>
  <si>
    <t xml:space="preserve">Tepelněizolační panel s jádrem z minerální vlny tl. 150 cm - 3. np strojovna  PO EI 15</t>
  </si>
  <si>
    <t>1544792507</t>
  </si>
  <si>
    <t>306,0*1,1</t>
  </si>
  <si>
    <t>Zpevněné plochy- situace</t>
  </si>
  <si>
    <t>79</t>
  </si>
  <si>
    <t>113107330</t>
  </si>
  <si>
    <t>Odstranění podkladu z betonu prostého tl 100 mm strojně pl do 50 m2</t>
  </si>
  <si>
    <t>-1931345094</t>
  </si>
  <si>
    <t>80</t>
  </si>
  <si>
    <t>113107341</t>
  </si>
  <si>
    <t>Odstranění podkladu živičného tl 50 mm strojně pl do 50 m2</t>
  </si>
  <si>
    <t>1283659555</t>
  </si>
  <si>
    <t>81</t>
  </si>
  <si>
    <t>113107422</t>
  </si>
  <si>
    <t>Odstranění podkladu z kameniva drceného tl 200 mm při překopech strojně pl do 15 m2</t>
  </si>
  <si>
    <t>-1840601621</t>
  </si>
  <si>
    <t xml:space="preserve">"ŠDa  150 mm"    50,0    </t>
  </si>
  <si>
    <t xml:space="preserve">"ŠDb  150 mm"   50,0</t>
  </si>
  <si>
    <t>82</t>
  </si>
  <si>
    <t>564211111</t>
  </si>
  <si>
    <t>Podklad nebo podsyp ze štěrkopísku ŠP tl 50 mm -násyp pod kačírek pod rampou</t>
  </si>
  <si>
    <t>-1178326217</t>
  </si>
  <si>
    <t xml:space="preserve">"kačírek pod rampou"   9,0*1,8</t>
  </si>
  <si>
    <t>83</t>
  </si>
  <si>
    <t>564251111</t>
  </si>
  <si>
    <t>Podklad nebo podsyp ze štěrkopísku ŠP tl 150 mm -pod částí rampy</t>
  </si>
  <si>
    <t>1982134066</t>
  </si>
  <si>
    <t>6,0*1,8</t>
  </si>
  <si>
    <t>84</t>
  </si>
  <si>
    <t>564851111</t>
  </si>
  <si>
    <t xml:space="preserve">ZÁM. DL.     Podklad ze štěrkodrtě ŠD tl 150 mm</t>
  </si>
  <si>
    <t>1773770229</t>
  </si>
  <si>
    <t>6,0</t>
  </si>
  <si>
    <t>85</t>
  </si>
  <si>
    <t>5648511110</t>
  </si>
  <si>
    <t>Podklad ze štěrkodrtě ŠD tl 150 mm komunilace</t>
  </si>
  <si>
    <t>1713804919</t>
  </si>
  <si>
    <t>"ŠDa" 50,0</t>
  </si>
  <si>
    <t xml:space="preserve">"ŠD B"  50,0</t>
  </si>
  <si>
    <t>86</t>
  </si>
  <si>
    <t>565135111</t>
  </si>
  <si>
    <t>Asfaltový beton vrstva podkladní ACP 16 (obalované kamenivo OKS) tl 50 mm š do 3 m</t>
  </si>
  <si>
    <t>-1164867029</t>
  </si>
  <si>
    <t>87</t>
  </si>
  <si>
    <t>565135121</t>
  </si>
  <si>
    <t>Asfaltový beton vrstva podkladní ACP 16 (obalované kamenivo OKS) tl 50 mm</t>
  </si>
  <si>
    <t>-984731368</t>
  </si>
  <si>
    <t>88</t>
  </si>
  <si>
    <t>573111112</t>
  </si>
  <si>
    <t>Postřik živičný infiltrační s posypem z asfaltu množství 1 kg/m2</t>
  </si>
  <si>
    <t>1238285349</t>
  </si>
  <si>
    <t>89</t>
  </si>
  <si>
    <t>573211106</t>
  </si>
  <si>
    <t>Postřik živičný spojovací z asfaltu v množství 0,20 kg/m2</t>
  </si>
  <si>
    <t>-1354965722</t>
  </si>
  <si>
    <t>90</t>
  </si>
  <si>
    <t>577133121</t>
  </si>
  <si>
    <t>Asfaltový beton vrstva obrusná ACO 8 (ABJ) tl 40 mm š přes 3 m z nemodifikovaného asfaltu</t>
  </si>
  <si>
    <t>96077721</t>
  </si>
  <si>
    <t>91</t>
  </si>
  <si>
    <t>596211111</t>
  </si>
  <si>
    <t>Kladení zámkové dlažby komunikací pro pěší tl 60 mm skupiny A pl do 100 m2</t>
  </si>
  <si>
    <t>-475116975</t>
  </si>
  <si>
    <t xml:space="preserve">"nová dlažba"   </t>
  </si>
  <si>
    <t>92</t>
  </si>
  <si>
    <t>592450410</t>
  </si>
  <si>
    <t xml:space="preserve">dlažba zámková  tl 6 cm </t>
  </si>
  <si>
    <t>-1634050506</t>
  </si>
  <si>
    <t>6,0*1,01</t>
  </si>
  <si>
    <t>93</t>
  </si>
  <si>
    <t>916231213</t>
  </si>
  <si>
    <t>Osazení chodníkového obrubníku betonového stojatého s boční opěrou do lože z betonu prostého</t>
  </si>
  <si>
    <t>-1729524938</t>
  </si>
  <si>
    <t xml:space="preserve">"zpev plochy"   4,0*2</t>
  </si>
  <si>
    <t xml:space="preserve">"kačírek pod rampou"   9,0</t>
  </si>
  <si>
    <t>94</t>
  </si>
  <si>
    <t>PFB.2120002</t>
  </si>
  <si>
    <t>Chodníkový obrubník 100/10/25 II nat</t>
  </si>
  <si>
    <t>788483238</t>
  </si>
  <si>
    <t>95</t>
  </si>
  <si>
    <t>637121111</t>
  </si>
  <si>
    <t>Okapový chodník z kačírku tl 100 mm s udusáním pod rampou</t>
  </si>
  <si>
    <t>-1957661939</t>
  </si>
  <si>
    <t>9,0*1,8</t>
  </si>
  <si>
    <t>Úpravy povrchů, podlahy a osazování výplní</t>
  </si>
  <si>
    <t>96</t>
  </si>
  <si>
    <t>611341125</t>
  </si>
  <si>
    <t>Sádrová omítka sádrová hladká jednovrstvá vnitřních schodišťových konstrukcí nanášená ručně</t>
  </si>
  <si>
    <t>1998903808</t>
  </si>
  <si>
    <t>5,0*1,75*4+1,5*3,3*2</t>
  </si>
  <si>
    <t xml:space="preserve">"302a"   1,96*1,8</t>
  </si>
  <si>
    <t>97</t>
  </si>
  <si>
    <t>611341195</t>
  </si>
  <si>
    <t>Příplatek k sádrové omítce schodišťových konstrukcí za každých dalších 5 mm tloušťky ručně</t>
  </si>
  <si>
    <t>-1907020267</t>
  </si>
  <si>
    <t>44,900*2</t>
  </si>
  <si>
    <t>98</t>
  </si>
  <si>
    <t>612111001</t>
  </si>
  <si>
    <t xml:space="preserve">Ubroušení výstupků betonu vnitřních  stěn po odbednění  40% plochy</t>
  </si>
  <si>
    <t>-614498843</t>
  </si>
  <si>
    <t>"ŽB stěny"</t>
  </si>
  <si>
    <t>"201" (11,0+15,0+12,7+2,2*2+2,0)*3,0</t>
  </si>
  <si>
    <t>-(1,6*2,1*2+1,1*2,8+1,8*2,8+1,7*2,1+1,5*2,1)</t>
  </si>
  <si>
    <t>"202" (6,0*2+3,3+2,5)*4,2</t>
  </si>
  <si>
    <t>-(2,6+3,8+2,6*3,2+1,14*2,2+1,1*2,8+1,2*2,1)</t>
  </si>
  <si>
    <t xml:space="preserve">"202a"  (2,0+1,8)*2*8,0-(1,1*2,2*2)</t>
  </si>
  <si>
    <t>"203+206" (2,5+1,8+1,3+1,85+2,15)*2,5-(2,2*2,1)</t>
  </si>
  <si>
    <t>"223" (2,1+0,5)*2,5</t>
  </si>
  <si>
    <t>"207-209" (7,4+3,0+9,8++3,0)*2,5+7,4*0,5</t>
  </si>
  <si>
    <t>-(4,1*1,7*2+2,1*1,7*3+1,5*2,3)</t>
  </si>
  <si>
    <t>Mezisoučet</t>
  </si>
  <si>
    <t>281,112*0,4</t>
  </si>
  <si>
    <t>99</t>
  </si>
  <si>
    <t>612131321</t>
  </si>
  <si>
    <t>Penetrační disperzní nátěr vnitřních stěn nanášený strojně</t>
  </si>
  <si>
    <t>1994818446</t>
  </si>
  <si>
    <t xml:space="preserve">"sádr omítka"              842,693</t>
  </si>
  <si>
    <t xml:space="preserve">"obklady"                211,755</t>
  </si>
  <si>
    <t xml:space="preserve">"schody"            44,9</t>
  </si>
  <si>
    <t>612325122</t>
  </si>
  <si>
    <t xml:space="preserve">Vápenocementová štuková omítka rýh ve stěnách šířky do 300 mm  UT</t>
  </si>
  <si>
    <t>-800088997</t>
  </si>
  <si>
    <t>0,2*0,1*10</t>
  </si>
  <si>
    <t>101</t>
  </si>
  <si>
    <t>612325302</t>
  </si>
  <si>
    <t>Vápenocementová štuková omítka ostění nebo nadpraží</t>
  </si>
  <si>
    <t>-763644697</t>
  </si>
  <si>
    <t xml:space="preserve">"1 np"  2,4*0,25*2+(1,95+2,1*2)*0,6</t>
  </si>
  <si>
    <t xml:space="preserve">"2.np"  (2,4*2+1,5*2+2,5*2+2,4*2)*0,25</t>
  </si>
  <si>
    <t>(1,9+1,0+2,65*2+2,2*2)*0,5+(2,0+2,65*2)*0,4</t>
  </si>
  <si>
    <t>(1,92+2,65*2)*0,6</t>
  </si>
  <si>
    <t>102</t>
  </si>
  <si>
    <t>612331121</t>
  </si>
  <si>
    <t>Cementová omítka hladká jednovrstvá vnitřních stěn nanášená ručně pod obklady</t>
  </si>
  <si>
    <t>-1999743808</t>
  </si>
  <si>
    <t>"půdorysy"</t>
  </si>
  <si>
    <t>"st1"</t>
  </si>
  <si>
    <t>"205" (1,3+2,15)*2*2,5-0,8*2,1*2</t>
  </si>
  <si>
    <t xml:space="preserve">"212"  (1,9+1,6)*2*2,5-0,8*2,1</t>
  </si>
  <si>
    <t>"227+228" (2,45*2+1,5+2,85)*2*2,5-0,9*2,1*4</t>
  </si>
  <si>
    <t>"st2"</t>
  </si>
  <si>
    <t xml:space="preserve">"204"  (1,8+2,15)*2*2,5-0,9*2,1-1,1*2,5</t>
  </si>
  <si>
    <t xml:space="preserve">"207"  (0,6+2,4)*3,0</t>
  </si>
  <si>
    <t xml:space="preserve">"210+211"  (0,9*4+1,6*3+1,8)*2*2,5-0,7*2,1*7-0,9*2,5*3</t>
  </si>
  <si>
    <t xml:space="preserve">"222"   (0,9+2,5)*2*2,5-0,8*2,1*2</t>
  </si>
  <si>
    <t xml:space="preserve">"226"   (1,3+0,9+1,6+0,9)*2*2,5-0,8*2,1*2-0,7*2,1*2</t>
  </si>
  <si>
    <t xml:space="preserve">"232"  (0,9*3+1,7+1,3+1,3)*2*2,5-0,7*2,1*5-0,9*2,5*2</t>
  </si>
  <si>
    <t xml:space="preserve">"233"  (2,5+1,55)*2,5</t>
  </si>
  <si>
    <t xml:space="preserve">"243"  (2,05+2,15)*2*2,7-1,7*2,0</t>
  </si>
  <si>
    <t xml:space="preserve">"306"  0,9*2,1</t>
  </si>
  <si>
    <t>103</t>
  </si>
  <si>
    <t>612341321</t>
  </si>
  <si>
    <t>Sádrová nebo vápenosádrová omítka hladká jednovrstvá vnitřních stěn nanášená strojně</t>
  </si>
  <si>
    <t>83807841</t>
  </si>
  <si>
    <t>"st3"</t>
  </si>
  <si>
    <t>"201" (28,1-0,51-0,51+2,2+1,4+1,9)*2*3,0</t>
  </si>
  <si>
    <t xml:space="preserve">"202"  (9,0+3,3)*2*4,25</t>
  </si>
  <si>
    <t xml:space="preserve">"202a"  (2,0+1,8)*2*8,0</t>
  </si>
  <si>
    <t xml:space="preserve">"241"  2,2*2,75*2+(4,6+2,9)*2*2,75</t>
  </si>
  <si>
    <t xml:space="preserve">"242"   (3,0+2,5*2)*3,6</t>
  </si>
  <si>
    <t>"244" (1,3*2+2,15)*2*2,7</t>
  </si>
  <si>
    <t>"ostění"</t>
  </si>
  <si>
    <t xml:space="preserve">"201"  (0,9+2,16*2+1,82+2,65*2+1,8+2,85*2)*0,2</t>
  </si>
  <si>
    <t>(2,12+1,7*2)*2*0,25+(4,12*1,7*2)*0,25</t>
  </si>
  <si>
    <t xml:space="preserve">"202"  (1,14+2,23*2+2,65*2+3,8*2*2)*0,25</t>
  </si>
  <si>
    <t xml:space="preserve">"241"  (1,6+2,1*2)*0,2+(1,5+2,1*2)*0,55+(2,0*2,65*2)*0,45</t>
  </si>
  <si>
    <t xml:space="preserve">"242"  (1,9+2,65*2)*0,5</t>
  </si>
  <si>
    <t>"otvory"</t>
  </si>
  <si>
    <t>"201" -(1,6+0,8*2+1,52+0,9+1,4+1,1+1,6)*2,1</t>
  </si>
  <si>
    <t>-(1,8*2,85+2,12*1,7*2+4,12*1,7)</t>
  </si>
  <si>
    <t>"202" -(1,1*2,85+1,8*2,85+2,6*3,8+2,6*3,2)</t>
  </si>
  <si>
    <t xml:space="preserve">"202a"  -1,14*2,2*2</t>
  </si>
  <si>
    <t>"241" -(1,6*2,1*4)</t>
  </si>
  <si>
    <t>"242" -(2,0*2,65+1,9*2,65)</t>
  </si>
  <si>
    <t>"st 4"</t>
  </si>
  <si>
    <t>"203" (2,48+4,45)*2*2,5-1,6*2,5</t>
  </si>
  <si>
    <t xml:space="preserve">"206"   (1,85+2,12)*2*2,5</t>
  </si>
  <si>
    <t xml:space="preserve">"208"  (5,2+3,0)*2*3,0</t>
  </si>
  <si>
    <t xml:space="preserve">"209"  (5,2+9,8)*2*3,0</t>
  </si>
  <si>
    <t xml:space="preserve">"222"  (2,5+1,6)*2*2,5</t>
  </si>
  <si>
    <t>"223-225" (2,1+1,6+2,75+1,6*2+2,45)*2*2,5</t>
  </si>
  <si>
    <t>"226" (2,4+2,6)*2*2,5</t>
  </si>
  <si>
    <t>"230+231" (2,0+1,7+3,65+2,3)*2*2,5</t>
  </si>
  <si>
    <t>"234" (0,65+2,1+1,3+0,55+0,3)*2,5</t>
  </si>
  <si>
    <t>"203" (1,52+2,2*2)*0,3+(1,4+2,2*2)*0,15</t>
  </si>
  <si>
    <t xml:space="preserve">"208"  (2,12+1,7*2)*0,25</t>
  </si>
  <si>
    <t xml:space="preserve">"209"  (2,12+1,7*2)*0,25*2+(4,12+1,7*2)*0,25</t>
  </si>
  <si>
    <t xml:space="preserve">"224"  (2,13+2,2*2)*0,2</t>
  </si>
  <si>
    <t>"203" -1,4*2,1*2</t>
  </si>
  <si>
    <t>"206" -0,6*2,1</t>
  </si>
  <si>
    <t>"208" -(0,8*2,1*2+2,1*1,7)</t>
  </si>
  <si>
    <t>"209" -(0,8*2,1*2+2,1*1,7*2+4,1*1,7)</t>
  </si>
  <si>
    <t xml:space="preserve">"222"  -0,8*2,1*2</t>
  </si>
  <si>
    <t>"223-225" -(0,8*2,1*7)</t>
  </si>
  <si>
    <t xml:space="preserve">"226"  -0,8*2,1*2</t>
  </si>
  <si>
    <t xml:space="preserve">"230-231"  -(1,1*2,1*2+0,8*2,1*2+0,7*2,1)</t>
  </si>
  <si>
    <t>"234" -(1,1*2,1+0,8*2,1)</t>
  </si>
  <si>
    <t>"st4.1"</t>
  </si>
  <si>
    <t>"207" (5,2+7,4)*2*3,0</t>
  </si>
  <si>
    <t xml:space="preserve">"213"  (3,0+2,55+1,2+15,6+14,9)*3,0</t>
  </si>
  <si>
    <t xml:space="preserve">"229"  (4,035+4,45)*2*2,5</t>
  </si>
  <si>
    <t xml:space="preserve">"207"  (4,1+1,7*2)*0,25</t>
  </si>
  <si>
    <t xml:space="preserve">"213"  (1,5+2,3*2)*0,25</t>
  </si>
  <si>
    <t>"207" -(4,1*1,7+1,4*2,1+0,8*2,1*3)</t>
  </si>
  <si>
    <t>"213" -(1,5*2,3+(0,7*2+0,8*5+0,9+1,4*3)*2,1)</t>
  </si>
  <si>
    <t>192,725+302,712+403,04</t>
  </si>
  <si>
    <t>104</t>
  </si>
  <si>
    <t>612341191</t>
  </si>
  <si>
    <t>Příplatek k sádrové omítce vnitřních stěn za každých dalších 5 mm tloušťky ručně</t>
  </si>
  <si>
    <t>1285205140</t>
  </si>
  <si>
    <t>898,477*2</t>
  </si>
  <si>
    <t>105</t>
  </si>
  <si>
    <t>622111001</t>
  </si>
  <si>
    <t xml:space="preserve">Ubroušení výstupků betonu vnějších neomítaných stěn po odbednění  30% plochy vnějších stěn</t>
  </si>
  <si>
    <t>-1198188913</t>
  </si>
  <si>
    <t xml:space="preserve">"západ"  </t>
  </si>
  <si>
    <t>(28,35-0,21*2-0,16)*(9,13-4,05)</t>
  </si>
  <si>
    <t>(11,95-0,16*2)*(13,2-9,13)</t>
  </si>
  <si>
    <t>"východ"</t>
  </si>
  <si>
    <t>(28,4-0,16*2-0,3)*(9,13-4,05)</t>
  </si>
  <si>
    <t>(11,95+0,16*2+0,2)*(13,2-9,13)</t>
  </si>
  <si>
    <t>"jih"</t>
  </si>
  <si>
    <t>(29,8-0,16*2)*(9,13-4,05)-2,8*4,5</t>
  </si>
  <si>
    <t>3,6*(13,2-9,13)</t>
  </si>
  <si>
    <t>"sever"</t>
  </si>
  <si>
    <t>(23,65-0,51-0,16+2,55)*(9,13-4,05)</t>
  </si>
  <si>
    <t>"západ"</t>
  </si>
  <si>
    <t>-(2,12*1,7*2+1,5*2,3+4,0*1,6+1,4*2,2+1,7*2,7)</t>
  </si>
  <si>
    <t>-(2,5*3,7+2,5*3,15+2,0*1,6*2+4,0*1,6)</t>
  </si>
  <si>
    <t>-(4,0*1,6*2+2,0*1,6*2+1,1*4,7)</t>
  </si>
  <si>
    <t>-(1,7*2,6+2,0*1,6+4,0*1,6)</t>
  </si>
  <si>
    <t>583,392*0,3</t>
  </si>
  <si>
    <t>106</t>
  </si>
  <si>
    <t>622131321</t>
  </si>
  <si>
    <t>Penetrační nátěr vnějších stěn nanášený strojně</t>
  </si>
  <si>
    <t>-1718662330</t>
  </si>
  <si>
    <t>583,392</t>
  </si>
  <si>
    <t>107</t>
  </si>
  <si>
    <t>622272001</t>
  </si>
  <si>
    <t xml:space="preserve">Montáž odvětrávané fasády stěn  na ocelový rošt bez tepelné izolace</t>
  </si>
  <si>
    <t>-1101649347</t>
  </si>
  <si>
    <t>14,0*(9,13-4,05)-(2,0*1,6*2+1,4*2,25)</t>
  </si>
  <si>
    <t>14,63*(9,13-4,05)-(2,0*1,6*2+4,0*1,6)</t>
  </si>
  <si>
    <t xml:space="preserve">"jih"  </t>
  </si>
  <si>
    <t>(29,75-0,16-3,5)*(9,13-4,05)-(4,0*1,6*2+2,0*1,6*2+2,8*4,6)</t>
  </si>
  <si>
    <t>3,1*(9,13-4,05)+2,55*(9,13-4,05)-1,7*2,6</t>
  </si>
  <si>
    <t>"sejmuté desky pův. stavby"</t>
  </si>
  <si>
    <t xml:space="preserve">"západ"   14,0*1,0</t>
  </si>
  <si>
    <t xml:space="preserve">"východ"  14,63*1,0</t>
  </si>
  <si>
    <t>"Jih" (29,75-0,16-3,5)*1,0</t>
  </si>
  <si>
    <t xml:space="preserve">"sever"    (3,1+2,55)*1,0</t>
  </si>
  <si>
    <t>108</t>
  </si>
  <si>
    <t>622272091</t>
  </si>
  <si>
    <t xml:space="preserve">Montáž odvětrávané fasády ostění nebo nadpraží  na ocelový rošt</t>
  </si>
  <si>
    <t>1739785118</t>
  </si>
  <si>
    <t xml:space="preserve">"západ"   (2,0+1,6)*2*2+(1,4+2,25)*2</t>
  </si>
  <si>
    <t xml:space="preserve">"východ"  (2,0+1,6)*2*2+(4,0+1,6)*2</t>
  </si>
  <si>
    <t>"jih" (4,0+1,6)*2*2+(2,0+1,6)*2*2</t>
  </si>
  <si>
    <t>"sever" 1,7+2,6*2+(4,0+1,6)*2</t>
  </si>
  <si>
    <t>"šambrány" (1,8+2,25)*2*2+(4,3+1,6)*2*4</t>
  </si>
  <si>
    <t>109</t>
  </si>
  <si>
    <t>5915510000</t>
  </si>
  <si>
    <t xml:space="preserve">deska fasádní  tl. 8 mm probarvená a povrchově barvená</t>
  </si>
  <si>
    <t>-512461386</t>
  </si>
  <si>
    <t>"fasáda - nové" 247,829</t>
  </si>
  <si>
    <t xml:space="preserve">"ostění"    102,2*0,24</t>
  </si>
  <si>
    <t xml:space="preserve">"šambrány"  63,4*0,24</t>
  </si>
  <si>
    <t>287,573*1,25 'Přepočtené koeficientem množství</t>
  </si>
  <si>
    <t>110</t>
  </si>
  <si>
    <t>622221131</t>
  </si>
  <si>
    <t>Montáž zateplení vnějších stěn z minerální vlny s kolmou orientací vláken tl do 160 mm</t>
  </si>
  <si>
    <t>-1335747987</t>
  </si>
  <si>
    <t xml:space="preserve">"obklad"  14,0*(9,13-4,05)-(2,0*1,6*2+1,4*2,25)</t>
  </si>
  <si>
    <t>"fasáda" 13,9*(9,13-4,05)-(1,4*2,25+4,0*1,6)</t>
  </si>
  <si>
    <t>11,95*(13,2-9,13)-1,6*2,1</t>
  </si>
  <si>
    <t xml:space="preserve">"obklad"  14,63*(9,13-4,05)-(2,0*1,6*2+4,0*1,6)</t>
  </si>
  <si>
    <t>"fasáda" 2,2*(9,13-4,05)+(11,95+0,4)*(13,2-4,05)-(2,52*7,7)*2</t>
  </si>
  <si>
    <t xml:space="preserve">"obklad" </t>
  </si>
  <si>
    <t>(29,75-0,16*2-3,5)*(9,13-4,05)-(4,0*1,6*2+2,0*1,6*2+2,8*4,6)</t>
  </si>
  <si>
    <t>"fasáda" 3,5*(13,2-4,05)-1,1*7,7</t>
  </si>
  <si>
    <t xml:space="preserve">"obklad"  (3,1-0,16)*(9,13-4,05)+2,55*(9,13-4,05)-1,7*2,6</t>
  </si>
  <si>
    <t xml:space="preserve">"fasáda"  (23,65-0,16+0,21-3,0)*(9,13-4,05)</t>
  </si>
  <si>
    <t>-(2,0*1,6+4,0*1,6)</t>
  </si>
  <si>
    <t xml:space="preserve">"západ"   14,0*1,0+13,9*1,0</t>
  </si>
  <si>
    <t xml:space="preserve">"východ"  14,63*1,0+13,8*1,0</t>
  </si>
  <si>
    <t>"Jih" (29,75-0,16-3,6+0,16)*1,0+4,4*1,0</t>
  </si>
  <si>
    <t>"sever" (23,65+2,55-0,16*3)*1,0+(3,1+2,55)*1,0</t>
  </si>
  <si>
    <t>111</t>
  </si>
  <si>
    <t>63151533</t>
  </si>
  <si>
    <t>deska tepelně izolační minerální kontaktních fasád kolmé vlákno λ=0,041 tl 160mm</t>
  </si>
  <si>
    <t>-576932538</t>
  </si>
  <si>
    <t xml:space="preserve">"nové desky"  557,024</t>
  </si>
  <si>
    <t xml:space="preserve">"20% stávající"   118,25*0,2</t>
  </si>
  <si>
    <t>580,674*1,02</t>
  </si>
  <si>
    <t>112</t>
  </si>
  <si>
    <t>622252002</t>
  </si>
  <si>
    <t>Montáž ostatních lišt zateplení</t>
  </si>
  <si>
    <t>1405644371</t>
  </si>
  <si>
    <t>"rohy"(9,13-4,05+1,0)*4+(13,2-9,13)*4</t>
  </si>
  <si>
    <t xml:space="preserve">"fasáda"   2,0+4,0</t>
  </si>
  <si>
    <t xml:space="preserve">"nadpraží oken a dveří  fasáda"   </t>
  </si>
  <si>
    <t>4,0+2,55*2+1,1+2,0+1,2</t>
  </si>
  <si>
    <t xml:space="preserve">"okno+dveře fasáda"   </t>
  </si>
  <si>
    <t>1,6*2*4+7,8*2*3+2,3*2</t>
  </si>
  <si>
    <t xml:space="preserve">Součet   </t>
  </si>
  <si>
    <t>113</t>
  </si>
  <si>
    <t>63127466</t>
  </si>
  <si>
    <t>profil rohový Al 23x23mm s výztužnou tkaninou š 100mm pro ETICS</t>
  </si>
  <si>
    <t>-580948024</t>
  </si>
  <si>
    <t>40,6*1,05</t>
  </si>
  <si>
    <t>114</t>
  </si>
  <si>
    <t>59051476</t>
  </si>
  <si>
    <t>profil začišťovací PVC 9mm s výztužnou tkaninou pro ostění ETICS</t>
  </si>
  <si>
    <t>262917563</t>
  </si>
  <si>
    <t>64,2*1,05</t>
  </si>
  <si>
    <t>115</t>
  </si>
  <si>
    <t>590515120</t>
  </si>
  <si>
    <t>profil napraží +para</t>
  </si>
  <si>
    <t>1110245363</t>
  </si>
  <si>
    <t>(6,0+13,4)*1,05</t>
  </si>
  <si>
    <t>116</t>
  </si>
  <si>
    <t>622142001</t>
  </si>
  <si>
    <t>Potažení vnějších stěn sklovláknitým pletivem vtlačeným do tenkovrstvé hmoty</t>
  </si>
  <si>
    <t>1477833929</t>
  </si>
  <si>
    <t>(28,4+29,8)*2*(9,13-4,05+1,0)</t>
  </si>
  <si>
    <t>(11,95+3,55+0,51)*2*(13,2-9,13)+0,4*(13,2-4,05)</t>
  </si>
  <si>
    <t>-(1,6+2,6+1,7*2,7+1,6*2,1*2+0,9*2,1+2,5*7,7*2+1,1*7,7)</t>
  </si>
  <si>
    <t>-(2,0*1,6*7+4,0*1,6*5+1,5*2,2)*2</t>
  </si>
  <si>
    <t xml:space="preserve">"spoj krček"  -2,8*4,6</t>
  </si>
  <si>
    <t>(1,82+2,65*2++1,7+2,75*2+1,6+2,1*2*2+0,9+2,1*2)*0,2</t>
  </si>
  <si>
    <t>(2,0+1,6)*2*0,24*7+(4,0+1,6)*2*0,24*5+(1,5+2,3)*2*0,24*2</t>
  </si>
  <si>
    <t>(2,6+7,8)*2*0,2+(1,1+7,8)*2*0,2</t>
  </si>
  <si>
    <t>117</t>
  </si>
  <si>
    <t>6221420011</t>
  </si>
  <si>
    <t xml:space="preserve">Příplatek za  tmel s uhlíkovými vlákny  - omítka</t>
  </si>
  <si>
    <t>-1465867197</t>
  </si>
  <si>
    <t>399,795</t>
  </si>
  <si>
    <t>118</t>
  </si>
  <si>
    <t>622531011</t>
  </si>
  <si>
    <t>Tenkovrstvá silikonová zrnitá omítka tl. 1,5 mm včetně penetrace vnějších stěn</t>
  </si>
  <si>
    <t>-1463576114</t>
  </si>
  <si>
    <t xml:space="preserve">"perlinka"             691,383</t>
  </si>
  <si>
    <t xml:space="preserve">"odpočet obkladu"  -308,2</t>
  </si>
  <si>
    <t>(4,0+1,6)*2*0,2+(2,0+1,6)*2*0,2</t>
  </si>
  <si>
    <t>(1,6+2,1*2)*0,2*2+(2,62+7,78*2)*0,2*2+(1,1+7,8*2)*0,2</t>
  </si>
  <si>
    <t>119</t>
  </si>
  <si>
    <t>6225310121</t>
  </si>
  <si>
    <t xml:space="preserve">Tenkovrstvá silikonová strukturovaná  omítka tl. 1,5 mm včetně penetrace vnějších stěn (s uhlík vlákny) s odolností proti poškoz.</t>
  </si>
  <si>
    <t>2032560524</t>
  </si>
  <si>
    <t xml:space="preserve">"20% plochy"  399,795*0,2</t>
  </si>
  <si>
    <t>120</t>
  </si>
  <si>
    <t>6225310010</t>
  </si>
  <si>
    <t xml:space="preserve">Nátěr vnějších stěn silikonový </t>
  </si>
  <si>
    <t>2141223353</t>
  </si>
  <si>
    <t>399,8</t>
  </si>
  <si>
    <t>121</t>
  </si>
  <si>
    <t>6236181910</t>
  </si>
  <si>
    <t>Výtažná a odtrhová zkouška</t>
  </si>
  <si>
    <t>kpl</t>
  </si>
  <si>
    <t>1820359529</t>
  </si>
  <si>
    <t xml:space="preserve">1   </t>
  </si>
  <si>
    <t>122</t>
  </si>
  <si>
    <t>629991011</t>
  </si>
  <si>
    <t>Zakrytí výplní otvorů a svislých ploch fólií přilepenou lepící páskou</t>
  </si>
  <si>
    <t>-672284423</t>
  </si>
  <si>
    <t>1,9*2,7+1,8*2,7+1,6*2,1*2+1,0*2,4+2,15*1,6*7+4,15*1,6*5+1,6*2,3*2+2,7*8,0*2+1,2*8,0</t>
  </si>
  <si>
    <t>123</t>
  </si>
  <si>
    <t>629995101</t>
  </si>
  <si>
    <t>Očištění vnějších ploch tlakovou vodou- fasáda před lepení izolantu</t>
  </si>
  <si>
    <t>-2024493572</t>
  </si>
  <si>
    <t>585,0</t>
  </si>
  <si>
    <t>124</t>
  </si>
  <si>
    <t>63131111</t>
  </si>
  <si>
    <t xml:space="preserve">Podlahy - pomocný výpočet   NEOCEŇOVAT</t>
  </si>
  <si>
    <t>-1051023233</t>
  </si>
  <si>
    <t xml:space="preserve">"p1"  71,25+11,15+3,0+4,1+15,7+37,75+67,75+38,85+7,6+10,75</t>
  </si>
  <si>
    <t>7,8+6,45+3,4+3,0+6,8+8,2+3,9+17,75+8,45+4,0+3,85+11,95</t>
  </si>
  <si>
    <t>15,11+31,35+4,35+15,25+3,85+14,9+10,4+18,0+23,5+4,15+2,85+2,8*4,5</t>
  </si>
  <si>
    <t>1,1*2,3+3,1*3,3+1,7*3,3</t>
  </si>
  <si>
    <t xml:space="preserve">"P1a"  38,6+34,05+39,8+15,35+15,35</t>
  </si>
  <si>
    <t xml:space="preserve">"P2"  3,1*3,3*2+2,3*1,1+1,6*3,3*2</t>
  </si>
  <si>
    <t xml:space="preserve">"p3"   3,8+3,0+3,25+3,15+7,1+4,1</t>
  </si>
  <si>
    <t>"p4" 2,5*0,9+1,3*0,9+1,3*0,9</t>
  </si>
  <si>
    <t xml:space="preserve">"p5"   14,4+15,75+4,65+148,65</t>
  </si>
  <si>
    <t xml:space="preserve">"p6= čistící zona"  1,82*1,7</t>
  </si>
  <si>
    <t xml:space="preserve">"p7"  121,8</t>
  </si>
  <si>
    <t xml:space="preserve">"s1"  1029,564</t>
  </si>
  <si>
    <t>-(7,77+4,59+7,1+3,84+15,11+10,37+18,0+4,13)</t>
  </si>
  <si>
    <t>-(121,76+14,39+15,71+4,61+148,62)</t>
  </si>
  <si>
    <t xml:space="preserve">"s2"  7,8+4,6+7,1+3,85+15,15+10,4+4,15</t>
  </si>
  <si>
    <t>"s3" 14,4+15,75+4,65+148,65</t>
  </si>
  <si>
    <t xml:space="preserve">"s4"  121,76</t>
  </si>
  <si>
    <t xml:space="preserve">"s5"  18,0</t>
  </si>
  <si>
    <t>125</t>
  </si>
  <si>
    <t>631311114</t>
  </si>
  <si>
    <t>Mazanina tl do 80 mm z betonu prostého bez zvýšených nároků na prostředí tř. C 16/20- podlahy</t>
  </si>
  <si>
    <t>180899939</t>
  </si>
  <si>
    <t>"dle pomocného výpočtu podlah"</t>
  </si>
  <si>
    <t xml:space="preserve">"s1"  653,564*0,06</t>
  </si>
  <si>
    <t xml:space="preserve">"s2"   53,10*0,06</t>
  </si>
  <si>
    <t xml:space="preserve">"s5"   18,0*0,065</t>
  </si>
  <si>
    <t>126</t>
  </si>
  <si>
    <t>631311124</t>
  </si>
  <si>
    <t xml:space="preserve">Mazanina tl do 120 mm z betonu prostého bez zvýšených nároků na prostředí tř. C 16/20  s3</t>
  </si>
  <si>
    <t>528032941</t>
  </si>
  <si>
    <t xml:space="preserve">"s3"   183,45*0,12</t>
  </si>
  <si>
    <t>127</t>
  </si>
  <si>
    <t>631311133</t>
  </si>
  <si>
    <t>Mazanina tl do 240 mm z betonu prostého bez zvýšených nároků na prostředí tř. C 12/15- pochůzí střecha</t>
  </si>
  <si>
    <t>-1696144576</t>
  </si>
  <si>
    <t xml:space="preserve">"s7a-10-16 vyrovnání"  11,61*(0,1+0,16)/2</t>
  </si>
  <si>
    <t>631319171</t>
  </si>
  <si>
    <t>Příplatek k mazanině tl do 80 mm za stržení povrchu spodní vrstvy před vložením výztuže</t>
  </si>
  <si>
    <t>624938254</t>
  </si>
  <si>
    <t xml:space="preserve">"S1,S2,S5"  43,57</t>
  </si>
  <si>
    <t>129</t>
  </si>
  <si>
    <t>631319204</t>
  </si>
  <si>
    <t xml:space="preserve">Příplatek k mazaninám za přidání ocelových vláken (drátkobeton) pro objemové vyztužení 30 kg/m3  s3</t>
  </si>
  <si>
    <t>-1448245941</t>
  </si>
  <si>
    <t xml:space="preserve">"S3"    183,45*0,12</t>
  </si>
  <si>
    <t>130</t>
  </si>
  <si>
    <t>631362021</t>
  </si>
  <si>
    <t>Výztuž mazanin svařovanými sítěmi Kari</t>
  </si>
  <si>
    <t>811109069</t>
  </si>
  <si>
    <t>"s1"653,564</t>
  </si>
  <si>
    <t xml:space="preserve">"s2"  53,1</t>
  </si>
  <si>
    <t>724,664*0,005</t>
  </si>
  <si>
    <t>131</t>
  </si>
  <si>
    <t>632450121</t>
  </si>
  <si>
    <t xml:space="preserve">Vyrovnávací cementový potěr tl do 20 mm ze suchých směsí provedený v pásu  parapety</t>
  </si>
  <si>
    <t>1762170957</t>
  </si>
  <si>
    <t>(2,12*7+4,12*5+1,52*2)*0,3</t>
  </si>
  <si>
    <t>132</t>
  </si>
  <si>
    <t>636311124</t>
  </si>
  <si>
    <t xml:space="preserve">S4+S7a  Kladení dlažby z betonových dlaždic 50x50cm na sucho na gumové  terče o výšce do 150 mm</t>
  </si>
  <si>
    <t>-313552961</t>
  </si>
  <si>
    <t xml:space="preserve">"S4-"  121,76</t>
  </si>
  <si>
    <t xml:space="preserve">"S7a - "  11,61</t>
  </si>
  <si>
    <t>133</t>
  </si>
  <si>
    <t>592456000</t>
  </si>
  <si>
    <t>dlažba desková betonová 50x50x5 cm</t>
  </si>
  <si>
    <t>1903515082</t>
  </si>
  <si>
    <t>133,37*1,01</t>
  </si>
  <si>
    <t>134</t>
  </si>
  <si>
    <t>642945111</t>
  </si>
  <si>
    <t>Osazování protipožárních nebo protiplynových zárubní dveří jednokřídlových do 2,5 m2</t>
  </si>
  <si>
    <t>-622721322</t>
  </si>
  <si>
    <t xml:space="preserve">"PO8-PO9"  2+2+1</t>
  </si>
  <si>
    <t>135</t>
  </si>
  <si>
    <t>55331562</t>
  </si>
  <si>
    <t>zárubeň jednokřídlá ocelová pro zdění s protipožární úpravou tl stěny 110-150mm rozměru 800/1970, 2100mm</t>
  </si>
  <si>
    <t>599307377</t>
  </si>
  <si>
    <t xml:space="preserve">"PO08"  2+2</t>
  </si>
  <si>
    <t>136</t>
  </si>
  <si>
    <t>55331563</t>
  </si>
  <si>
    <t>zárubeň jednokřídlá ocelová pro zdění s protipožární úpravou tl stěny 110-150mm rozměru 900/1970, 2100mm</t>
  </si>
  <si>
    <t>395806508</t>
  </si>
  <si>
    <t>"09" 1</t>
  </si>
  <si>
    <t>137</t>
  </si>
  <si>
    <t>6429451110</t>
  </si>
  <si>
    <t>Osazování protipožárních nebo protiplynových zárubní dveří jednokřídlových do 4,0 m2</t>
  </si>
  <si>
    <t>-1292495160</t>
  </si>
  <si>
    <t xml:space="preserve">" PO 7"  1+1</t>
  </si>
  <si>
    <t>138</t>
  </si>
  <si>
    <t>553317620</t>
  </si>
  <si>
    <t>zárubeň jednokřídlá ocelová pro zdění s protipožární úpravou tl stěny 110-150mm rozměru 1400/1970, 2100mm</t>
  </si>
  <si>
    <t>-181782647</t>
  </si>
  <si>
    <t xml:space="preserve">"PO 07"   1+1</t>
  </si>
  <si>
    <t>139</t>
  </si>
  <si>
    <t>642945112</t>
  </si>
  <si>
    <t>Osazování protipožárních nebo protiplynových zárubní dveří dvoukřídlových do 6,5 m2</t>
  </si>
  <si>
    <t>1334584676</t>
  </si>
  <si>
    <t xml:space="preserve">"PO 10"   1</t>
  </si>
  <si>
    <t xml:space="preserve">"PO02"   1</t>
  </si>
  <si>
    <t xml:space="preserve">"PO 03"   1</t>
  </si>
  <si>
    <t>140</t>
  </si>
  <si>
    <t>55331763</t>
  </si>
  <si>
    <t>zárubeň dvoukřídlá ocelová pro zdění s protipožární úpravou tl stěny 110-150mm rozměru 1600/1970, 2100mm</t>
  </si>
  <si>
    <t>-201081407</t>
  </si>
  <si>
    <t xml:space="preserve">"PO 02"   1</t>
  </si>
  <si>
    <t>141</t>
  </si>
  <si>
    <t>55331762</t>
  </si>
  <si>
    <t>zárubeň dvoukřídlá ocelová pro zdění s protipožární úpravou tl stěny 110-150mm rozměru 1400/1970, 2100mm</t>
  </si>
  <si>
    <t>-358002485</t>
  </si>
  <si>
    <t>142</t>
  </si>
  <si>
    <t>642942611</t>
  </si>
  <si>
    <t>Osazování zárubní nebo rámů dveřních kovových do 2,5 m2 na montážní pěnu</t>
  </si>
  <si>
    <t>-426987375</t>
  </si>
  <si>
    <t xml:space="preserve">"výpis dveří"   </t>
  </si>
  <si>
    <t xml:space="preserve">"2L  90/210"   1</t>
  </si>
  <si>
    <t xml:space="preserve">"3    90/210"   2</t>
  </si>
  <si>
    <t xml:space="preserve">"4  80/210"    3+1</t>
  </si>
  <si>
    <t xml:space="preserve">"5  80/210"  1+3</t>
  </si>
  <si>
    <t xml:space="preserve">"6  70/210"   4+2</t>
  </si>
  <si>
    <t>143</t>
  </si>
  <si>
    <t>55331481</t>
  </si>
  <si>
    <t>zárubeň jednokřídlá ocelová pro zdění tl stěny 75-100mm rozměru 700/1970, 2100mm</t>
  </si>
  <si>
    <t>124256307</t>
  </si>
  <si>
    <t xml:space="preserve">"6"   4</t>
  </si>
  <si>
    <t>144</t>
  </si>
  <si>
    <t>55331483</t>
  </si>
  <si>
    <t>zárubeň jednokřídlá ocelová pro zdění tl stěny 75-100mm rozměru 900/1970, 2100mm</t>
  </si>
  <si>
    <t>-217261094</t>
  </si>
  <si>
    <t>"2" 1</t>
  </si>
  <si>
    <t>145</t>
  </si>
  <si>
    <t>55331486</t>
  </si>
  <si>
    <t>zárubeň jednokřídlá ocelová pro zdění tl stěny 110-150mm rozměru 700/1970, 2100mm</t>
  </si>
  <si>
    <t>-414836950</t>
  </si>
  <si>
    <t xml:space="preserve">"6"    2</t>
  </si>
  <si>
    <t>146</t>
  </si>
  <si>
    <t>55331487</t>
  </si>
  <si>
    <t>zárubeň jednokřídlá ocelová pro zdění tl stěny 110-150mm rozměru 800/1970, 2100mm</t>
  </si>
  <si>
    <t>749446884</t>
  </si>
  <si>
    <t xml:space="preserve">"5"  4</t>
  </si>
  <si>
    <t xml:space="preserve">"4"  5</t>
  </si>
  <si>
    <t>147</t>
  </si>
  <si>
    <t>55331488</t>
  </si>
  <si>
    <t>zárubeň jednokřídlá ocelová pro zdění tl stěny 110-150mm rozměru 900/1970, 2100mm</t>
  </si>
  <si>
    <t>-905989030</t>
  </si>
  <si>
    <t xml:space="preserve">"3"  2</t>
  </si>
  <si>
    <t>148</t>
  </si>
  <si>
    <t>55331748</t>
  </si>
  <si>
    <t>zárubeň dvoukřídlá ocelová pro zdění tl stěny 110-150mm rozměru 1600/1970, 2100mm</t>
  </si>
  <si>
    <t>183074942</t>
  </si>
  <si>
    <t xml:space="preserve">"12"   1</t>
  </si>
  <si>
    <t>149</t>
  </si>
  <si>
    <t>SLD.0028667.URS</t>
  </si>
  <si>
    <t>ocelová zárubeň YZP rozměru 140/197, 210cm šířky 11-15cm</t>
  </si>
  <si>
    <t>683907537</t>
  </si>
  <si>
    <t xml:space="preserve">"8"   2</t>
  </si>
  <si>
    <t>150</t>
  </si>
  <si>
    <t>55331746</t>
  </si>
  <si>
    <t>zárubeň dvoukřídlá ocelová pro zdění tl stěny 110-150mm rozměru 1200/1970, 2100mm</t>
  </si>
  <si>
    <t>1272336202</t>
  </si>
  <si>
    <t xml:space="preserve">"10"  2</t>
  </si>
  <si>
    <t>151</t>
  </si>
  <si>
    <t>642942721</t>
  </si>
  <si>
    <t>Osazování zárubní nebo rámů dveřních kovových do 4 m2 na montážní pěnu</t>
  </si>
  <si>
    <t>790515835</t>
  </si>
  <si>
    <t xml:space="preserve">"8   140/210-"   2</t>
  </si>
  <si>
    <t xml:space="preserve">"10  120/210"  2</t>
  </si>
  <si>
    <t xml:space="preserve">"12   160/210"   1</t>
  </si>
  <si>
    <t>152</t>
  </si>
  <si>
    <t>642942331</t>
  </si>
  <si>
    <t>Osazování zárubní nebo rámů dveřních kovových do 10 m2 na MC</t>
  </si>
  <si>
    <t>-391772290</t>
  </si>
  <si>
    <t xml:space="preserve">"1  1,7*2,6      dodávka je součást dveří"                 1                            </t>
  </si>
  <si>
    <t xml:space="preserve">"11  1,82*2,75  -  dodávka je součást dveří"     1</t>
  </si>
  <si>
    <t>153</t>
  </si>
  <si>
    <t>642944121</t>
  </si>
  <si>
    <t>Osazování ocelových zárubní dodatečné pl do 2,5 m2</t>
  </si>
  <si>
    <t>-1483817141</t>
  </si>
  <si>
    <t xml:space="preserve">"  4/L    80/10"   1</t>
  </si>
  <si>
    <t>154</t>
  </si>
  <si>
    <t>642942591</t>
  </si>
  <si>
    <t>Příplatek k osazování rámů dveřních za osazení kotevních želez vedení posuvných dveří</t>
  </si>
  <si>
    <t>2055984407</t>
  </si>
  <si>
    <t>155</t>
  </si>
  <si>
    <t>7631813121</t>
  </si>
  <si>
    <t xml:space="preserve">Montáž dvoukř  kovové zárubně  - montovatelné  KINGSPAN</t>
  </si>
  <si>
    <t>1011752823</t>
  </si>
  <si>
    <t xml:space="preserve">"3. np- 13 - 160/210"   1</t>
  </si>
  <si>
    <t>156</t>
  </si>
  <si>
    <t>7631813120</t>
  </si>
  <si>
    <t xml:space="preserve">Montáž jednokř  kovové zárubně  - montovatelné   KINGSPAN</t>
  </si>
  <si>
    <t>894266289</t>
  </si>
  <si>
    <t xml:space="preserve">"3. np- 14 - 90/210"  3</t>
  </si>
  <si>
    <t>157</t>
  </si>
  <si>
    <t>55331443</t>
  </si>
  <si>
    <t>zárubeň jednokřídlá ocelová pro dodatečnou montáž tl stěny 160-200mm rozměru 900/1970, 2100mm</t>
  </si>
  <si>
    <t>1405351093</t>
  </si>
  <si>
    <t xml:space="preserve">"14 - 90/210 - kingspan"                3</t>
  </si>
  <si>
    <t>158</t>
  </si>
  <si>
    <t>55331724</t>
  </si>
  <si>
    <t>zárubeň dvoukřídlá ocelová pro dodatečnou montáž tl stěny 210-250mm rozměru 1600/1970, 2100mm</t>
  </si>
  <si>
    <t>1226768269</t>
  </si>
  <si>
    <t xml:space="preserve">"13 - 160/210- kingspan"     1</t>
  </si>
  <si>
    <t>Ostatní konstrukce a práce-bourání</t>
  </si>
  <si>
    <t>159</t>
  </si>
  <si>
    <t>6199910110</t>
  </si>
  <si>
    <t xml:space="preserve">Dočasné zapláštění folií -stáv budova  mont+dem</t>
  </si>
  <si>
    <t>-1307875157</t>
  </si>
  <si>
    <t>1,0*2,2*2+2,8*3,6</t>
  </si>
  <si>
    <t>160</t>
  </si>
  <si>
    <t>919735122</t>
  </si>
  <si>
    <t>Řezání stávajícího krytu hl do 100 mm</t>
  </si>
  <si>
    <t>695095138</t>
  </si>
  <si>
    <t>161</t>
  </si>
  <si>
    <t>931141</t>
  </si>
  <si>
    <t>Zednické výpomoci pro řemesla</t>
  </si>
  <si>
    <t>hod</t>
  </si>
  <si>
    <t>1061629002</t>
  </si>
  <si>
    <t>162</t>
  </si>
  <si>
    <t>96102231</t>
  </si>
  <si>
    <t>Bourací práce pro řemesla</t>
  </si>
  <si>
    <t>-1800058972</t>
  </si>
  <si>
    <t>163</t>
  </si>
  <si>
    <t>941111121</t>
  </si>
  <si>
    <t>Montáž lešení řadového trubkového lehkého s podlahami zatížení do 200 kg/m2 š do 1,2 m v do 10 m</t>
  </si>
  <si>
    <t>943049561</t>
  </si>
  <si>
    <t xml:space="preserve">"východ"  7,6*9,3+2,5*(9,13+0,924)+3,0*(13,2+0,924)</t>
  </si>
  <si>
    <t>9,0*13,3+4,5*(9,13-0,8)+3,0*9,15+3,3*8,0+1,5*7,4+3,3*6,8</t>
  </si>
  <si>
    <t>"západ 7,6*9,3+10,5*(9,13-0,6)+5,*9,13+15,2*9,5</t>
  </si>
  <si>
    <t xml:space="preserve">"jih"  25,6*10,2+5,2*14,0</t>
  </si>
  <si>
    <t>"sever" 5,5*(13,2-3,5)+27,2*5,8</t>
  </si>
  <si>
    <t>164</t>
  </si>
  <si>
    <t>941111221</t>
  </si>
  <si>
    <t>Příplatek k lešení řadovému trubkovému lehkému s podlahami š 1,2 m v 10 m za první a ZKD den použití</t>
  </si>
  <si>
    <t>799815417</t>
  </si>
  <si>
    <t>927,8*30*2</t>
  </si>
  <si>
    <t>165</t>
  </si>
  <si>
    <t>941111821</t>
  </si>
  <si>
    <t>Demontáž lešení řadového trubkového lehkého s podlahami zatížení do 200 kg/m2 š do 1,2 m v do 10 m</t>
  </si>
  <si>
    <t>-1539276975</t>
  </si>
  <si>
    <t>927,792</t>
  </si>
  <si>
    <t>166</t>
  </si>
  <si>
    <t>944511111</t>
  </si>
  <si>
    <t>Montáž ochranné sítě z textilie z umělých vláken</t>
  </si>
  <si>
    <t>-1674039119</t>
  </si>
  <si>
    <t>930,0</t>
  </si>
  <si>
    <t>167</t>
  </si>
  <si>
    <t>944511211</t>
  </si>
  <si>
    <t>Příplatek k ochranné síti za první a ZKD den použití</t>
  </si>
  <si>
    <t>-301816015</t>
  </si>
  <si>
    <t>930,0*30*2</t>
  </si>
  <si>
    <t>168</t>
  </si>
  <si>
    <t>944511811</t>
  </si>
  <si>
    <t>Demontáž ochranné sítě z textilie z umělých vláken</t>
  </si>
  <si>
    <t>-1755918766</t>
  </si>
  <si>
    <t>169</t>
  </si>
  <si>
    <t>949101111</t>
  </si>
  <si>
    <t>Lešení pomocné pro objekty pozemních staveb s lešeňovou podlahou v do 1,9 m zatížení do 150 kg/m2</t>
  </si>
  <si>
    <t>-474050367</t>
  </si>
  <si>
    <t>"podhledy"1015,0</t>
  </si>
  <si>
    <t>170</t>
  </si>
  <si>
    <t>949101112</t>
  </si>
  <si>
    <t>Lešení pomocné pro objekty pozemních staveb s lešeňovou podlahou v do 3,5 m zatížení do 150 kg/m2</t>
  </si>
  <si>
    <t>-406821332</t>
  </si>
  <si>
    <t xml:space="preserve">"vnější- střecha"   12,0*1,2+122,0</t>
  </si>
  <si>
    <t>171</t>
  </si>
  <si>
    <t>9491011120</t>
  </si>
  <si>
    <t xml:space="preserve">Lešení pomocné pro objekty pozemních staveb s lešeňovou podlahou v do 3,5 m - schody + šachta  </t>
  </si>
  <si>
    <t>947323956</t>
  </si>
  <si>
    <t xml:space="preserve">"schody"   5,6*3,3</t>
  </si>
  <si>
    <t xml:space="preserve">"šachta"   3,53*2</t>
  </si>
  <si>
    <t>172</t>
  </si>
  <si>
    <t>952901111</t>
  </si>
  <si>
    <t>Vyčištění budov bytové a občanské výstavby při výšce podlaží do 4 m</t>
  </si>
  <si>
    <t>-1220219772</t>
  </si>
  <si>
    <t>"1np" 12,0*3,6</t>
  </si>
  <si>
    <t>"podlahy" 1030,0</t>
  </si>
  <si>
    <t xml:space="preserve">"střecha-1/3"   (14,0*26,0+11,5*4,0)/3</t>
  </si>
  <si>
    <t>173</t>
  </si>
  <si>
    <t>9539428511</t>
  </si>
  <si>
    <t xml:space="preserve">1/0  Ochranný sloupek  pr. 100 mm, v 1100mm kotvený do podlahy+ nástřik RAL 9006</t>
  </si>
  <si>
    <t>-517862233</t>
  </si>
  <si>
    <t xml:space="preserve">"1/0"   14</t>
  </si>
  <si>
    <t>174</t>
  </si>
  <si>
    <t>9539428512</t>
  </si>
  <si>
    <t xml:space="preserve">2/0  Osazování + dod  ochranných nástěných prvků-svodidel- celobarevný plast, 2 řady  - tabulka výrobků</t>
  </si>
  <si>
    <t>1777716867</t>
  </si>
  <si>
    <t xml:space="preserve">"2/0"    170,8*2</t>
  </si>
  <si>
    <t>175</t>
  </si>
  <si>
    <t>9539428513</t>
  </si>
  <si>
    <t xml:space="preserve">3/0    Osazování + dod ochranných krytů rohů- celobarevný plast,   - tabulka výrobků</t>
  </si>
  <si>
    <t>1578500123</t>
  </si>
  <si>
    <t xml:space="preserve">"3/0"    85,7+2,5</t>
  </si>
  <si>
    <t>176</t>
  </si>
  <si>
    <t>7252916411</t>
  </si>
  <si>
    <t xml:space="preserve">1/b    Doplňky zařízení koupelen a záchodů nerezové madlo  sklopné oválné  vč. osazení</t>
  </si>
  <si>
    <t>soubor</t>
  </si>
  <si>
    <t>-1517188595</t>
  </si>
  <si>
    <t>177</t>
  </si>
  <si>
    <t>7252916412</t>
  </si>
  <si>
    <t xml:space="preserve">2/b  Doplňky zařízení koupelen a záchodů nerezové madlo nástěnné kotvené do zdi (700+600) WC  vč. osazení</t>
  </si>
  <si>
    <t>-1956851063</t>
  </si>
  <si>
    <t xml:space="preserve">1 </t>
  </si>
  <si>
    <t>178</t>
  </si>
  <si>
    <t>7252916410</t>
  </si>
  <si>
    <t xml:space="preserve">3/b  Doplňky zařízení koupelen a záchodů nerezové madlo  rovné 60 cm  vč. osazení</t>
  </si>
  <si>
    <t>-1540287484</t>
  </si>
  <si>
    <t>179</t>
  </si>
  <si>
    <t>72529162121</t>
  </si>
  <si>
    <t xml:space="preserve">4/b+6/b   Doplňky zařízení koupelen a záchodů -  zrcadlo lepené na obklad  800*600 mm+1000/600mm</t>
  </si>
  <si>
    <t>16697863</t>
  </si>
  <si>
    <t xml:space="preserve">"4/b"   0,8*0,6*12   </t>
  </si>
  <si>
    <t xml:space="preserve">"6/b"   1,0*0,6*4</t>
  </si>
  <si>
    <t>180</t>
  </si>
  <si>
    <t>72529162122</t>
  </si>
  <si>
    <t xml:space="preserve">5/b   Doplňky zařízení koupelen a záchodů -  zrcadlo na závěsech  800*600 mm  vč. osazení</t>
  </si>
  <si>
    <t>-1908729612</t>
  </si>
  <si>
    <t>181</t>
  </si>
  <si>
    <t>4493241500</t>
  </si>
  <si>
    <t xml:space="preserve">PO6   D+m Přístroj hasicí ruční   PBŘ </t>
  </si>
  <si>
    <t>1309963629</t>
  </si>
  <si>
    <t>182</t>
  </si>
  <si>
    <t>9539513130</t>
  </si>
  <si>
    <t xml:space="preserve">Dodání a osazení dřevěných  hranolů- 60/40   atiky</t>
  </si>
  <si>
    <t>1481742964</t>
  </si>
  <si>
    <t xml:space="preserve">"vrch atik koridoru  "   (7,62*2+2,8*2)</t>
  </si>
  <si>
    <t xml:space="preserve">"budova "  </t>
  </si>
  <si>
    <t>((3,7+11,3)*2+1,6+25,6+14,0+25,2+14,0+14,0+23,35)*2</t>
  </si>
  <si>
    <t>183</t>
  </si>
  <si>
    <t>9620311320</t>
  </si>
  <si>
    <t xml:space="preserve">Bourání příček - dřevěná </t>
  </si>
  <si>
    <t>-73363958</t>
  </si>
  <si>
    <t>"243" 3,1*3,72</t>
  </si>
  <si>
    <t>184</t>
  </si>
  <si>
    <t>962031133</t>
  </si>
  <si>
    <t>Bourání příček z cihel pálených na MVC tl do 150 mm</t>
  </si>
  <si>
    <t>-403128897</t>
  </si>
  <si>
    <t>(2,9+0,9)*3,72-0,6*1,97-0,9*1,97</t>
  </si>
  <si>
    <t>185</t>
  </si>
  <si>
    <t>962032231</t>
  </si>
  <si>
    <t>Bourání zdiva z cihel pálených nebo vápenopískových na MV nebo MVC přes 1 m3</t>
  </si>
  <si>
    <t>194447550</t>
  </si>
  <si>
    <t xml:space="preserve">"242"  1,2*0,35*3,72</t>
  </si>
  <si>
    <t>186</t>
  </si>
  <si>
    <t>7621118110</t>
  </si>
  <si>
    <t>Demontáž dřevěné konstrukce atiky z hraněného řeziva</t>
  </si>
  <si>
    <t>812861754</t>
  </si>
  <si>
    <t>(28,0+29,75)*2*0,7</t>
  </si>
  <si>
    <t>187</t>
  </si>
  <si>
    <t>7621348110</t>
  </si>
  <si>
    <t xml:space="preserve">Demontáž opláštění   stěn atiky z desek OSB</t>
  </si>
  <si>
    <t>-970640605</t>
  </si>
  <si>
    <t>(28,0+29,75)*2*(0,75+0,25+0,5)</t>
  </si>
  <si>
    <t>188</t>
  </si>
  <si>
    <t>962081141</t>
  </si>
  <si>
    <t>Bourání příček ze skleněných tvárnic tl do 150 mm</t>
  </si>
  <si>
    <t>800272802</t>
  </si>
  <si>
    <t xml:space="preserve">"2.np"  1,92*2,5</t>
  </si>
  <si>
    <t>189</t>
  </si>
  <si>
    <t>9620811410</t>
  </si>
  <si>
    <t>Úprava kopilitového okna</t>
  </si>
  <si>
    <t>-1139659965</t>
  </si>
  <si>
    <t>"1.np" 1</t>
  </si>
  <si>
    <t>190</t>
  </si>
  <si>
    <t>963012510</t>
  </si>
  <si>
    <t>Bourání stropů z ŽB desek š do 300 mm tl do 140 mm střecha</t>
  </si>
  <si>
    <t>820556277</t>
  </si>
  <si>
    <t>2,4*3,7*0,09</t>
  </si>
  <si>
    <t>191</t>
  </si>
  <si>
    <t>963012520</t>
  </si>
  <si>
    <t xml:space="preserve">Demontáž  stropů z ŽB panelů  š přes 300 mm tl přes 140 mm</t>
  </si>
  <si>
    <t>1316064923</t>
  </si>
  <si>
    <t xml:space="preserve">"střecha"   5,7*3,30*0,3</t>
  </si>
  <si>
    <t>192</t>
  </si>
  <si>
    <t>964011221</t>
  </si>
  <si>
    <t>Vybourání ŽB překladů prefabrikovaných dl do 3 m hmotnosti do 75 kg/m</t>
  </si>
  <si>
    <t>-324294349</t>
  </si>
  <si>
    <t>"2 NP" 1,5*0,5*0,25+1,5*0,15*0,15</t>
  </si>
  <si>
    <t xml:space="preserve">"1 NP"  1,5*0,15*0,15</t>
  </si>
  <si>
    <t>193</t>
  </si>
  <si>
    <t>9650434210</t>
  </si>
  <si>
    <t xml:space="preserve">Bourání části podlahy 1. np vč. všech vrstev- až na izolaci </t>
  </si>
  <si>
    <t>1170335401</t>
  </si>
  <si>
    <t>1,5*0,4*0,15</t>
  </si>
  <si>
    <t>194</t>
  </si>
  <si>
    <t>965043441</t>
  </si>
  <si>
    <t>Bourání podkladů pod podlahy vč. nášlapné vrstvy tl do 150 mm pl přes 4 m2</t>
  </si>
  <si>
    <t>-1628639530</t>
  </si>
  <si>
    <t xml:space="preserve">"2 NP"  (3,0*2,5+2,0*0,4+4,6*3,0+1,92*0,6)*0,12</t>
  </si>
  <si>
    <t>0,9*1,1*0,15</t>
  </si>
  <si>
    <t>195</t>
  </si>
  <si>
    <t>965046111</t>
  </si>
  <si>
    <t>Broušení stávajících betonových podlah úběr do 3 mm</t>
  </si>
  <si>
    <t>-89248595</t>
  </si>
  <si>
    <t xml:space="preserve">"chodba"   2,8*4,5</t>
  </si>
  <si>
    <t xml:space="preserve">"243"  3,1*2,15+1,1*0,35</t>
  </si>
  <si>
    <t>196</t>
  </si>
  <si>
    <t>965046119</t>
  </si>
  <si>
    <t>Příplatek k broušení stávajících betonových podlah za každý další 1 mm úběru</t>
  </si>
  <si>
    <t>869257061</t>
  </si>
  <si>
    <t>19,65*2</t>
  </si>
  <si>
    <t>197</t>
  </si>
  <si>
    <t>9650812130</t>
  </si>
  <si>
    <t>Odstranění nášlapné vrstvy podlah vč soklu</t>
  </si>
  <si>
    <t>-2124130457</t>
  </si>
  <si>
    <t>19,65+23,5</t>
  </si>
  <si>
    <t>198</t>
  </si>
  <si>
    <t>966080115</t>
  </si>
  <si>
    <t xml:space="preserve">Demontáž  kontaktního zateplení z desek z minerální vlny tloušťky do 180 mm</t>
  </si>
  <si>
    <t>-1475097191</t>
  </si>
  <si>
    <t xml:space="preserve">"západ"   14,0*1,72+13,9*1,72</t>
  </si>
  <si>
    <t xml:space="preserve">"východ"  14,63*1,72+13,8*1,72</t>
  </si>
  <si>
    <t>"Jih" (29,75-0,16-3,6+0,16)*1,72+4,4*1,72</t>
  </si>
  <si>
    <t>"sever" (23,65+2,55-0,16*3)*1,72+(3,1+2,55)*1,72</t>
  </si>
  <si>
    <t>199</t>
  </si>
  <si>
    <t>966082018</t>
  </si>
  <si>
    <t>Demontáž odvětrávané fasády stěn s ocelovou konstrukcí</t>
  </si>
  <si>
    <t>36792185</t>
  </si>
  <si>
    <t>200</t>
  </si>
  <si>
    <t>967031132</t>
  </si>
  <si>
    <t>Přisekání rovných ostění v cihelném zdivu na MV nebo MVC</t>
  </si>
  <si>
    <t>1403679903</t>
  </si>
  <si>
    <t>(1,0+2,2*2)*0,5+(1,9+2,65*2)*0,5+(2,0+2,65*2)*0,4+7,3*0,6</t>
  </si>
  <si>
    <t>201</t>
  </si>
  <si>
    <t>968072455</t>
  </si>
  <si>
    <t>Vybourání kovových dveřních zárubní pl do 2 m2</t>
  </si>
  <si>
    <t>-1825509840</t>
  </si>
  <si>
    <t>0,9*1,97*3+0,6*1,97</t>
  </si>
  <si>
    <t>202</t>
  </si>
  <si>
    <t>971033651</t>
  </si>
  <si>
    <t>Vybourání otvorů ve zdivu cihelném pl do 4 m2 na MVC nebo MV tl do 600 mm</t>
  </si>
  <si>
    <t>1044694677</t>
  </si>
  <si>
    <t xml:space="preserve">"244"  1,0*2,0*0,5</t>
  </si>
  <si>
    <t xml:space="preserve">"242"  (1,9*2,65-0,9*1,97)*0,5+(2,0*2,65-0,9*1,97)*0,4</t>
  </si>
  <si>
    <t>0,6*0,6*2,7</t>
  </si>
  <si>
    <t>203</t>
  </si>
  <si>
    <t>974031666</t>
  </si>
  <si>
    <t>Vysekání rýh ve zdivu cihelném pro vtahování nosníků hl do 150 mm v do 250 mm</t>
  </si>
  <si>
    <t>984509278</t>
  </si>
  <si>
    <t>2,4*2+1,5*2+2,5*2+2,4*2*2</t>
  </si>
  <si>
    <t>204</t>
  </si>
  <si>
    <t>974049155</t>
  </si>
  <si>
    <t>Vysekání rýh v betonových zdech hl do 100 mm š do 200 mm drážky UT</t>
  </si>
  <si>
    <t>-1955701497</t>
  </si>
  <si>
    <t>0,15*10</t>
  </si>
  <si>
    <t>205</t>
  </si>
  <si>
    <t>977151111</t>
  </si>
  <si>
    <t>Jádrové vrty diamantovými korunkami do D 35 mm do stavebních materiálů</t>
  </si>
  <si>
    <t>-2031436683</t>
  </si>
  <si>
    <t>(3+5+6+2)*0,3</t>
  </si>
  <si>
    <t>206</t>
  </si>
  <si>
    <t>977151112</t>
  </si>
  <si>
    <t>Jádrové vrty diamantovými korunkami do D 40 mm do stavebních materiálů</t>
  </si>
  <si>
    <t>-286577913</t>
  </si>
  <si>
    <t>0,3*3</t>
  </si>
  <si>
    <t>207</t>
  </si>
  <si>
    <t>977151113</t>
  </si>
  <si>
    <t>Jádrové vrty diamantovými korunkami do D 50 mm do stavebních materiálů</t>
  </si>
  <si>
    <t>-1973759415</t>
  </si>
  <si>
    <t>0,3*2</t>
  </si>
  <si>
    <t>208</t>
  </si>
  <si>
    <t>977211111</t>
  </si>
  <si>
    <t xml:space="preserve">Řezání stěnovou pilou ŽB kcí s výztuží průměru do 16 mm hl do 200 mm  1. np</t>
  </si>
  <si>
    <t>1277099464</t>
  </si>
  <si>
    <t>1,5*2</t>
  </si>
  <si>
    <t>209</t>
  </si>
  <si>
    <t>977211112</t>
  </si>
  <si>
    <t xml:space="preserve">Řezání ŽB kcí hl do 350 mm stěnovou pilou do průměru výztuže 16 mm - otvory </t>
  </si>
  <si>
    <t>-1771759730</t>
  </si>
  <si>
    <t xml:space="preserve">"otvory -podlaha 2.np" </t>
  </si>
  <si>
    <t>(0,2+0,2+0,15+0,15+0,2+0,1+0,15+0,1++0,15+0,15+0,2+0,2+0,15+0,15+2+0,15+0,1)*2</t>
  </si>
  <si>
    <t>(0,2+0,1+0,1+0,25+0,15+0,15+0,2+0,1+0,1+0,25+0,2+0,1+0,1+0,1+0,1+0,25+0,15+0,15)*2</t>
  </si>
  <si>
    <t>(0,2+0,1+0,5+0,25+0,2+0,1+0,1+0,1+0,15+0,2+0,1+0,25+0,15+0,1+0,1+0,25)*2</t>
  </si>
  <si>
    <t>(0,15+0,2+0,15+0,3+0,1+0,1+0,1+0,2*3+0,2+0,1*13+0,1+0,1*6+0,15+0,3+0,15+0,15)*2</t>
  </si>
  <si>
    <t>210</t>
  </si>
  <si>
    <t>978013191</t>
  </si>
  <si>
    <t>Otlučení vnitřní vápenné nebo vápenocementové omítky stěn stěn v rozsahu do 100 %</t>
  </si>
  <si>
    <t>-2060445193</t>
  </si>
  <si>
    <t>(3,0+4,7+4,6+3,0)*2*3,7+3,1*3,7*2+3,0*3,7*2+4,5*3,7</t>
  </si>
  <si>
    <t>-(0,9*1,97*7)</t>
  </si>
  <si>
    <t>211</t>
  </si>
  <si>
    <t>978059541</t>
  </si>
  <si>
    <t>Odsekání a odebrání obkladů stěn z vnitřních obkládaček plochy přes 1 m2</t>
  </si>
  <si>
    <t>-1487219145</t>
  </si>
  <si>
    <t>(2,3+3,0+1,2+0,9)*2*2,0-(2,1*1,97)</t>
  </si>
  <si>
    <t>212</t>
  </si>
  <si>
    <t>9770000</t>
  </si>
  <si>
    <t>Demontáž záchytného systému</t>
  </si>
  <si>
    <t>517323858</t>
  </si>
  <si>
    <t>997</t>
  </si>
  <si>
    <t>Přesun sutě</t>
  </si>
  <si>
    <t>213</t>
  </si>
  <si>
    <t>997013114</t>
  </si>
  <si>
    <t>Vnitrostaveništní doprava suti a vybouraných hmot pro budovy v do 15 m s použitím mechanizace</t>
  </si>
  <si>
    <t>-1702664328</t>
  </si>
  <si>
    <t>214</t>
  </si>
  <si>
    <t>997013501</t>
  </si>
  <si>
    <t>Odvoz suti a vybouraných hmot na skládku nebo meziskládku do 1 km se složením</t>
  </si>
  <si>
    <t>1051853728</t>
  </si>
  <si>
    <t>223,86-1,63</t>
  </si>
  <si>
    <t>12,0+4,9+29,0</t>
  </si>
  <si>
    <t>215</t>
  </si>
  <si>
    <t>997013509</t>
  </si>
  <si>
    <t>Příplatek k odvozu suti a vybouraných hmot na skládku ZKD 1 km přes 1 km</t>
  </si>
  <si>
    <t>-240558985</t>
  </si>
  <si>
    <t>268,13*9</t>
  </si>
  <si>
    <t>216</t>
  </si>
  <si>
    <t>997013812</t>
  </si>
  <si>
    <t>Poplatek za uložení na skládce (skládkovné) stavebního odpadu na bázi sádry</t>
  </si>
  <si>
    <t>1044044613</t>
  </si>
  <si>
    <t>4,134</t>
  </si>
  <si>
    <t>217</t>
  </si>
  <si>
    <t>997013814</t>
  </si>
  <si>
    <t xml:space="preserve">Poplatek za uložení na skládce (skládkovné) stavebního odpadu izolací </t>
  </si>
  <si>
    <t>1056545971</t>
  </si>
  <si>
    <t>44,386</t>
  </si>
  <si>
    <t>218</t>
  </si>
  <si>
    <t>997013631</t>
  </si>
  <si>
    <t>Poplatek za uložení na skládce (skládkovné) stavebního odpadu směsného</t>
  </si>
  <si>
    <t>101879804</t>
  </si>
  <si>
    <t>223,86-44,386-4,134+12,0</t>
  </si>
  <si>
    <t>219</t>
  </si>
  <si>
    <t>997221611</t>
  </si>
  <si>
    <t>Nakládání suti na dopravní prostředky pro vodorovnou dopravu</t>
  </si>
  <si>
    <t>1354452968</t>
  </si>
  <si>
    <t>220</t>
  </si>
  <si>
    <t>997221645</t>
  </si>
  <si>
    <t>Poplatek za uložení na skládce (skládkovné) odpadu asfaltového bez dehtu</t>
  </si>
  <si>
    <t>-1085464301</t>
  </si>
  <si>
    <t>4,9</t>
  </si>
  <si>
    <t>221</t>
  </si>
  <si>
    <t>997221655</t>
  </si>
  <si>
    <t xml:space="preserve">Poplatek za uložení na skládce (skládkovné) zeminy a kamení </t>
  </si>
  <si>
    <t>295036208</t>
  </si>
  <si>
    <t>29,0</t>
  </si>
  <si>
    <t>998</t>
  </si>
  <si>
    <t>Přesun hmot</t>
  </si>
  <si>
    <t>222</t>
  </si>
  <si>
    <t>998012023</t>
  </si>
  <si>
    <t>Přesun hmot pro budovy monolitické v do 24 m</t>
  </si>
  <si>
    <t>1048170016</t>
  </si>
  <si>
    <t>PSV</t>
  </si>
  <si>
    <t>Práce a dodávky PSV</t>
  </si>
  <si>
    <t>711</t>
  </si>
  <si>
    <t>Izolace proti vodě, vlhkosti a plynům</t>
  </si>
  <si>
    <t>223</t>
  </si>
  <si>
    <t>711431101</t>
  </si>
  <si>
    <t>Provedení izolace proti tlakové vodě vodorovné pásy na sucho AIP nebo tkaninou strop 1. np</t>
  </si>
  <si>
    <t>-188891494</t>
  </si>
  <si>
    <t>(28,35-0,45*2)*(23,65-0,45*2)-13,9*2,5</t>
  </si>
  <si>
    <t>224</t>
  </si>
  <si>
    <t>628320000</t>
  </si>
  <si>
    <t>pás asfaltový hydroizolační - ochranná vrstva nad 1 NP</t>
  </si>
  <si>
    <t>839642132</t>
  </si>
  <si>
    <t>589,738</t>
  </si>
  <si>
    <t>589,738*1,1655 'Přepočtené koeficientem množství</t>
  </si>
  <si>
    <t>225</t>
  </si>
  <si>
    <t>711491172</t>
  </si>
  <si>
    <t>Provedení doplňků izolace proti vodě na vodorovné ploše z textilií vrstva ochranná NAD 1 NP</t>
  </si>
  <si>
    <t>1070005208</t>
  </si>
  <si>
    <t>226</t>
  </si>
  <si>
    <t>69311225</t>
  </si>
  <si>
    <t>geotextilie netkaná separační, ochranná, sekundární ochrana proti poškození hydroizolace</t>
  </si>
  <si>
    <t>757665253</t>
  </si>
  <si>
    <t>589,738*1,05 'Přepočtené koeficientem množství</t>
  </si>
  <si>
    <t>227</t>
  </si>
  <si>
    <t>711493111</t>
  </si>
  <si>
    <t>Izolace proti podpovrchové a tlakové vodě vodorovná - hydroizol stěrka</t>
  </si>
  <si>
    <t>1367537217</t>
  </si>
  <si>
    <t xml:space="preserve">"s2"   53,1</t>
  </si>
  <si>
    <t>228</t>
  </si>
  <si>
    <t>711493121</t>
  </si>
  <si>
    <t>Izolace proti podpovrchové a tlakové vodě svislá hydroizolační stěrka</t>
  </si>
  <si>
    <t>2021226494</t>
  </si>
  <si>
    <t>"sprchy 123+126"</t>
  </si>
  <si>
    <t>(0,9+1,0*2+1,3+0,9*2+0,6)*2,0</t>
  </si>
  <si>
    <t xml:space="preserve">"132"  (1,3+0,9*2+0,6)*2,0</t>
  </si>
  <si>
    <t>229</t>
  </si>
  <si>
    <t>998711202</t>
  </si>
  <si>
    <t>Přesun hmot procentní pro izolace proti vodě, vlhkosti a plynům v objektech v do 12 m</t>
  </si>
  <si>
    <t>%</t>
  </si>
  <si>
    <t>-376699907</t>
  </si>
  <si>
    <t>712</t>
  </si>
  <si>
    <t xml:space="preserve">Povlakové krytiny   D.1.1b.4</t>
  </si>
  <si>
    <t>230</t>
  </si>
  <si>
    <t>712300833</t>
  </si>
  <si>
    <t xml:space="preserve">Odstranění povlakové krytiny střech do 10° +2* textilie - třívrstvé </t>
  </si>
  <si>
    <t>-1678702431</t>
  </si>
  <si>
    <t>28,7*(3,6+0,62+25,35)</t>
  </si>
  <si>
    <t>-(14,35*2,55+1,63*3,55+1,84*3,6)</t>
  </si>
  <si>
    <t>231</t>
  </si>
  <si>
    <t>712300834</t>
  </si>
  <si>
    <t>Příplatek k odstranění povlakové krytiny střech do 10° ZKD vrstvu- folie</t>
  </si>
  <si>
    <t>973704591</t>
  </si>
  <si>
    <t>799,656</t>
  </si>
  <si>
    <t>232</t>
  </si>
  <si>
    <t>712990812</t>
  </si>
  <si>
    <t>Odstranění povlakové krytiny střech do 10° násypu nebo nánosu tloušťky do 50 mm</t>
  </si>
  <si>
    <t>-1042860836</t>
  </si>
  <si>
    <t xml:space="preserve">"kačírek + substrát"  </t>
  </si>
  <si>
    <t>12,85*2,5+(12,85+14,4)*22,6+10,9*3,65</t>
  </si>
  <si>
    <t>233</t>
  </si>
  <si>
    <t>712331101</t>
  </si>
  <si>
    <t xml:space="preserve">Provedení povlakové krytiny střech do 10° podkladní vrstvy pásy na sucho  parozábrana</t>
  </si>
  <si>
    <t>287603295</t>
  </si>
  <si>
    <t xml:space="preserve">"S 7"     349,406</t>
  </si>
  <si>
    <t xml:space="preserve">"S7a"   11,61</t>
  </si>
  <si>
    <t xml:space="preserve">"S7b"   306,0</t>
  </si>
  <si>
    <t xml:space="preserve">"S7c"   21,2</t>
  </si>
  <si>
    <t>234</t>
  </si>
  <si>
    <t>FTR.32100567</t>
  </si>
  <si>
    <t xml:space="preserve">PE parozábrana  tl. 0,15 mm</t>
  </si>
  <si>
    <t>915882320</t>
  </si>
  <si>
    <t>688,216</t>
  </si>
  <si>
    <t>688,216*1,1655 'Přepočtené koeficientem množství</t>
  </si>
  <si>
    <t>235</t>
  </si>
  <si>
    <t>712771413</t>
  </si>
  <si>
    <t xml:space="preserve">Provedení vegetační vrstvy ze substrátu tloušťky do 200 mm vegetační střechy sklon do 15°  S7</t>
  </si>
  <si>
    <t>-569830473</t>
  </si>
  <si>
    <t xml:space="preserve">"s7 hlavní budova"  (4,2*2+4,55-0,4*2-0,8)*22,8+1,45*4,17-1,4*0,9</t>
  </si>
  <si>
    <t xml:space="preserve">"schodiště"   (10,91-0,4*2)*2,3-0,85*0,77-0,6*0,6</t>
  </si>
  <si>
    <t>236</t>
  </si>
  <si>
    <t>103211000</t>
  </si>
  <si>
    <t>zahradní substrát pro výsadbu VL</t>
  </si>
  <si>
    <t>-293935168</t>
  </si>
  <si>
    <t>285,806*(0,08+0,16)/2</t>
  </si>
  <si>
    <t>237</t>
  </si>
  <si>
    <t>712391382</t>
  </si>
  <si>
    <t>Provedení povlakové krytiny střech do 10° násypem z hrubého kameniva tl 50 mm</t>
  </si>
  <si>
    <t>682970730</t>
  </si>
  <si>
    <t xml:space="preserve">"S7"    0,8*22,8+(22,8*2+4,2*2+4,55+1,9+3,8+1,9+6,5)*0,4+8,7*0,3+1,5*0,2</t>
  </si>
  <si>
    <t xml:space="preserve">"schod"  10,91*(0,4+0,6)+(1,5+2,25)*0,4+1,255*0,78</t>
  </si>
  <si>
    <t>238</t>
  </si>
  <si>
    <t>712391482</t>
  </si>
  <si>
    <t>Příplatek k povlakové krytině střech do 10° ZKD 10 mm násypu z hrubého kameniva</t>
  </si>
  <si>
    <t>1729819509</t>
  </si>
  <si>
    <t>63,6*7</t>
  </si>
  <si>
    <t>239</t>
  </si>
  <si>
    <t>583374010</t>
  </si>
  <si>
    <t>kamenivo dekorační (kačírek) frakce 8/16</t>
  </si>
  <si>
    <t>617335525</t>
  </si>
  <si>
    <t>63,6*(0,08+0,16)/2*1,8</t>
  </si>
  <si>
    <t>240</t>
  </si>
  <si>
    <t>712391171</t>
  </si>
  <si>
    <t xml:space="preserve">Provedení povlakové krytiny střech do 10° filtrační  textilní vrstvy</t>
  </si>
  <si>
    <t>-88346905</t>
  </si>
  <si>
    <t xml:space="preserve">"S7" </t>
  </si>
  <si>
    <t xml:space="preserve">"substrát"    285,806</t>
  </si>
  <si>
    <t xml:space="preserve">"kačírek"      63,6</t>
  </si>
  <si>
    <t>241</t>
  </si>
  <si>
    <t>693111020</t>
  </si>
  <si>
    <t>textilie netkaná filtrační vrstva</t>
  </si>
  <si>
    <t>550477478</t>
  </si>
  <si>
    <t xml:space="preserve">"S7"   349,406</t>
  </si>
  <si>
    <t>349,406*1,1 'Přepočtené koeficientem množství</t>
  </si>
  <si>
    <t>242</t>
  </si>
  <si>
    <t>1814111210</t>
  </si>
  <si>
    <t>Založení extenzivní střešní vegetace výsevem a řízkováním - dle specifikace TZ</t>
  </si>
  <si>
    <t>-906354075</t>
  </si>
  <si>
    <t>243</t>
  </si>
  <si>
    <t>00580</t>
  </si>
  <si>
    <t>osivo- směs pro vegetační střechy</t>
  </si>
  <si>
    <t>-481524034</t>
  </si>
  <si>
    <t>261,0*5,3</t>
  </si>
  <si>
    <t>1383,3*0,02 'Přepočtené koeficientem množství</t>
  </si>
  <si>
    <t>244</t>
  </si>
  <si>
    <t>712332210</t>
  </si>
  <si>
    <t xml:space="preserve">Povlaková krytina do 10° drenážní a ochranná vrstva pásy  perfor folie </t>
  </si>
  <si>
    <t>1115966367</t>
  </si>
  <si>
    <t>"S7" 349,406</t>
  </si>
  <si>
    <t>245</t>
  </si>
  <si>
    <t>712391172</t>
  </si>
  <si>
    <t xml:space="preserve">Provedení povlakové krytiny střech do 10° ochranné textilní vrstvy  2*</t>
  </si>
  <si>
    <t>-101524335</t>
  </si>
  <si>
    <t xml:space="preserve">"S7"  349,406*2</t>
  </si>
  <si>
    <t xml:space="preserve">"S7a"   (2,0*1,5+6,6*1,1+1,5*0,9)*2</t>
  </si>
  <si>
    <t xml:space="preserve">"S7c"   7,15*2,1*2</t>
  </si>
  <si>
    <t>246</t>
  </si>
  <si>
    <t>693111460</t>
  </si>
  <si>
    <t>textilie netkaná - ochranná</t>
  </si>
  <si>
    <t>971842680</t>
  </si>
  <si>
    <t xml:space="preserve">  752,062*1,1</t>
  </si>
  <si>
    <t>247</t>
  </si>
  <si>
    <t>712361705</t>
  </si>
  <si>
    <t xml:space="preserve">Provedení povlakové krytiny střech do 10° fólií  se svařovanými spoji + vytažení na atiky</t>
  </si>
  <si>
    <t>-722870538</t>
  </si>
  <si>
    <t xml:space="preserve">"S7"  285,806+63,6</t>
  </si>
  <si>
    <t xml:space="preserve">"S7a"   (2,0*1,5+6,6*1,1+1,5*0,9)</t>
  </si>
  <si>
    <t xml:space="preserve">"S7b"   13,6*22,5</t>
  </si>
  <si>
    <t xml:space="preserve">"S7c"   7,57*2,8</t>
  </si>
  <si>
    <t xml:space="preserve">"vytažení na atiky" </t>
  </si>
  <si>
    <t xml:space="preserve">"S7+S7a"   (4,2*2+4,55+25,2)*2*0,45+(10,95+3,2)*2*0,5</t>
  </si>
  <si>
    <t xml:space="preserve">"S7c"     (7,25+2,2)*2*0,3</t>
  </si>
  <si>
    <t>248</t>
  </si>
  <si>
    <t>2832201200</t>
  </si>
  <si>
    <t xml:space="preserve">fólie hydroizolační střešní z měkčeného PVC proti prorůstání kořenů  S7</t>
  </si>
  <si>
    <t>-1832207388</t>
  </si>
  <si>
    <t xml:space="preserve">"S7"   (349,406+48,486)*1,655-(8,5+2,5)*0,45*1,655</t>
  </si>
  <si>
    <t>249</t>
  </si>
  <si>
    <t>2832200001</t>
  </si>
  <si>
    <t xml:space="preserve">fólie hydroizolační střešní  z měkčeného PVC svařovaná  </t>
  </si>
  <si>
    <t>-1538147025</t>
  </si>
  <si>
    <t xml:space="preserve">"S7a"   (11,61+11,0*0,45)*1,655</t>
  </si>
  <si>
    <t xml:space="preserve">"S7b"   306,0*1,655</t>
  </si>
  <si>
    <t>250</t>
  </si>
  <si>
    <t>283220010</t>
  </si>
  <si>
    <t xml:space="preserve">fólie hydroizolační střešní z měkčeného PVC-s klasifikací (t3)  7c</t>
  </si>
  <si>
    <t>1638784550</t>
  </si>
  <si>
    <t xml:space="preserve">"S7c"    (21,196+5,67)*1,655</t>
  </si>
  <si>
    <t>251</t>
  </si>
  <si>
    <t>7631317510</t>
  </si>
  <si>
    <t>Montáž parotěsné zábrany - ploché střechy</t>
  </si>
  <si>
    <t>-1710174118</t>
  </si>
  <si>
    <t>"S7" 358,249</t>
  </si>
  <si>
    <t xml:space="preserve">"S7a"  11,61</t>
  </si>
  <si>
    <t xml:space="preserve">"S7c"  7,15*2,1</t>
  </si>
  <si>
    <t>252</t>
  </si>
  <si>
    <t>28329011</t>
  </si>
  <si>
    <t>fólie PE vyztužená pro parotěsnou vrstvu (reakce na oheň - třída F) 110g/m2</t>
  </si>
  <si>
    <t>-54782062</t>
  </si>
  <si>
    <t>690,847*1,1</t>
  </si>
  <si>
    <t>253</t>
  </si>
  <si>
    <t>211571121</t>
  </si>
  <si>
    <t>Výplň odvodňovacích žeber nebo trativodů kamenivem drobným těženým</t>
  </si>
  <si>
    <t>-64670975</t>
  </si>
  <si>
    <t>21,1*0,2*0,1</t>
  </si>
  <si>
    <t>254</t>
  </si>
  <si>
    <t>212755214</t>
  </si>
  <si>
    <t>Trativody z drenážních trubek plastových flexibilních D 100 mm bez lože</t>
  </si>
  <si>
    <t>-922402331</t>
  </si>
  <si>
    <t>1,8+22,8+0,5</t>
  </si>
  <si>
    <t>255</t>
  </si>
  <si>
    <t>916331111</t>
  </si>
  <si>
    <t>Osazení zahradního obrubníku betonového do lože z betonu bez boční opěry</t>
  </si>
  <si>
    <t>-1005817280</t>
  </si>
  <si>
    <t>(29,75-0,56)*2</t>
  </si>
  <si>
    <t>256</t>
  </si>
  <si>
    <t>PFB.2130441</t>
  </si>
  <si>
    <t xml:space="preserve">Zahradní obrubník  100/5/25 II nat</t>
  </si>
  <si>
    <t>-2087892932</t>
  </si>
  <si>
    <t>257</t>
  </si>
  <si>
    <t>998712203</t>
  </si>
  <si>
    <t>Přesun hmot procentní pro krytiny povlakové v objektech v do 24 m</t>
  </si>
  <si>
    <t>-1865602179</t>
  </si>
  <si>
    <t>713</t>
  </si>
  <si>
    <t>Izolace tepelné- půdorysy, střecha</t>
  </si>
  <si>
    <t>258</t>
  </si>
  <si>
    <t>713121111</t>
  </si>
  <si>
    <t>Montáž izolace tepelné podlah volně kladenými rohožemi, pásy, dílci, deskami 1 vrstva</t>
  </si>
  <si>
    <t>347122277</t>
  </si>
  <si>
    <t xml:space="preserve">"50 mm minerál  -s1+s2"          653,564+53,1</t>
  </si>
  <si>
    <t xml:space="preserve">"40 mm minerál   s3 "              183,45</t>
  </si>
  <si>
    <t xml:space="preserve">"60 mm- extrud pol. s3"         183,45</t>
  </si>
  <si>
    <t xml:space="preserve">"100 mm minerál   s5 "             18,0</t>
  </si>
  <si>
    <t xml:space="preserve">"0-80mm- spád vrstva  s4"      121,76</t>
  </si>
  <si>
    <t xml:space="preserve">"30 mm- minerál   s5"                 18,0</t>
  </si>
  <si>
    <t>259</t>
  </si>
  <si>
    <t>713121121</t>
  </si>
  <si>
    <t>Montáž izolace tepelné podlah volně kladenými rohožemi, pásy, dílci, deskami 2 vrstvy</t>
  </si>
  <si>
    <t>-1143069625</t>
  </si>
  <si>
    <t xml:space="preserve">"s4 - minerál 100 mm"           121,76</t>
  </si>
  <si>
    <t xml:space="preserve">"s4 - extrud pol   160 mm"  121,76</t>
  </si>
  <si>
    <t>260</t>
  </si>
  <si>
    <t>63141434</t>
  </si>
  <si>
    <t>deska tepelně izolační minerální plovoucích podlah λ=0,033-0,035 tl 40mm</t>
  </si>
  <si>
    <t>287542672</t>
  </si>
  <si>
    <t xml:space="preserve">"s3"   183,45*1,02</t>
  </si>
  <si>
    <t>261</t>
  </si>
  <si>
    <t>63141432</t>
  </si>
  <si>
    <t>deska tepelně izolační minerální plovoucích podlah λ=0,033-0,035 tl 30mm</t>
  </si>
  <si>
    <t>1791204225</t>
  </si>
  <si>
    <t xml:space="preserve">"s5"    18,0*1,02</t>
  </si>
  <si>
    <t>262</t>
  </si>
  <si>
    <t>6316681402</t>
  </si>
  <si>
    <t>deska podlahová minerální spádová 0-80 mm</t>
  </si>
  <si>
    <t>-790640974</t>
  </si>
  <si>
    <t xml:space="preserve">"s4"    121,76*1,02</t>
  </si>
  <si>
    <t>263</t>
  </si>
  <si>
    <t>63150947</t>
  </si>
  <si>
    <t xml:space="preserve">deska tepelně izolační minerální plovoucích podlah  λ=0,033-0,035 tl 50mm</t>
  </si>
  <si>
    <t>-1548836738</t>
  </si>
  <si>
    <t xml:space="preserve">"s1+s2"   (653,564+53,1)*1,02</t>
  </si>
  <si>
    <t>264</t>
  </si>
  <si>
    <t>631514700</t>
  </si>
  <si>
    <t xml:space="preserve">deska minerální izolační tuhá  tl.100 mm</t>
  </si>
  <si>
    <t>-1943108987</t>
  </si>
  <si>
    <t xml:space="preserve">"s4+s5"   (121,76+18,0)*1,02</t>
  </si>
  <si>
    <t>265</t>
  </si>
  <si>
    <t>BCL.0001345.URS</t>
  </si>
  <si>
    <t xml:space="preserve">deska z extrudovaného polystyrénu  XPS 300 SF 160mm</t>
  </si>
  <si>
    <t>-237146927</t>
  </si>
  <si>
    <t xml:space="preserve">"s4"   121,76*1,02</t>
  </si>
  <si>
    <t>266</t>
  </si>
  <si>
    <t>28376380</t>
  </si>
  <si>
    <t>deska z polystyrénu XPS, hrana polodrážková a hladký povrch s vyšší odolností tl 60mm</t>
  </si>
  <si>
    <t>-1373504940</t>
  </si>
  <si>
    <t xml:space="preserve">"s3   60mm"   183,45*1,02</t>
  </si>
  <si>
    <t>267</t>
  </si>
  <si>
    <t>713121211</t>
  </si>
  <si>
    <t>Montáž izolace tepelné podlah volně kladenými okrajovými pásky</t>
  </si>
  <si>
    <t>-1200620506</t>
  </si>
  <si>
    <t>"dle realizovaných akcí = 1,7/m2-- výměr polah"</t>
  </si>
  <si>
    <t>1254,235*1,7</t>
  </si>
  <si>
    <t>268</t>
  </si>
  <si>
    <t>63140274</t>
  </si>
  <si>
    <t>pásek okrajový izolační minerální plovoucích podlah š 120mm tl 12mm</t>
  </si>
  <si>
    <t>1382187454</t>
  </si>
  <si>
    <t>2132,2*1,01</t>
  </si>
  <si>
    <t>269</t>
  </si>
  <si>
    <t>713131141</t>
  </si>
  <si>
    <t>Montáž izolace tepelné stěn a základů lepením celoplošně rohoží, pásů, dílců, desek</t>
  </si>
  <si>
    <t>1027535077</t>
  </si>
  <si>
    <t xml:space="preserve">"vytažení na atiky  8 cm" </t>
  </si>
  <si>
    <t>"s7" ((4,2*2+4,55+22,8+0,4)*2+2,8*2)*0,36</t>
  </si>
  <si>
    <t>(10,91+0,2+3,4)*2*0,65</t>
  </si>
  <si>
    <t>"u strojovny" (22,5+14,1)*2*0,6</t>
  </si>
  <si>
    <t>"vrchní hrana atiky 5 cm"</t>
  </si>
  <si>
    <t>(11,7+3,5)*2*0,3+(28,0+25,0)*2*0,3+22,3*0,3</t>
  </si>
  <si>
    <t xml:space="preserve">"spoj krček"   7,6*0,3*2+2,1*0,2*2</t>
  </si>
  <si>
    <t>270</t>
  </si>
  <si>
    <t>713131155</t>
  </si>
  <si>
    <t>Montáž izolace tepelné stěn a základů volně vloženými rohožemi, pásy, dílci, deskami 2 vrstvy</t>
  </si>
  <si>
    <t>1370439565</t>
  </si>
  <si>
    <t>"spoj krček"</t>
  </si>
  <si>
    <t xml:space="preserve">"krček"  (7,57*(0,68+1,22))*2</t>
  </si>
  <si>
    <t>271</t>
  </si>
  <si>
    <t>28375948</t>
  </si>
  <si>
    <t>deska EPS 100 fasádní λ=0,037 tl 80mm</t>
  </si>
  <si>
    <t>-144145695</t>
  </si>
  <si>
    <t>90,827*1,02</t>
  </si>
  <si>
    <t>272</t>
  </si>
  <si>
    <t>ISV.8591057230080</t>
  </si>
  <si>
    <t>Isover EPS 70 - 80mm, λD = 0,039 (W·m-1·K-1),1000x500x80mm, stabilizované desky pro tepel. izolace např. podkladní vrstvy izolací plochých střech, stěny, podlahy apod. Trvalá zatížitelnost v tlaku max. 1200kg/m2 při def. &lt; 2% .</t>
  </si>
  <si>
    <t>-1737756684</t>
  </si>
  <si>
    <t>28,766*1,02</t>
  </si>
  <si>
    <t>273</t>
  </si>
  <si>
    <t>ISV.8591057230103</t>
  </si>
  <si>
    <t>Isover EPS 70 - 100mm, λD = 0,039 (W·m-1·K-1),1000x500x100mm, stabilizované desky pro tepel. izolace např. podkladní vrstvy izolací plochých střech, stěny, podlahy apod. Trvalá zatížitelnost v tlaku max. 1200kg/m2 při def. &lt; 2% .</t>
  </si>
  <si>
    <t>-569114957</t>
  </si>
  <si>
    <t xml:space="preserve">"spoj krček"  28,766*1,02</t>
  </si>
  <si>
    <t>274</t>
  </si>
  <si>
    <t>28376013</t>
  </si>
  <si>
    <t xml:space="preserve">deska perimetrická fasádní  150kPa λ=0,035 tl 50mm</t>
  </si>
  <si>
    <t>-397847885</t>
  </si>
  <si>
    <t xml:space="preserve">"horní plocha atiky"   53,01*1,02</t>
  </si>
  <si>
    <t>275</t>
  </si>
  <si>
    <t>7131911140</t>
  </si>
  <si>
    <t xml:space="preserve">Montáž izolace tepelné podlah, stropů vrchem nebo střech překrytí pásem tkaniny </t>
  </si>
  <si>
    <t>410239202</t>
  </si>
  <si>
    <t xml:space="preserve">"s4"   121,76</t>
  </si>
  <si>
    <t>276</t>
  </si>
  <si>
    <t>693112150</t>
  </si>
  <si>
    <t>textilie netkaná SI 300 g/m2</t>
  </si>
  <si>
    <t>1543162792</t>
  </si>
  <si>
    <t xml:space="preserve">"s4 "   121,76*1,15</t>
  </si>
  <si>
    <t>277</t>
  </si>
  <si>
    <t>713191115</t>
  </si>
  <si>
    <t>Montáž izolace tepelné podlah, stropů nebo střech překrytí pásem asfaltovým samolepícím na sucho</t>
  </si>
  <si>
    <t>1624995327</t>
  </si>
  <si>
    <t xml:space="preserve">"s3"   183,45</t>
  </si>
  <si>
    <t>278</t>
  </si>
  <si>
    <t>628662800</t>
  </si>
  <si>
    <t xml:space="preserve">podkladní pás asfaltový SBS modifikovaný za studena samolepící se samolepícímy přesahy </t>
  </si>
  <si>
    <t>1121031764</t>
  </si>
  <si>
    <t xml:space="preserve">"s3"   183,45*1,15</t>
  </si>
  <si>
    <t>279</t>
  </si>
  <si>
    <t>713191132</t>
  </si>
  <si>
    <t>Montáž izolace tepelné podlah, stropů vrchem nebo střech překrytí separační fólií z PE- S1,2,5 + nad 1. np</t>
  </si>
  <si>
    <t>-1725745180</t>
  </si>
  <si>
    <t xml:space="preserve">"s1+s2+s5"  653,564+53,1+18,0</t>
  </si>
  <si>
    <t xml:space="preserve">"nad 1. np"     589,738</t>
  </si>
  <si>
    <t>280</t>
  </si>
  <si>
    <t>28323020</t>
  </si>
  <si>
    <t>fólie separační PE 2 x 50 m</t>
  </si>
  <si>
    <t>-1331629932</t>
  </si>
  <si>
    <t>1314,402</t>
  </si>
  <si>
    <t>1314,402*1,1 'Přepočtené koeficientem množství</t>
  </si>
  <si>
    <t>281</t>
  </si>
  <si>
    <t>713191134</t>
  </si>
  <si>
    <t>Montáž izolace tepelné podlah, stropů vrchem nebo střech překrytí fólií se svařovaným spojem</t>
  </si>
  <si>
    <t>-1040949192</t>
  </si>
  <si>
    <t xml:space="preserve">"s4"    121,76</t>
  </si>
  <si>
    <t>282</t>
  </si>
  <si>
    <t>283220000</t>
  </si>
  <si>
    <t xml:space="preserve">fólie hydroizolační  svařovaná </t>
  </si>
  <si>
    <t>-826270738</t>
  </si>
  <si>
    <t xml:space="preserve">"s4"   121,76*1,1</t>
  </si>
  <si>
    <t>283</t>
  </si>
  <si>
    <t>713141135</t>
  </si>
  <si>
    <t xml:space="preserve">Montáž izolace tepelné střech plochých lepené za studena bodově  vrstvy rohoží, pásů, dílců, desek </t>
  </si>
  <si>
    <t>2061848914</t>
  </si>
  <si>
    <t>"260 mm polyst"</t>
  </si>
  <si>
    <t>"S7" (6,55*2)*(0,5+22,8+0,3+1,5+0,25)-11,61</t>
  </si>
  <si>
    <t>(10,91+0,1*2)*3,4</t>
  </si>
  <si>
    <t>60 mmminerál</t>
  </si>
  <si>
    <t xml:space="preserve">"s7"   358,249</t>
  </si>
  <si>
    <t xml:space="preserve">"s7a"  11,61</t>
  </si>
  <si>
    <t>"200 mm minerál"</t>
  </si>
  <si>
    <t xml:space="preserve">"s7a"   11,61</t>
  </si>
  <si>
    <t xml:space="preserve">"s7b"   306,0</t>
  </si>
  <si>
    <t>"240 mm minerál"</t>
  </si>
  <si>
    <t>284</t>
  </si>
  <si>
    <t>63151641</t>
  </si>
  <si>
    <t>deska tepelně izolační minerální plochých střech spodní vrstva kolmé vlákno 30kPa λ=0,040 tl 240mm</t>
  </si>
  <si>
    <t>-1803673083</t>
  </si>
  <si>
    <t xml:space="preserve"> "s 7c"  17,02*1,02</t>
  </si>
  <si>
    <t>285</t>
  </si>
  <si>
    <t>63151498</t>
  </si>
  <si>
    <t>deska tepelně izolační minerální plochých střech vrchní vrstva 70kPa λ=0,038-0,039 tl 60mm</t>
  </si>
  <si>
    <t>-523633798</t>
  </si>
  <si>
    <t xml:space="preserve">"s 7"   358,249</t>
  </si>
  <si>
    <t>369,859*1,02</t>
  </si>
  <si>
    <t>286</t>
  </si>
  <si>
    <t>63151623</t>
  </si>
  <si>
    <t>deska tepelně izolační minerální plochých střech vrchní vrstva 70kPa λ=0,038-0,039 tl 200mm</t>
  </si>
  <si>
    <t>1307451638</t>
  </si>
  <si>
    <t xml:space="preserve">"s7a"  11,66*1,02</t>
  </si>
  <si>
    <t>287</t>
  </si>
  <si>
    <t>28372321</t>
  </si>
  <si>
    <t>deska EPS 100 do plochých střech a podlah λ=0,037 tl 200mm</t>
  </si>
  <si>
    <t>-746026601</t>
  </si>
  <si>
    <t xml:space="preserve">"s7"   358,249*1,02</t>
  </si>
  <si>
    <t>288</t>
  </si>
  <si>
    <t>7131411510</t>
  </si>
  <si>
    <t>Montáž izolace tepelné střech plochých - spádová vrstva</t>
  </si>
  <si>
    <t>-887497867</t>
  </si>
  <si>
    <t xml:space="preserve">"s7a"   11,66</t>
  </si>
  <si>
    <t xml:space="preserve">"s7c"   17,0</t>
  </si>
  <si>
    <t>289</t>
  </si>
  <si>
    <t>6315150000</t>
  </si>
  <si>
    <t>deska minerální izolační střešní spádová 190-60 mm</t>
  </si>
  <si>
    <t>1338228584</t>
  </si>
  <si>
    <t xml:space="preserve">"S7a "  11,66*1,02</t>
  </si>
  <si>
    <t>290</t>
  </si>
  <si>
    <t>6315149701</t>
  </si>
  <si>
    <t>deska minerální izolační střešní spádová 0-60 mm</t>
  </si>
  <si>
    <t>1180039718</t>
  </si>
  <si>
    <t xml:space="preserve">"s7c"  17,0*1,02</t>
  </si>
  <si>
    <t>291</t>
  </si>
  <si>
    <t>2837587400</t>
  </si>
  <si>
    <t>deska z pěnového polystyrenu spádová 190-60 mm</t>
  </si>
  <si>
    <t>-1349284310</t>
  </si>
  <si>
    <t xml:space="preserve">"s7"  358,249*1,02</t>
  </si>
  <si>
    <t>292</t>
  </si>
  <si>
    <t>713140811</t>
  </si>
  <si>
    <t>Odstranění tepelné izolace střech nadstřešní volně kladené z vláknitých materiálů suchých tl do 100 mm</t>
  </si>
  <si>
    <t>484769360</t>
  </si>
  <si>
    <t>293</t>
  </si>
  <si>
    <t>713140813</t>
  </si>
  <si>
    <t>Odstranění tepelné izolace střech nadstřešní volně kladené z vláknitých materiálů tl přes 100 mm- desky, klíny</t>
  </si>
  <si>
    <t>232601845</t>
  </si>
  <si>
    <t>687,76</t>
  </si>
  <si>
    <t>294</t>
  </si>
  <si>
    <t>713591161</t>
  </si>
  <si>
    <t>Montáž izolace tepelné izolační výplň- požární ucpávky VZT</t>
  </si>
  <si>
    <t>-2010736697</t>
  </si>
  <si>
    <t>0,2*2+0,15+0,2*2+0,15+0,3*2+0,2*2+0,1+0,1+0,25*2+0,2*5+0,1+0,2</t>
  </si>
  <si>
    <t>295</t>
  </si>
  <si>
    <t>631507910</t>
  </si>
  <si>
    <t xml:space="preserve">pás tepelně izolační protipožární VZT </t>
  </si>
  <si>
    <t>-395817862</t>
  </si>
  <si>
    <t>4,1</t>
  </si>
  <si>
    <t>4,1*1,1 'Přepočtené koeficientem množství</t>
  </si>
  <si>
    <t>296</t>
  </si>
  <si>
    <t>998713203</t>
  </si>
  <si>
    <t>Přesun hmot procentní pro izolace tepelné v objektech v do 24 m</t>
  </si>
  <si>
    <t>130958871</t>
  </si>
  <si>
    <t>725</t>
  </si>
  <si>
    <t>Zdravotechnika - zařizovací předměty</t>
  </si>
  <si>
    <t>297</t>
  </si>
  <si>
    <t>7252443220</t>
  </si>
  <si>
    <t xml:space="preserve">D+M  Sprchové otočné dveře 900/1950 mm , typové provedení-pravé, barevné provedení chrome, panty,madla, úchyty, bezpeč sklo  tl. 8 mm</t>
  </si>
  <si>
    <t>444874171</t>
  </si>
  <si>
    <t>298</t>
  </si>
  <si>
    <t>7252443221</t>
  </si>
  <si>
    <t xml:space="preserve">D+M  Sprchové otočné dveře 700/1950 mm , typové provedení-pravé, barevné provedení chrome, panty,madla, úchyty, bezpeč sklo  tl. 8 mm</t>
  </si>
  <si>
    <t>-247278480</t>
  </si>
  <si>
    <t>299</t>
  </si>
  <si>
    <t>998725203</t>
  </si>
  <si>
    <t>Přesun hmot procentní pro zařizovací předměty v objektech v do 24 m</t>
  </si>
  <si>
    <t>1868824084</t>
  </si>
  <si>
    <t>741</t>
  </si>
  <si>
    <t>Elektroinstalace - silnoproud</t>
  </si>
  <si>
    <t>300</t>
  </si>
  <si>
    <t>7413700</t>
  </si>
  <si>
    <t xml:space="preserve">Operační dvouramenné  svítidlo   LED (hlavní svítidlo a satelit bez kamery)</t>
  </si>
  <si>
    <t>619337797</t>
  </si>
  <si>
    <t>301</t>
  </si>
  <si>
    <t>7413701</t>
  </si>
  <si>
    <t xml:space="preserve">Lokální vyšetřovací   svítidlo stropní  LED</t>
  </si>
  <si>
    <t>-1330106305</t>
  </si>
  <si>
    <t>751</t>
  </si>
  <si>
    <t>Vzduchotechnika</t>
  </si>
  <si>
    <t>302</t>
  </si>
  <si>
    <t>751398021</t>
  </si>
  <si>
    <t>Mtž větrací mřížky stěnové do 0,040 m2</t>
  </si>
  <si>
    <t>-32786870</t>
  </si>
  <si>
    <t>303</t>
  </si>
  <si>
    <t>553414200</t>
  </si>
  <si>
    <t>Fasádní AL mřížka 50*150 mm</t>
  </si>
  <si>
    <t>-1030053846</t>
  </si>
  <si>
    <t>763</t>
  </si>
  <si>
    <t>Konstrukce suché výstavby- půdorysy, řezy</t>
  </si>
  <si>
    <t>304</t>
  </si>
  <si>
    <t>763111336</t>
  </si>
  <si>
    <t>SDK příčka tl 125 mm profil CW+UW 100 desky 1xH2 12,5 s izolací EI 30 Rw do 48 dB do vlhka</t>
  </si>
  <si>
    <t>-611935895</t>
  </si>
  <si>
    <t xml:space="preserve">"244"  2,15*3,6-0,8*1,97</t>
  </si>
  <si>
    <t>305</t>
  </si>
  <si>
    <t>763111323</t>
  </si>
  <si>
    <t>SDK příčka tl 100 mm profil CW+UW 75 desky 1xDF 12,5 TI 60 mm EI 30 Rw 45 dB</t>
  </si>
  <si>
    <t>1678592915</t>
  </si>
  <si>
    <t xml:space="preserve">"237,239,234"  (2,46+6,46+6,85)*3,8-0,9*2,13</t>
  </si>
  <si>
    <t>306</t>
  </si>
  <si>
    <t>763111417</t>
  </si>
  <si>
    <t>SDK příčka tl 150 mm profil CW+UW 100 desky 2xA 12,5 TI 100 mm EI 60 Rw 55 DB</t>
  </si>
  <si>
    <t>1401526991</t>
  </si>
  <si>
    <t xml:space="preserve">"242"  3,1*3,6</t>
  </si>
  <si>
    <t>307</t>
  </si>
  <si>
    <t>763111428</t>
  </si>
  <si>
    <t>SDK příčka tl 150 mm profil CW+UW 100 desky 2xDF 12,5 TI 40 mm 100 kg/m3 EI 90 Rw 56 dB</t>
  </si>
  <si>
    <t>1122101711</t>
  </si>
  <si>
    <t>"303-305" (1,6+4,8+0,15+5,25+3,0+3,0)*4,0</t>
  </si>
  <si>
    <t>308</t>
  </si>
  <si>
    <t>7631114110</t>
  </si>
  <si>
    <t xml:space="preserve">SDK příčka tl  mm profil CW+UW - řípl za impreg desky tl. 12,5 mm</t>
  </si>
  <si>
    <t>1493223178</t>
  </si>
  <si>
    <t xml:space="preserve">"243"  (2,15+1,7)*2,7</t>
  </si>
  <si>
    <t>309</t>
  </si>
  <si>
    <t>763111717</t>
  </si>
  <si>
    <t>SDK příčka základní penetrační nátěr oboustranný</t>
  </si>
  <si>
    <t>2132668710</t>
  </si>
  <si>
    <t>6,17+11,2+71,2+58,36</t>
  </si>
  <si>
    <t>310</t>
  </si>
  <si>
    <t>763121415</t>
  </si>
  <si>
    <t>SDK stěna předsazená tl 112,5 mm profil CW+UW 100 deska 1xA 12,5 TI EI 15</t>
  </si>
  <si>
    <t>-637504764</t>
  </si>
  <si>
    <t>"kryty potrubí"</t>
  </si>
  <si>
    <t xml:space="preserve">"201"  (1,25+0,25)*3,8</t>
  </si>
  <si>
    <t xml:space="preserve">"203"  (0,35*2+1,6)*3,8</t>
  </si>
  <si>
    <t xml:space="preserve">"209"  (0,6+0,28)*2*3,8</t>
  </si>
  <si>
    <t xml:space="preserve">"213"   (0,3+0,7)*3,8</t>
  </si>
  <si>
    <t xml:space="preserve">"228"  (0,28*2)*3,8</t>
  </si>
  <si>
    <t xml:space="preserve">"229"   (0,25+1,2)*3,8</t>
  </si>
  <si>
    <t xml:space="preserve">"230"    (0,58+0,325)*3,8</t>
  </si>
  <si>
    <t xml:space="preserve">"231"  (0,62+0,2)*3,8</t>
  </si>
  <si>
    <t xml:space="preserve">"242"   (0,5+0,45*2)*3,8+(0,35+0,55)*3,8</t>
  </si>
  <si>
    <t xml:space="preserve">"spoj krček"  7,7*2*3,2-7,6*2,76*2</t>
  </si>
  <si>
    <t>311</t>
  </si>
  <si>
    <t>763121429</t>
  </si>
  <si>
    <t>SDK stěna předsazená tl 112,5 mm profil CW+UW 100 deska 1xH2 12,5 bez TI EI 15- impreg</t>
  </si>
  <si>
    <t>-1170183349</t>
  </si>
  <si>
    <t xml:space="preserve">"204"  (0,2+1,1)*3,8</t>
  </si>
  <si>
    <t xml:space="preserve">"210+211"   (0,9*3)*3,8</t>
  </si>
  <si>
    <t xml:space="preserve">"232"   0,9*3,8</t>
  </si>
  <si>
    <t xml:space="preserve">"233"  1,55*2,5</t>
  </si>
  <si>
    <t>312</t>
  </si>
  <si>
    <t>763121714</t>
  </si>
  <si>
    <t>SDK stěna předsazená základní penetrační nátěr</t>
  </si>
  <si>
    <t>-2123271804</t>
  </si>
  <si>
    <t>55,189+22,495</t>
  </si>
  <si>
    <t>313</t>
  </si>
  <si>
    <t>763131411</t>
  </si>
  <si>
    <t xml:space="preserve">T5    SDK podhled desky 1xA 12,5 bez TI dvouvrstvá spodní kce profil CD+UD</t>
  </si>
  <si>
    <t>1753594815</t>
  </si>
  <si>
    <t xml:space="preserve">"T5" </t>
  </si>
  <si>
    <t xml:space="preserve">"202"  3,3*3,3*2</t>
  </si>
  <si>
    <t>"242" 3,1*2,4</t>
  </si>
  <si>
    <t>314</t>
  </si>
  <si>
    <t>763131714</t>
  </si>
  <si>
    <t>SDK podhled základní penetrační nátěr</t>
  </si>
  <si>
    <t>-803929889</t>
  </si>
  <si>
    <t>29,22</t>
  </si>
  <si>
    <t>315</t>
  </si>
  <si>
    <t>763131751</t>
  </si>
  <si>
    <t>Montáž parotěsné zábrany - T2</t>
  </si>
  <si>
    <t>1080531956</t>
  </si>
  <si>
    <t xml:space="preserve">"T2"    183,45</t>
  </si>
  <si>
    <t>316</t>
  </si>
  <si>
    <t>28329274</t>
  </si>
  <si>
    <t>fólie PE vyztužená pro parotěsnou vrstvu (reakce na oheň - třída E) 110g/m2</t>
  </si>
  <si>
    <t>1729118954</t>
  </si>
  <si>
    <t>183,45</t>
  </si>
  <si>
    <t>183,45*1,1235 'Přepočtené koeficientem množství</t>
  </si>
  <si>
    <t>317</t>
  </si>
  <si>
    <t>763131752</t>
  </si>
  <si>
    <t xml:space="preserve">Montáž jedné vrstvy tepelné izolace do SDK podhledu  T2</t>
  </si>
  <si>
    <t>451634577</t>
  </si>
  <si>
    <t>"303-306" 14,4+15,75+4,65+148,65</t>
  </si>
  <si>
    <t>318</t>
  </si>
  <si>
    <t>63150849</t>
  </si>
  <si>
    <t xml:space="preserve">pás tepelně izolační pro všechny druhy nezatížených izolací  λ=0,038-0,039 tl 100mm</t>
  </si>
  <si>
    <t>-166538750</t>
  </si>
  <si>
    <t>183,45*1,02</t>
  </si>
  <si>
    <t>187,119*1,02 'Přepočtené koeficientem množství</t>
  </si>
  <si>
    <t>319</t>
  </si>
  <si>
    <t>763131765</t>
  </si>
  <si>
    <t>Příplatek k SDK podhledu za výšku zavěšení přes 0,5 do 1,0 m</t>
  </si>
  <si>
    <t>1250656169</t>
  </si>
  <si>
    <t>"sv 300 mm"</t>
  </si>
  <si>
    <t>71,25+38,6+15,7+37,75+14,4+15,71+4,65+148,65</t>
  </si>
  <si>
    <t>320</t>
  </si>
  <si>
    <t>763131766</t>
  </si>
  <si>
    <t>Příplatek k SDK podhledu za výšku zavěšení přes 1,0 do 1,5 m</t>
  </si>
  <si>
    <t>-383384143</t>
  </si>
  <si>
    <t>"SV 250+275 mm"</t>
  </si>
  <si>
    <t>11,15+3,8+3,0+4,1+3,0+3,25+3,15+38,83+6,45+3,4</t>
  </si>
  <si>
    <t>3,0+6,8+8,2+7,1+3,9+17,75+8,45+4,0+4,05+3,85+11,95</t>
  </si>
  <si>
    <t>15,11+4,35+15,25+3,85+13,9+10,4+18,0+4,15+2,85+67,8</t>
  </si>
  <si>
    <t>321</t>
  </si>
  <si>
    <t>763135101</t>
  </si>
  <si>
    <t xml:space="preserve">T1.3    Montáž SDK kazetového podhledu z kazet 600x600 mm na zavěšenou viditelnou nosnou konstrukci </t>
  </si>
  <si>
    <t>-2102019549</t>
  </si>
  <si>
    <t xml:space="preserve">"T1.3" </t>
  </si>
  <si>
    <t xml:space="preserve">"204"   3,8</t>
  </si>
  <si>
    <t xml:space="preserve">"205"   3,0</t>
  </si>
  <si>
    <t xml:space="preserve">"210"   3,0</t>
  </si>
  <si>
    <t xml:space="preserve">"211"   3,25</t>
  </si>
  <si>
    <t xml:space="preserve">"212"    3,15</t>
  </si>
  <si>
    <t xml:space="preserve">"222"   2,5*0,9</t>
  </si>
  <si>
    <t xml:space="preserve">"226"   1,3*0,9</t>
  </si>
  <si>
    <t xml:space="preserve">"227"   7,1</t>
  </si>
  <si>
    <t xml:space="preserve">"228"   3,9</t>
  </si>
  <si>
    <t xml:space="preserve">"232"    4,1</t>
  </si>
  <si>
    <t xml:space="preserve">"233"   3,85</t>
  </si>
  <si>
    <t xml:space="preserve">"242"   23,5-7,44</t>
  </si>
  <si>
    <t>322</t>
  </si>
  <si>
    <t>5903060103</t>
  </si>
  <si>
    <t xml:space="preserve">T1.3    podhled rastr 600/600/20 demont panely, koef pohltivosti aw= 0,95 , rastr bílý v úpr. C1 ,viditelná kce  </t>
  </si>
  <si>
    <t>-165603618</t>
  </si>
  <si>
    <t>54,63*1,05</t>
  </si>
  <si>
    <t>323</t>
  </si>
  <si>
    <t>763135102</t>
  </si>
  <si>
    <t xml:space="preserve">T1.2+T2   Montáž SDK kazetového podhledu z kazet 600x600 mm + 600*1200 na zavěšenou polozapuštěnou nosnou konstrukci  </t>
  </si>
  <si>
    <t>337378964</t>
  </si>
  <si>
    <t>"T1.2"</t>
  </si>
  <si>
    <t xml:space="preserve">"201"  71,25</t>
  </si>
  <si>
    <t xml:space="preserve">"203"   11,15</t>
  </si>
  <si>
    <t xml:space="preserve">"206"    4,1</t>
  </si>
  <si>
    <t xml:space="preserve">"208"   15,7</t>
  </si>
  <si>
    <t xml:space="preserve">"209"    37,75</t>
  </si>
  <si>
    <t xml:space="preserve">"213"   67,75</t>
  </si>
  <si>
    <t xml:space="preserve">"222"   2,5*1,6</t>
  </si>
  <si>
    <t xml:space="preserve">"223"   3,4</t>
  </si>
  <si>
    <t xml:space="preserve">"224"    3,0</t>
  </si>
  <si>
    <t xml:space="preserve">"225"   6,8</t>
  </si>
  <si>
    <t xml:space="preserve">"226"   8,2-1,3*0,9</t>
  </si>
  <si>
    <t xml:space="preserve">"229"   17,75</t>
  </si>
  <si>
    <t xml:space="preserve">"230"    8,45</t>
  </si>
  <si>
    <t xml:space="preserve">"231"   4,0</t>
  </si>
  <si>
    <t xml:space="preserve">"234"    11,95</t>
  </si>
  <si>
    <t xml:space="preserve">"241"   18,0</t>
  </si>
  <si>
    <t xml:space="preserve">"243"   4,15</t>
  </si>
  <si>
    <t xml:space="preserve">"244"   2,85</t>
  </si>
  <si>
    <t xml:space="preserve">"302"   32,25</t>
  </si>
  <si>
    <t xml:space="preserve">"t2"  </t>
  </si>
  <si>
    <t xml:space="preserve">"303"  14,4</t>
  </si>
  <si>
    <t xml:space="preserve">"304"   15,71</t>
  </si>
  <si>
    <t xml:space="preserve">"305"   4,61</t>
  </si>
  <si>
    <t xml:space="preserve">"306"   148,65</t>
  </si>
  <si>
    <t>324</t>
  </si>
  <si>
    <t>5903060102</t>
  </si>
  <si>
    <t xml:space="preserve">T1.2   podhled rastr 600/600/15 (1200/600) demont panely, koef pohltivosti aw= 0,9  AC= 190, polozap. konstr.</t>
  </si>
  <si>
    <t>1418208987</t>
  </si>
  <si>
    <t xml:space="preserve">"T1.2"    331,33*1,05</t>
  </si>
  <si>
    <t>325</t>
  </si>
  <si>
    <t>5903060101</t>
  </si>
  <si>
    <t xml:space="preserve">T2   podhled kombinace rastru 600/600/15+600/1200/15, 1200/1200/15,demont panely, koef pohltivosti aw= 0,9,  AC= 180,  polozap. konstr.</t>
  </si>
  <si>
    <t>-1858066802</t>
  </si>
  <si>
    <t xml:space="preserve">"T2"    183,37*1,05</t>
  </si>
  <si>
    <t>326</t>
  </si>
  <si>
    <t>76313510200</t>
  </si>
  <si>
    <t xml:space="preserve">T1.1   Montáž SDK kazetového podhledu z kazet 600x600 mm na zavěšenou polozapuštěnou nosnou konstrukci  T1.2</t>
  </si>
  <si>
    <t>-1365962377</t>
  </si>
  <si>
    <t xml:space="preserve">"T1.1" </t>
  </si>
  <si>
    <t xml:space="preserve">"207"    38,6</t>
  </si>
  <si>
    <t>327</t>
  </si>
  <si>
    <t>5903060105</t>
  </si>
  <si>
    <t xml:space="preserve">T1.1   podhled rastrový u 600/600/20  demont panely, koef pohltivosti aw= 0,8, nosný rošt z lakované galvanizované oceli. zapuštěná boční hrana</t>
  </si>
  <si>
    <t>-624492775</t>
  </si>
  <si>
    <t xml:space="preserve">"T1.1"  38,6*1,05</t>
  </si>
  <si>
    <t>328</t>
  </si>
  <si>
    <t>763135812</t>
  </si>
  <si>
    <t>Demontáž podhledu sádrokartonového kazetového na roštu polozapuštěném</t>
  </si>
  <si>
    <t>-1601359431</t>
  </si>
  <si>
    <t>563,0*0,7</t>
  </si>
  <si>
    <t>329</t>
  </si>
  <si>
    <t>763135611</t>
  </si>
  <si>
    <t>Montáž kazet SDK kazetového podhledu na stávající konstrukci</t>
  </si>
  <si>
    <t>532298374</t>
  </si>
  <si>
    <t>394,1</t>
  </si>
  <si>
    <t>330</t>
  </si>
  <si>
    <t>7631328121</t>
  </si>
  <si>
    <t>Omytí rastru podhledu</t>
  </si>
  <si>
    <t>-1143315336</t>
  </si>
  <si>
    <t>331</t>
  </si>
  <si>
    <t>763172324</t>
  </si>
  <si>
    <t xml:space="preserve">22/Z    Montáž dvířek revizních jednoplášťových SDK kcí vel. 400x500 mm pro příčky a předsazené stěny</t>
  </si>
  <si>
    <t>330417307</t>
  </si>
  <si>
    <t>332</t>
  </si>
  <si>
    <t>59030713</t>
  </si>
  <si>
    <t>22/Z dvířka revizní jednokřídlá s automatickým zámkem 400x500mm</t>
  </si>
  <si>
    <t>-1245860177</t>
  </si>
  <si>
    <t>333</t>
  </si>
  <si>
    <t>763181311</t>
  </si>
  <si>
    <t xml:space="preserve">7,15,  Montáž jednokřídlové kovové zárubně v do 2,75 m SDK příčka</t>
  </si>
  <si>
    <t>55076752</t>
  </si>
  <si>
    <t xml:space="preserve">"7"    1</t>
  </si>
  <si>
    <t xml:space="preserve">"15"  1</t>
  </si>
  <si>
    <t>334</t>
  </si>
  <si>
    <t>55331589</t>
  </si>
  <si>
    <t xml:space="preserve">7   zárubeň jednokřídlá ocelová pro sádrokartonové příčky tl stěny 75-100mm rozměru 700/1970, 2100mm</t>
  </si>
  <si>
    <t>1540768545</t>
  </si>
  <si>
    <t xml:space="preserve">"7"   1</t>
  </si>
  <si>
    <t>335</t>
  </si>
  <si>
    <t>55331590</t>
  </si>
  <si>
    <t xml:space="preserve">15  zárubeň jednokřídlá ocelová pro sádrokartonové příčky tl stěny 75-100mm rozměru 800/1970, 2100mm</t>
  </si>
  <si>
    <t>1548621842</t>
  </si>
  <si>
    <t>336</t>
  </si>
  <si>
    <t>998763403</t>
  </si>
  <si>
    <t>Přesun hmot procentní pro sádrokartonové konstrukce v objektech v do 24 m</t>
  </si>
  <si>
    <t>1592450399</t>
  </si>
  <si>
    <t>764</t>
  </si>
  <si>
    <t>Konstrukce klempířské + 5% prořez- tabulka výrobků</t>
  </si>
  <si>
    <t>337</t>
  </si>
  <si>
    <t>764002841</t>
  </si>
  <si>
    <t>Demontáž oplechování horních ploch zdí a nadezdívek do suti</t>
  </si>
  <si>
    <t>923885135</t>
  </si>
  <si>
    <t>114,0</t>
  </si>
  <si>
    <t>338</t>
  </si>
  <si>
    <t>764246304</t>
  </si>
  <si>
    <t xml:space="preserve">1/k  Oplechování parapetů rovných mechanicky kotvené z TiZn lesklého plechu rš 320 mm+5%</t>
  </si>
  <si>
    <t>244678548</t>
  </si>
  <si>
    <t>12,0*1,05</t>
  </si>
  <si>
    <t>339</t>
  </si>
  <si>
    <t>764246303</t>
  </si>
  <si>
    <t xml:space="preserve">"2/k  Oplechování parapetů rovných mech. kotvené TiZn lesklého plechu rč 240 mm</t>
  </si>
  <si>
    <t>1455910356</t>
  </si>
  <si>
    <t>16,8*1,05</t>
  </si>
  <si>
    <t>340</t>
  </si>
  <si>
    <t>764246302</t>
  </si>
  <si>
    <t xml:space="preserve">3/k  Oplechování parapetů rovných TiZn plech, rš 190 mm</t>
  </si>
  <si>
    <t>1487559653</t>
  </si>
  <si>
    <t>6,0*1,05</t>
  </si>
  <si>
    <t>341</t>
  </si>
  <si>
    <t>764246307</t>
  </si>
  <si>
    <t>4/k Oplechování parapetů rovných mechanicky kotvené z TiZn lesklého plechu rš 560 mm</t>
  </si>
  <si>
    <t>-1785118308</t>
  </si>
  <si>
    <t>18,28*1,05</t>
  </si>
  <si>
    <t>342</t>
  </si>
  <si>
    <t>7642463080</t>
  </si>
  <si>
    <t xml:space="preserve">5/k +9/k  Oplechování parapetů rovných mechanicky kotvené z TiZn lesklého plechu  rš 700- 750 mm+5%</t>
  </si>
  <si>
    <t>-1487553999</t>
  </si>
  <si>
    <t xml:space="preserve">"5/k"   34,1*1,05</t>
  </si>
  <si>
    <t xml:space="preserve">"9/k"   20,8*1,05</t>
  </si>
  <si>
    <t>343</t>
  </si>
  <si>
    <t>764244308</t>
  </si>
  <si>
    <t xml:space="preserve">6/K   Oplechování horních ploch a nadezdívek bez rohů z TiZn lesklého plechu kotvené rš 750 mm</t>
  </si>
  <si>
    <t>-2027480779</t>
  </si>
  <si>
    <t>32,26*1,05</t>
  </si>
  <si>
    <t>344</t>
  </si>
  <si>
    <t>764244309</t>
  </si>
  <si>
    <t xml:space="preserve">7/k   Oplechování horních ploch a nadezdívek bez rohů z TiZn lesklého plechu kotvené rš 800 mm</t>
  </si>
  <si>
    <t>640865504</t>
  </si>
  <si>
    <t>41,47*1,05</t>
  </si>
  <si>
    <t>345</t>
  </si>
  <si>
    <t>7644500</t>
  </si>
  <si>
    <t xml:space="preserve">8/k  Pojistný přepad na střeše- zaatiková vpusťsystémová PVC DN 75, foliová mamžeta, přesazh fasády80mm, opl TiZn</t>
  </si>
  <si>
    <t>394146549</t>
  </si>
  <si>
    <t>346</t>
  </si>
  <si>
    <t>7642443060</t>
  </si>
  <si>
    <t xml:space="preserve">10/k  Oplechování horních ploch a nadezdívek bez rohů z TiZn lesklého plechu kotvené rš 540 mm +5%</t>
  </si>
  <si>
    <t>-744299683</t>
  </si>
  <si>
    <t>15,24*1,05</t>
  </si>
  <si>
    <t>347</t>
  </si>
  <si>
    <t>7642443031</t>
  </si>
  <si>
    <t xml:space="preserve">11/k  Oplechování horních ploch a nadezdívek bez rohů z TiZn lesklého plechu kotvené rš 180 mm +5%</t>
  </si>
  <si>
    <t>-1828731566</t>
  </si>
  <si>
    <t>14,27*1,05</t>
  </si>
  <si>
    <t>348</t>
  </si>
  <si>
    <t>7642443051</t>
  </si>
  <si>
    <t xml:space="preserve">12/k+13/k    Oplechování horních ploch a nadezdívek bez rohů z TiZn lesklého plechu kotvené rš 370-400 mm+5%</t>
  </si>
  <si>
    <t>47925415</t>
  </si>
  <si>
    <t>(2,1+2,1)*1,05</t>
  </si>
  <si>
    <t>349</t>
  </si>
  <si>
    <t>764548303</t>
  </si>
  <si>
    <t xml:space="preserve">14/k+15/k+20/k    Hranatý svod včetně objímek, kolen, odskoků  z TiZn lesklého plechu o straně 100 mm+5%</t>
  </si>
  <si>
    <t>-1935249694</t>
  </si>
  <si>
    <t>(7,75+8,35+8,3)*1,05</t>
  </si>
  <si>
    <t>350</t>
  </si>
  <si>
    <t>764541315</t>
  </si>
  <si>
    <t xml:space="preserve">16/k+17/k  Žlab podokapní hranatý z TiZn lesklého plechu rš 400 mm+5%</t>
  </si>
  <si>
    <t>-2105097526</t>
  </si>
  <si>
    <t>(22,5+22,5)*1,05</t>
  </si>
  <si>
    <t>351</t>
  </si>
  <si>
    <t>7645413640</t>
  </si>
  <si>
    <t xml:space="preserve">16/ k+17/k manžety k okapům hranatým  z TiZn lesklého plechu </t>
  </si>
  <si>
    <t>402981518</t>
  </si>
  <si>
    <t>352</t>
  </si>
  <si>
    <t>7645484240</t>
  </si>
  <si>
    <t xml:space="preserve">18/k Oplechování odpad potrubí  150*150 mm  +5%</t>
  </si>
  <si>
    <t>1604712023</t>
  </si>
  <si>
    <t>7,7*1,05</t>
  </si>
  <si>
    <t>353</t>
  </si>
  <si>
    <t>764242334</t>
  </si>
  <si>
    <t xml:space="preserve">19/k  Oplechování rovné okapové hrany z TiZn lesklého plechu rš 300 mm+5%</t>
  </si>
  <si>
    <t>-1364950081</t>
  </si>
  <si>
    <t>45,0*1,05</t>
  </si>
  <si>
    <t>354</t>
  </si>
  <si>
    <t>7642443040</t>
  </si>
  <si>
    <t xml:space="preserve">21/k  Oplechování stříšky   rš 500 mm+5%</t>
  </si>
  <si>
    <t>415331026</t>
  </si>
  <si>
    <t>1,5*1,05</t>
  </si>
  <si>
    <t>355</t>
  </si>
  <si>
    <t>998764203</t>
  </si>
  <si>
    <t>Přesun hmot procentní pro konstrukce klempířské v objektech v do 24 m</t>
  </si>
  <si>
    <t>-2088717435</t>
  </si>
  <si>
    <t>766</t>
  </si>
  <si>
    <t>Konstrukce truhlářské- tabula výrobků</t>
  </si>
  <si>
    <t>356</t>
  </si>
  <si>
    <t>6117313801</t>
  </si>
  <si>
    <t xml:space="preserve">1/L   D + M  dveře venkovní  vchodové  dvoukřídl.  , plné,  s výklopným nadsvětlíkem, pákové otevírání, zámek FAB- ,kování  br. nerez,- tabulka výr.</t>
  </si>
  <si>
    <t>413054100</t>
  </si>
  <si>
    <t xml:space="preserve">"1/L   1820/2650  vč zárubně"   1   </t>
  </si>
  <si>
    <t>357</t>
  </si>
  <si>
    <t>766660001</t>
  </si>
  <si>
    <t xml:space="preserve">4,5, 6, 7,15      Montáž dveřních křídel otvíravých 1křídlových š do 0,8 m do ocelové zárubně</t>
  </si>
  <si>
    <t>403161868</t>
  </si>
  <si>
    <t xml:space="preserve">"4/L"    3</t>
  </si>
  <si>
    <t xml:space="preserve">"4/P"   2</t>
  </si>
  <si>
    <t xml:space="preserve">"5/L"    1</t>
  </si>
  <si>
    <t xml:space="preserve">"5/P"   3</t>
  </si>
  <si>
    <t xml:space="preserve">"6/L"    4</t>
  </si>
  <si>
    <t xml:space="preserve">"6/P"   2  </t>
  </si>
  <si>
    <t xml:space="preserve">"7/L"   1</t>
  </si>
  <si>
    <t xml:space="preserve">"15/L"  1</t>
  </si>
  <si>
    <t>358</t>
  </si>
  <si>
    <t>766660002</t>
  </si>
  <si>
    <t xml:space="preserve">2,3     Montáž dveřních křídel otvíravých 1křídlových š přes 0,8 m do ocelové zárubně</t>
  </si>
  <si>
    <t>-604322717</t>
  </si>
  <si>
    <t xml:space="preserve">"2/L"   0</t>
  </si>
  <si>
    <t xml:space="preserve">"2/P"   1</t>
  </si>
  <si>
    <t xml:space="preserve">"3/L"    1   </t>
  </si>
  <si>
    <t xml:space="preserve">"3/P"     1   </t>
  </si>
  <si>
    <t>359</t>
  </si>
  <si>
    <t>6116032701</t>
  </si>
  <si>
    <t xml:space="preserve">2,3,5,6,7,15   dveře dřevěné vnitřní hladké plné 1křídlové 70-90/210, kov brouš nerez, zámekFAB nástřik, štítek s označením- tabulka výr.</t>
  </si>
  <si>
    <t>938548207</t>
  </si>
  <si>
    <t xml:space="preserve">"2/l"   0</t>
  </si>
  <si>
    <t>"2/P" 1</t>
  </si>
  <si>
    <t xml:space="preserve">"3/L"    1</t>
  </si>
  <si>
    <t xml:space="preserve">"3/P"   1   </t>
  </si>
  <si>
    <t xml:space="preserve">"5/L"  1</t>
  </si>
  <si>
    <t xml:space="preserve">"5/P"  3</t>
  </si>
  <si>
    <t xml:space="preserve">"6/L"   4</t>
  </si>
  <si>
    <t xml:space="preserve">"6/P"    2</t>
  </si>
  <si>
    <t xml:space="preserve">"7/L"    1</t>
  </si>
  <si>
    <t xml:space="preserve">"15/L"   1</t>
  </si>
  <si>
    <t>360</t>
  </si>
  <si>
    <t>61160327010</t>
  </si>
  <si>
    <t xml:space="preserve">4   dveře dřevěné vnitřní prosklené - bezp sklo CONNEX, chem. matované  1křídlové 70-90/210, kov brouš nerez, zámekFAB, klika-koule, nástřik, štítek s označením</t>
  </si>
  <si>
    <t>-1176010536</t>
  </si>
  <si>
    <t>361</t>
  </si>
  <si>
    <t>61160327013</t>
  </si>
  <si>
    <t>Příplatek - dveře dřevěné - mřížka 500/70 mm</t>
  </si>
  <si>
    <t>-968314126</t>
  </si>
  <si>
    <t xml:space="preserve">"2/P"  1</t>
  </si>
  <si>
    <t>"5/P" 1</t>
  </si>
  <si>
    <t>362</t>
  </si>
  <si>
    <t>61160327014</t>
  </si>
  <si>
    <t xml:space="preserve">Příplatek - dveře dřevěné - zvuková izolace  32 Db</t>
  </si>
  <si>
    <t>-946647080</t>
  </si>
  <si>
    <t>"5/P"1</t>
  </si>
  <si>
    <t xml:space="preserve">"PO 8"  2</t>
  </si>
  <si>
    <t>363</t>
  </si>
  <si>
    <t>61160327015</t>
  </si>
  <si>
    <t xml:space="preserve">Příplatek - dveře dřevěné - elektrozámek-vstup na kartu  vč vývodu do podhledu</t>
  </si>
  <si>
    <t>-2105484840</t>
  </si>
  <si>
    <t xml:space="preserve">"3"   1   </t>
  </si>
  <si>
    <t>364</t>
  </si>
  <si>
    <t>766660021</t>
  </si>
  <si>
    <t xml:space="preserve">P08  Montáž dveřních křídel otvíravých 1křídlových š do 0,8 m požárních do ocelové zárubně</t>
  </si>
  <si>
    <t>-1649738404</t>
  </si>
  <si>
    <t xml:space="preserve">  " p08"     2+2</t>
  </si>
  <si>
    <t>365</t>
  </si>
  <si>
    <t>766660022</t>
  </si>
  <si>
    <t xml:space="preserve">P09   Montáž dveřních křídel otvíravých 1křídlových š přes 0,8 m požárních do ocelové zárubně</t>
  </si>
  <si>
    <t>-775828447</t>
  </si>
  <si>
    <t>366</t>
  </si>
  <si>
    <t>6116005601</t>
  </si>
  <si>
    <t xml:space="preserve">PO8+PO9 dveře dřevěné vnitřní 1křídlové 80-90/210 cm,  PO EI 30 DP3 Sm-C, kování, zámek, povrch. úprava ,štítek s ozn. </t>
  </si>
  <si>
    <t>1160747298</t>
  </si>
  <si>
    <t xml:space="preserve">"PO 8"   2+2</t>
  </si>
  <si>
    <t xml:space="preserve">"PO 9"  1</t>
  </si>
  <si>
    <t>367</t>
  </si>
  <si>
    <t>76669412</t>
  </si>
  <si>
    <t xml:space="preserve">01/T-03/T    Montáž + dod parapetních desek postforming s nosem na hloubku stěny 240- 300 mm</t>
  </si>
  <si>
    <t>1127997316</t>
  </si>
  <si>
    <t xml:space="preserve">"01/T"    2,12*5   </t>
  </si>
  <si>
    <t xml:space="preserve">"02/T"    4,12*3  </t>
  </si>
  <si>
    <t xml:space="preserve">"03/T"    1,52*1</t>
  </si>
  <si>
    <t>368</t>
  </si>
  <si>
    <t>766694121</t>
  </si>
  <si>
    <t xml:space="preserve">04/T-08/T      Montáž  dod  dřevěný sokl pro vytažení podl krytiny pod prac. linku </t>
  </si>
  <si>
    <t>-1682298134</t>
  </si>
  <si>
    <t xml:space="preserve">"04/T"  (2,97+0,6)*2</t>
  </si>
  <si>
    <t xml:space="preserve">"05/t"   (2,24+0,74)*2</t>
  </si>
  <si>
    <t xml:space="preserve">"06/t"   (3,00+0,6)*2</t>
  </si>
  <si>
    <t xml:space="preserve">"07/t"  (2,4+0,7)*2</t>
  </si>
  <si>
    <t xml:space="preserve">"08/t"   (4,0+0,7)*2</t>
  </si>
  <si>
    <t>369</t>
  </si>
  <si>
    <t>998766203</t>
  </si>
  <si>
    <t>Přesun hmot procentní pro konstrukce truhlářské v objektech v do 24 m</t>
  </si>
  <si>
    <t>1259960543</t>
  </si>
  <si>
    <t>767</t>
  </si>
  <si>
    <t>Konstrukce zámečnické vč. povrch. úpravy- tabulka výrobků</t>
  </si>
  <si>
    <t>370</t>
  </si>
  <si>
    <t>767641112</t>
  </si>
  <si>
    <t xml:space="preserve">8+10   Montáž posuvných automatických dveří v do 2,2 m š do 1,8 m</t>
  </si>
  <si>
    <t>-1702167455</t>
  </si>
  <si>
    <t xml:space="preserve">"8"  2</t>
  </si>
  <si>
    <t xml:space="preserve">"10"  1+1</t>
  </si>
  <si>
    <t>371</t>
  </si>
  <si>
    <t>55329101</t>
  </si>
  <si>
    <t xml:space="preserve">8+10  dveře automatické  posuvné,1 křídlé  v do  2200 mm, rám Al profily , zasklení mléčné bezpeč, štítek s ozn.,páska, kartový systém- vč vývodu do pod. -tabulka výr</t>
  </si>
  <si>
    <t>1733870038</t>
  </si>
  <si>
    <t xml:space="preserve">"8"  1,4*2,1*2</t>
  </si>
  <si>
    <t xml:space="preserve">"10"  1,2*2,1*(1+1)</t>
  </si>
  <si>
    <t>372</t>
  </si>
  <si>
    <t>76764031000</t>
  </si>
  <si>
    <t xml:space="preserve">11  Montáž + dod  AL prosklených dvoukř vnějších vč vykl nadsvětlíku, pákové otevírání, čiré bezpeč. sklo, kování br nerez, FAB -1820*2750- tabulka výr.</t>
  </si>
  <si>
    <t>1125480334</t>
  </si>
  <si>
    <t xml:space="preserve">"11   vč zárubně" 1,82*2,75*1</t>
  </si>
  <si>
    <t>373</t>
  </si>
  <si>
    <t>767640221</t>
  </si>
  <si>
    <t xml:space="preserve">12 +13   Montáž dveří AL vchodových dvoukřídlových bez nadsvětlíku</t>
  </si>
  <si>
    <t>1351411975</t>
  </si>
  <si>
    <t xml:space="preserve">"12  160/210"   1</t>
  </si>
  <si>
    <t xml:space="preserve">"13 160/210"   1</t>
  </si>
  <si>
    <t>374</t>
  </si>
  <si>
    <t>55341333</t>
  </si>
  <si>
    <t xml:space="preserve">12+13   dveře dvoukřídlé Al plné max rozměru otvoru 4,84m2  kování, zámek</t>
  </si>
  <si>
    <t>-1362288888</t>
  </si>
  <si>
    <t xml:space="preserve">"12"  1</t>
  </si>
  <si>
    <t xml:space="preserve">"13"   1</t>
  </si>
  <si>
    <t>375</t>
  </si>
  <si>
    <t>767640111</t>
  </si>
  <si>
    <t xml:space="preserve">14    Montáž dveří  AL vchodových jednokřídlových bez nadsvětlíku</t>
  </si>
  <si>
    <t>-48628315</t>
  </si>
  <si>
    <t xml:space="preserve">"14/L"   1</t>
  </si>
  <si>
    <t xml:space="preserve">"14/P"    2</t>
  </si>
  <si>
    <t>376</t>
  </si>
  <si>
    <t>553412460</t>
  </si>
  <si>
    <t xml:space="preserve">14  dveře hliníkové vchodové jednokřídlové 900 x 2100 mm- tabula výrobků</t>
  </si>
  <si>
    <t>1856565956</t>
  </si>
  <si>
    <t xml:space="preserve">"14/P"   2</t>
  </si>
  <si>
    <t>377</t>
  </si>
  <si>
    <t>767620124</t>
  </si>
  <si>
    <t xml:space="preserve">01,02,03    Montáž oken kovových AL  otevíravých + sklopných   nebo ŽB  konstrukce plochy přes 2,5 m2</t>
  </si>
  <si>
    <t>-1390271646</t>
  </si>
  <si>
    <t xml:space="preserve">"01"   2,12*1,7*6</t>
  </si>
  <si>
    <t xml:space="preserve">"02"  4,12*1,7*5</t>
  </si>
  <si>
    <t xml:space="preserve">"03"   1,52*2,3*2</t>
  </si>
  <si>
    <t>378</t>
  </si>
  <si>
    <t>7676403101</t>
  </si>
  <si>
    <t xml:space="preserve">01-03  DOD  AL oken , tepelně izol dvojsklo,  RAL 9006, kov. brouš. AL, Uw= 1,1 Wm2K, obvod.rozšiřovací profil, křídla otoč +výklopná,svisl sloupek (poutec), zámek -tabula výr. D1.1c.1</t>
  </si>
  <si>
    <t>1816087295</t>
  </si>
  <si>
    <t xml:space="preserve">"01  2120/1700"               2,12*1,7*6</t>
  </si>
  <si>
    <t xml:space="preserve">"02   4120/1700"              4,12*1,7*5   </t>
  </si>
  <si>
    <t xml:space="preserve">"03  1520/2300"               1,52*2,3*2</t>
  </si>
  <si>
    <t>379</t>
  </si>
  <si>
    <t>7676403102</t>
  </si>
  <si>
    <t xml:space="preserve">04,05,06   Montáž + dod  AL poskl stěna, výklopné okno s pákové otevírání, izol bezp dvojsklo,  RAL 9006,  Uw= 1,1 Wm2K, -tabula výr. D1.1c.1</t>
  </si>
  <si>
    <t>-497144415</t>
  </si>
  <si>
    <t xml:space="preserve">"04+05- 2620/7770"     2,62*7,77*(1 +1)  </t>
  </si>
  <si>
    <t xml:space="preserve">"06  1100/7770"            1,1*7,77*1</t>
  </si>
  <si>
    <t>380</t>
  </si>
  <si>
    <t>62227300</t>
  </si>
  <si>
    <t xml:space="preserve">07+08  Montáž fasádní AL rastr- samost konstr kotvená k OK ,  výklopné díly</t>
  </si>
  <si>
    <t>-275379028</t>
  </si>
  <si>
    <t xml:space="preserve">"07"   7,62*2,765*1</t>
  </si>
  <si>
    <t xml:space="preserve">"08"    6,64*2,765*1</t>
  </si>
  <si>
    <t>381</t>
  </si>
  <si>
    <t>591551000</t>
  </si>
  <si>
    <t xml:space="preserve">07  fasádní AL rastr s přerušeným tepelným mostem, konstr kotvená k OK, dva výklopné díly zasklené izol bezp dvojsklo s reflexní úpravou, RAL 9006,  Uw= 1,1 W/m2K</t>
  </si>
  <si>
    <t>-1176109154</t>
  </si>
  <si>
    <t>382</t>
  </si>
  <si>
    <t>5915510001</t>
  </si>
  <si>
    <t xml:space="preserve">08  fasádní AL rastr s přerušeným tepelným mostem, konstr kotvená k OK,  výklopný  díl+ 2 kusy POEI 30 DP1, zasklené izol bezp dvojsklo s reflexní úpravou, RAL 9006,  Uw= 1,1 W/m2K</t>
  </si>
  <si>
    <t>-1772608971</t>
  </si>
  <si>
    <t xml:space="preserve">"08"  6,64*2,765*1</t>
  </si>
  <si>
    <t>383</t>
  </si>
  <si>
    <t>6222730</t>
  </si>
  <si>
    <t>Montáž + dod opláštění atiky a spodní části spojovacího krčku AL panel</t>
  </si>
  <si>
    <t>-1060390610</t>
  </si>
  <si>
    <t>7,6*2*(1,22+0,68)*1,05</t>
  </si>
  <si>
    <t>384</t>
  </si>
  <si>
    <t>7679951034</t>
  </si>
  <si>
    <t xml:space="preserve">4/z+5/z+6/z +8/z    Montáž + dod  madlo pr. 50 mm, brouš. nerez- 2*</t>
  </si>
  <si>
    <t>76595116</t>
  </si>
  <si>
    <t xml:space="preserve">"4/z"   2,725*2</t>
  </si>
  <si>
    <t xml:space="preserve">"5/z"    3,155*2</t>
  </si>
  <si>
    <t xml:space="preserve">"6/z"    7,4*2</t>
  </si>
  <si>
    <t xml:space="preserve">"8/z"   (4,76+1,52+4,76+0,45)*1</t>
  </si>
  <si>
    <t>385</t>
  </si>
  <si>
    <t>7679951041</t>
  </si>
  <si>
    <t xml:space="preserve">7/z    Montáž + dod schod  zábradlí s ocel kcí  -nerez  kulaté madlo pr.50 mm+ocel sloupky JA 50/50 mm(RAL)výplň - fasádní desky z obou stran , v. 900 mm,   -tab. výrobků D1.1c.1</t>
  </si>
  <si>
    <t>365572825</t>
  </si>
  <si>
    <t xml:space="preserve">"7/z"   4,47*1+(4,56+0,31)*1+0,3*3+4,9*1+4,76*1+1,8*1</t>
  </si>
  <si>
    <t>386</t>
  </si>
  <si>
    <t>767531121</t>
  </si>
  <si>
    <t xml:space="preserve">9/z  Osazení zapuštěného rámu z L profilů k čistícím rohožím</t>
  </si>
  <si>
    <t>-971700557</t>
  </si>
  <si>
    <t>(1,82+1,7)*2*1</t>
  </si>
  <si>
    <t>387</t>
  </si>
  <si>
    <t>6975215100</t>
  </si>
  <si>
    <t xml:space="preserve">9/z  rámy nerezové pro kobercovou čistící zónu , kotvený do betonu</t>
  </si>
  <si>
    <t>1496838011</t>
  </si>
  <si>
    <t>388</t>
  </si>
  <si>
    <t>7674262020</t>
  </si>
  <si>
    <t xml:space="preserve">10/z-13/z Montáž  kovových slunolamových stěn</t>
  </si>
  <si>
    <t>-1169363822</t>
  </si>
  <si>
    <t xml:space="preserve">"10/z"   14,165*3,74*1</t>
  </si>
  <si>
    <t xml:space="preserve">"11/z"   22,83*3,73*1</t>
  </si>
  <si>
    <t xml:space="preserve">"12/z"    14,2*3,75*1</t>
  </si>
  <si>
    <t xml:space="preserve">"13/z"    22,83*3,73*1</t>
  </si>
  <si>
    <t>389</t>
  </si>
  <si>
    <t>5534620000</t>
  </si>
  <si>
    <t xml:space="preserve">10/z-13/z  Dodávka slunolamové stěny- lamely a nosníky EN AW-6063 s povrch. úpravou přír. elox. - tabulka výrobků </t>
  </si>
  <si>
    <t>-481092335</t>
  </si>
  <si>
    <t>390</t>
  </si>
  <si>
    <t>767832122</t>
  </si>
  <si>
    <t xml:space="preserve">14/Z  Montáž venkovních požárních žebříků do betonu ( kotveno přes ETIS )</t>
  </si>
  <si>
    <t>-1450432624</t>
  </si>
  <si>
    <t xml:space="preserve">"14/z"    (4,4+1,12)*1</t>
  </si>
  <si>
    <t>391</t>
  </si>
  <si>
    <t>767832112</t>
  </si>
  <si>
    <t xml:space="preserve">15/Z   Montáž venkovních požárních žebříků do ocelové konstrukce bez suchovodu</t>
  </si>
  <si>
    <t>-986539180</t>
  </si>
  <si>
    <t xml:space="preserve">"15/z"    (3,8+1,12)*1</t>
  </si>
  <si>
    <t>392</t>
  </si>
  <si>
    <t>44983000</t>
  </si>
  <si>
    <t xml:space="preserve">14/Z+15/Z  žebřík venkovní bez suchovodu v provedení žárový Zn</t>
  </si>
  <si>
    <t>-1084587263</t>
  </si>
  <si>
    <t>393</t>
  </si>
  <si>
    <t>591645</t>
  </si>
  <si>
    <t xml:space="preserve">16/z  Bezpeč prvek na střeše koridorů - ocel tr.  prům. 89 mm, kotvená přes atiku do OK, dl. 7,14 m</t>
  </si>
  <si>
    <t>1913372938</t>
  </si>
  <si>
    <t>394</t>
  </si>
  <si>
    <t>7679951039</t>
  </si>
  <si>
    <t xml:space="preserve">17/z   Montáž + dod  anténní stožár - oc. trubka pr. 80 mm zavíčkovaná, dl. 2,5m, kotveno do OK  tab. výrobků D1.1c.1</t>
  </si>
  <si>
    <t>2066227904</t>
  </si>
  <si>
    <t>"17/Z" 1</t>
  </si>
  <si>
    <t>395</t>
  </si>
  <si>
    <t>767893126</t>
  </si>
  <si>
    <t xml:space="preserve">"18/Z,19/Z,20/Z   Montáž stříšek nad vstupy kotvených pomocí konzol rovných, výplň skleněná šířky do 2,00 m</t>
  </si>
  <si>
    <t>-2055180628</t>
  </si>
  <si>
    <t xml:space="preserve">"18/z"  1</t>
  </si>
  <si>
    <t xml:space="preserve">"19/z"   1</t>
  </si>
  <si>
    <t xml:space="preserve">"20/z"    1</t>
  </si>
  <si>
    <t>396</t>
  </si>
  <si>
    <t>767893192</t>
  </si>
  <si>
    <t>Příplatek za montáž stříšky delší než 2,00 m s výplní skleněnou</t>
  </si>
  <si>
    <t>888402974</t>
  </si>
  <si>
    <t xml:space="preserve">"18-20"    0,24*3</t>
  </si>
  <si>
    <t>397</t>
  </si>
  <si>
    <t>767995102</t>
  </si>
  <si>
    <t xml:space="preserve">18/z-20/z      dod  stříška nad vstupem , ocelové konzoly, bezpečnost. sklo, dle tab. výrobků D1.1c.1</t>
  </si>
  <si>
    <t>1094376234</t>
  </si>
  <si>
    <t xml:space="preserve">"18/z"     2,24*0,7*1</t>
  </si>
  <si>
    <t xml:space="preserve">"19/z"    2,24*0,7*1</t>
  </si>
  <si>
    <t xml:space="preserve">"20/z"     2,24*0,7*1</t>
  </si>
  <si>
    <t>398</t>
  </si>
  <si>
    <t>7672101530</t>
  </si>
  <si>
    <t xml:space="preserve">21/Z Montáž +DOD  schodišťových stupňů  svařováním- POROROŠT + PROF jakel 60/60/3 + nátěr RAL 9006</t>
  </si>
  <si>
    <t>543115328</t>
  </si>
  <si>
    <t>399</t>
  </si>
  <si>
    <t>7678811120</t>
  </si>
  <si>
    <t xml:space="preserve">Montáž + dod záchytného systému </t>
  </si>
  <si>
    <t>2044461648</t>
  </si>
  <si>
    <t>400</t>
  </si>
  <si>
    <t>7676403104</t>
  </si>
  <si>
    <t xml:space="preserve">PO1   Montáž + dod  AL prosklená stěna s elektronicky ovl. 1 kř posuvné dveře , kov nerez, sklo čiré bezpeč connex, horní pole plné(SDK),  štítek s ozn, PO EI 30 DP1-C tabula výr. D1.1c.1</t>
  </si>
  <si>
    <t>-1230313848</t>
  </si>
  <si>
    <t xml:space="preserve">"P01 -   1800/2850"   1,8*2,85*1</t>
  </si>
  <si>
    <t>401</t>
  </si>
  <si>
    <t>76764111</t>
  </si>
  <si>
    <t xml:space="preserve">PO2     Montáž + DOD  AL prosklené autom dveře dvoukř s nadsvětlíkem PO EW 30 DP1 -C , sklo bezp connex,  kov brouš nerez, štítek s označ. -dle tab. výr. D1.1c.1</t>
  </si>
  <si>
    <t>1898773396</t>
  </si>
  <si>
    <t xml:space="preserve">"P02 vč zárubně"   1,92*2,65*1</t>
  </si>
  <si>
    <t>402</t>
  </si>
  <si>
    <t>767641110</t>
  </si>
  <si>
    <t xml:space="preserve">PO3     Montáž + DOD  AL prosklené autom dveře dvoukř s nadsvětlíkem PO EW 30 DP1 -C , sklo bezp connex,  kov brouš nerez, štítek s označ. -dle tab. výr. D1.1c.1</t>
  </si>
  <si>
    <t>922589186</t>
  </si>
  <si>
    <t xml:space="preserve">"PO3  vč zárubně   2190/2650"   2,19*2,65*1</t>
  </si>
  <si>
    <t>403</t>
  </si>
  <si>
    <t>76764115</t>
  </si>
  <si>
    <t xml:space="preserve">PO4   Montáž + DOD  AL prosklená stěna PO EI 30 DP1,  sklo bezp čiré connex, - dle tab. výr. D1.1c.1</t>
  </si>
  <si>
    <t>-1855893720</t>
  </si>
  <si>
    <t xml:space="preserve">"PO4   1200/2850"  1,2*2,85*1</t>
  </si>
  <si>
    <t>404</t>
  </si>
  <si>
    <t>7676201240</t>
  </si>
  <si>
    <t xml:space="preserve">PO 05   Montáž oken kovových AL  PO   zdvojených otevíravých do ŽB  konstrukce plochy přes 2,5 m2</t>
  </si>
  <si>
    <t>1855225325</t>
  </si>
  <si>
    <t xml:space="preserve">"PO5"   2,12*1,7*1</t>
  </si>
  <si>
    <t>405</t>
  </si>
  <si>
    <t>7676403100</t>
  </si>
  <si>
    <t xml:space="preserve">PO5   DOD  AL oken , tepelně izol dvojsklo, EI30 DP1  RAL 9006, kov. brouš. AL, Uw= 1,1 Wm2K, obvod.rozšiřovací profil, křídla otoč +výklopná,svisl sloupek (poutec)l -tabula výr. D1.1c.1</t>
  </si>
  <si>
    <t>-767987097</t>
  </si>
  <si>
    <t>406</t>
  </si>
  <si>
    <t>767640</t>
  </si>
  <si>
    <t xml:space="preserve">PO 7+PO 10  Montáž + dod  AL prosklených posuvných dveří, elektronicky ovl.EI 30DP1 Sm-C , mléčné  bezpeč. sklo, štítek s označením, RAL 1013, páska 50 mm</t>
  </si>
  <si>
    <t>-483664516</t>
  </si>
  <si>
    <t xml:space="preserve">"PO 7"   1,4*(2,1+0,2)*2</t>
  </si>
  <si>
    <t>"PO 10" 1,4*(2,1+0,2)</t>
  </si>
  <si>
    <t>407</t>
  </si>
  <si>
    <t>767641</t>
  </si>
  <si>
    <t xml:space="preserve">PO 11  Montáž + dod  AL vnitřní okno  PO EI 30DP1 Sm ,odorovný poutec, spodní č. výsuvná, čiré  bezpeč. sklo,  RAL 9001, parapet postform. s nosem</t>
  </si>
  <si>
    <t>553823994</t>
  </si>
  <si>
    <t xml:space="preserve">"PO 11"   0,7*1,0*1</t>
  </si>
  <si>
    <t>408</t>
  </si>
  <si>
    <t>998767203</t>
  </si>
  <si>
    <t>Přesun hmot procentní pro zámečnické konstrukce v objektech v do 24 m</t>
  </si>
  <si>
    <t>1894656644</t>
  </si>
  <si>
    <t>771</t>
  </si>
  <si>
    <t>Podlahy z dlaždic- půdorysy</t>
  </si>
  <si>
    <t>409</t>
  </si>
  <si>
    <t>771274124</t>
  </si>
  <si>
    <t>Montáž obkladů stupnic z dlaždic protiskluzných keramických flexibilní lepidlo š do 350 mm</t>
  </si>
  <si>
    <t>2067047183</t>
  </si>
  <si>
    <t xml:space="preserve">"schodiště"    1,5*(14+13+14*2)</t>
  </si>
  <si>
    <t>410</t>
  </si>
  <si>
    <t>771274242</t>
  </si>
  <si>
    <t>Montáž obkladů podstupnic z dlaždic protiskluzných keramických flexibilní lepidlo v do 200 mm</t>
  </si>
  <si>
    <t>-704375184</t>
  </si>
  <si>
    <t>1,5*(13+14*3)</t>
  </si>
  <si>
    <t>411</t>
  </si>
  <si>
    <t>5976127001</t>
  </si>
  <si>
    <t>Dlaždice keramické protiskluzné -schodové - vnitřní</t>
  </si>
  <si>
    <t>1761290662</t>
  </si>
  <si>
    <t>82,5*(0,165+0,31)*1,1</t>
  </si>
  <si>
    <t>412</t>
  </si>
  <si>
    <t>771471112</t>
  </si>
  <si>
    <t>Montáž soklů z dlaždic keramických rovných do malty v do 90 mm</t>
  </si>
  <si>
    <t>624963875</t>
  </si>
  <si>
    <t xml:space="preserve">"vnitřní  schody"   (0,31+0,26)*(13+14*3)</t>
  </si>
  <si>
    <t>413</t>
  </si>
  <si>
    <t>771473141</t>
  </si>
  <si>
    <t>Montáž soklíků z dlaždic keramických s požlábkem lepených v do 90 mm</t>
  </si>
  <si>
    <t>-600024752</t>
  </si>
  <si>
    <t>"dle realizovaných akcí -1,7m soklu/m2 podlahy"</t>
  </si>
  <si>
    <t>64,6*1,7</t>
  </si>
  <si>
    <t xml:space="preserve">"rampa"  15,0+1,5</t>
  </si>
  <si>
    <t>414</t>
  </si>
  <si>
    <t>59761283</t>
  </si>
  <si>
    <t>sokl s položlábkem-dlažba keramická slinutá hladká do interiéru i exteriéru roh vnitřní 23x90mm</t>
  </si>
  <si>
    <t>-1418824414</t>
  </si>
  <si>
    <t xml:space="preserve">"podlahy 20/20"    (29,9*1,7)/0,2*1,1</t>
  </si>
  <si>
    <t xml:space="preserve">"schody"     31,35/0,3*1,1</t>
  </si>
  <si>
    <t xml:space="preserve">"podlahy 30/60"   (34,7*1,7)/0,3*1,1</t>
  </si>
  <si>
    <t>415</t>
  </si>
  <si>
    <t>5976131202</t>
  </si>
  <si>
    <t>sokl keramický venkovní - rampa</t>
  </si>
  <si>
    <t>-1109447571</t>
  </si>
  <si>
    <t>"rampa " 16,5/0,3*1,1</t>
  </si>
  <si>
    <t>416</t>
  </si>
  <si>
    <t>771574118</t>
  </si>
  <si>
    <t xml:space="preserve">P3+P4    Montáž podlah keramických hladkých lepených flexibilním lepidlem do 50 ks/m2</t>
  </si>
  <si>
    <t>-211354663</t>
  </si>
  <si>
    <t xml:space="preserve">"výpočet podlah" </t>
  </si>
  <si>
    <t xml:space="preserve">"P3"  24,3</t>
  </si>
  <si>
    <t xml:space="preserve">"P4"   4,6</t>
  </si>
  <si>
    <t xml:space="preserve">"prahy"  0,7*0,1*4+0,7*0,115*2+0,8*0,115*6</t>
  </si>
  <si>
    <t>417</t>
  </si>
  <si>
    <t>5976129002</t>
  </si>
  <si>
    <t xml:space="preserve">P3  dlaždice keramické hutné ,glaz, chem odolné,197/197/7,  R9   - P3</t>
  </si>
  <si>
    <t>1433586036</t>
  </si>
  <si>
    <t>24,3*1,1+0,993*1,1</t>
  </si>
  <si>
    <t>418</t>
  </si>
  <si>
    <t>5976130701</t>
  </si>
  <si>
    <t xml:space="preserve">P4  dlaždice keramické 197/197/7,  I.neglazov.,mrazuvzd.,protiskluz R10/B</t>
  </si>
  <si>
    <t>1627433492</t>
  </si>
  <si>
    <t xml:space="preserve">"P4"  4,6*1,1</t>
  </si>
  <si>
    <t>419</t>
  </si>
  <si>
    <t>771574154</t>
  </si>
  <si>
    <t xml:space="preserve">P2  Montáž podlah keramických velkoformátových lepených rozlivovým lepidlem přes 4 do 6 ks/ m2</t>
  </si>
  <si>
    <t>158595639</t>
  </si>
  <si>
    <t xml:space="preserve">"schodišťová hala" </t>
  </si>
  <si>
    <t>"prahy" 1,14*0,3*2+1,8*0,25</t>
  </si>
  <si>
    <t>420</t>
  </si>
  <si>
    <t>597613070</t>
  </si>
  <si>
    <t xml:space="preserve">P2  dlaždice keramické 29,5 x 59,5 x 1 cm I.neglazov.,mrazuvzd.,protiskluz R9</t>
  </si>
  <si>
    <t>-219538848</t>
  </si>
  <si>
    <t>"P2" 34,684*1,1</t>
  </si>
  <si>
    <t>421</t>
  </si>
  <si>
    <t>771574371</t>
  </si>
  <si>
    <t>Montáž podlah keramických pro mechanické zatížení protiskluzných lepených flexi rychletuhnoucím lepidlem do 50 ks/m2</t>
  </si>
  <si>
    <t>2083818554</t>
  </si>
  <si>
    <t xml:space="preserve">"rampa"  15,0*1,5</t>
  </si>
  <si>
    <t>422</t>
  </si>
  <si>
    <t>5976127002</t>
  </si>
  <si>
    <t xml:space="preserve">Dlaždice keramické protiskluzné, mrazuvzdorné  -300/300- rampa</t>
  </si>
  <si>
    <t>1783200471</t>
  </si>
  <si>
    <t>22,5</t>
  </si>
  <si>
    <t>22,5*1,1 'Přepočtené koeficientem množství</t>
  </si>
  <si>
    <t>423</t>
  </si>
  <si>
    <t>771577151</t>
  </si>
  <si>
    <t>Příplatek k montáži podlah keramických do malty za plochu do 5 m2</t>
  </si>
  <si>
    <t>-1956277430</t>
  </si>
  <si>
    <t xml:space="preserve">"P3+P4"   3,8++3,0+3,25+3,15+0,9*1,3*2+0,9*2,5</t>
  </si>
  <si>
    <t>424</t>
  </si>
  <si>
    <t>771577134</t>
  </si>
  <si>
    <t xml:space="preserve">Příplatek k montáži podlah keramických lepených  lepidlem za spárování tmelem dvousložkovým</t>
  </si>
  <si>
    <t>1841130051</t>
  </si>
  <si>
    <t>104,696</t>
  </si>
  <si>
    <t xml:space="preserve">"sokl"  (109,82+31,35)*0,1</t>
  </si>
  <si>
    <t>"rampa" 22,5</t>
  </si>
  <si>
    <t>425</t>
  </si>
  <si>
    <t>771577145</t>
  </si>
  <si>
    <t>Příplatek k montáži podlah keramických lepených lepidlem za lepení dvousložkovým lepidlem</t>
  </si>
  <si>
    <t>210324028</t>
  </si>
  <si>
    <t>141,313</t>
  </si>
  <si>
    <t>426</t>
  </si>
  <si>
    <t>771591171</t>
  </si>
  <si>
    <t>Montáž profilu ukončujícího pro plynulý přechod (dlažby s kobercem apod.)</t>
  </si>
  <si>
    <t>-1392876451</t>
  </si>
  <si>
    <t>"202" 1,1+1,8</t>
  </si>
  <si>
    <t xml:space="preserve">"204"  0,9</t>
  </si>
  <si>
    <t xml:space="preserve">"210-212"   0,7*2+0,8</t>
  </si>
  <si>
    <t xml:space="preserve">"222,226,227, 231"   0,8*2+0,7+0,8+0,7+0,9*2</t>
  </si>
  <si>
    <t>427</t>
  </si>
  <si>
    <t>5905411000</t>
  </si>
  <si>
    <t xml:space="preserve">  rofil přechodový 30 mm hranatý , hliník - stříbro </t>
  </si>
  <si>
    <t>797292431</t>
  </si>
  <si>
    <t>11,6*1,1 'Přepočtené koeficientem množství</t>
  </si>
  <si>
    <t>428</t>
  </si>
  <si>
    <t>771151014</t>
  </si>
  <si>
    <t>Samonivelační stěrka podlah pevnosti 20 MPa tl 10 mm</t>
  </si>
  <si>
    <t>-1887923245</t>
  </si>
  <si>
    <t>"schody" 82,5*0,31</t>
  </si>
  <si>
    <t xml:space="preserve">"podlahy"   104,696</t>
  </si>
  <si>
    <t>429</t>
  </si>
  <si>
    <t>771591185</t>
  </si>
  <si>
    <t xml:space="preserve">Podlahy řezání keramických dlaždic rovné- </t>
  </si>
  <si>
    <t>1445578277</t>
  </si>
  <si>
    <t>5*(13+14*3)</t>
  </si>
  <si>
    <t>430</t>
  </si>
  <si>
    <t>998771203</t>
  </si>
  <si>
    <t>Přesun hmot procentní pro podlahy z dlaždic v objektech v do 24 m</t>
  </si>
  <si>
    <t>1408612473</t>
  </si>
  <si>
    <t>776</t>
  </si>
  <si>
    <t xml:space="preserve">Podlahy povlakové  - půdorysy</t>
  </si>
  <si>
    <t>431</t>
  </si>
  <si>
    <t>7764211000</t>
  </si>
  <si>
    <t>Vytažení podlah krytiny 100 mm na zeď</t>
  </si>
  <si>
    <t>-95395395</t>
  </si>
  <si>
    <t>"1,7 m/m2"</t>
  </si>
  <si>
    <t xml:space="preserve">"P1"    515,55*1,7</t>
  </si>
  <si>
    <t xml:space="preserve">"P1a"     143,15*1,7</t>
  </si>
  <si>
    <t>432</t>
  </si>
  <si>
    <t>776421111</t>
  </si>
  <si>
    <t>Montáž obvodových lišt lepením</t>
  </si>
  <si>
    <t>1880169637</t>
  </si>
  <si>
    <t>1119,79</t>
  </si>
  <si>
    <t>433</t>
  </si>
  <si>
    <t>284110060</t>
  </si>
  <si>
    <t xml:space="preserve">lišta speciální soklová  samolepící 15 x 50 mm role 50 m</t>
  </si>
  <si>
    <t>1564145133</t>
  </si>
  <si>
    <t>1119,79*1,05</t>
  </si>
  <si>
    <t>434</t>
  </si>
  <si>
    <t>776231111</t>
  </si>
  <si>
    <t xml:space="preserve">P1  Lepení lamel a čtverců z vinylu standardním lepidlem</t>
  </si>
  <si>
    <t>1946421836</t>
  </si>
  <si>
    <t xml:space="preserve">"P1 dle  pomocného výpočtu podlah "</t>
  </si>
  <si>
    <t>528,13</t>
  </si>
  <si>
    <t>"prahy" (1,1+1,8+0,9+1,4+1,15)*0,3+(3,4+13,8)*0,125</t>
  </si>
  <si>
    <t>1,95*0,6+2,0*0,4+3,0*0,4+1,6*0,1+(1,7+0,15)*0,3</t>
  </si>
  <si>
    <t>435</t>
  </si>
  <si>
    <t>7765212301</t>
  </si>
  <si>
    <t xml:space="preserve">P1  Dod  - Podlahovina  PVC, homogen vinilová , tl. 2 mm,   s úpravou IQ PUR, protiskluzná  R9  -5%  prořez</t>
  </si>
  <si>
    <t>1290628509</t>
  </si>
  <si>
    <t>536,07*1,05</t>
  </si>
  <si>
    <t xml:space="preserve">"vytažení na zeď"  518,288*1,7*0,1*1,05</t>
  </si>
  <si>
    <t>436</t>
  </si>
  <si>
    <t>776251121</t>
  </si>
  <si>
    <t xml:space="preserve">P1a  Lepení elektrostaticky vodivých pásů z přírodního linolea (marmolea) standardním lepidlem</t>
  </si>
  <si>
    <t>-1998893376</t>
  </si>
  <si>
    <t xml:space="preserve">"P1a"  143,15</t>
  </si>
  <si>
    <t>437</t>
  </si>
  <si>
    <t>7765212303</t>
  </si>
  <si>
    <t xml:space="preserve">P1a  - Podlahovina  PVC, homogen vinyl,elektrostatická , tl. 2 mm iQ PUR,  protiskluz R9 +5% prořez</t>
  </si>
  <si>
    <t>-1457533547</t>
  </si>
  <si>
    <t xml:space="preserve">" P1A"   143,15*1,05</t>
  </si>
  <si>
    <t xml:space="preserve">"vytažení na zeď"   143,15*1,7*0,1*1,05</t>
  </si>
  <si>
    <t>438</t>
  </si>
  <si>
    <t>7765731110</t>
  </si>
  <si>
    <t xml:space="preserve">9/Z   Položení textilních rohoží čistících zón </t>
  </si>
  <si>
    <t>-1180275180</t>
  </si>
  <si>
    <t xml:space="preserve">"9/z"     1,82*1,69</t>
  </si>
  <si>
    <t>439</t>
  </si>
  <si>
    <t>6975210000</t>
  </si>
  <si>
    <t xml:space="preserve">9/Z   rohož textilní  provedení 100% PP, zatavený do nerez rámu </t>
  </si>
  <si>
    <t>257277768</t>
  </si>
  <si>
    <t>1,82*1,69</t>
  </si>
  <si>
    <t>440</t>
  </si>
  <si>
    <t>776111311</t>
  </si>
  <si>
    <t>Příprava podkladu vysátí podlah</t>
  </si>
  <si>
    <t>844808569</t>
  </si>
  <si>
    <t>518,3+143,15</t>
  </si>
  <si>
    <t>441</t>
  </si>
  <si>
    <t>776121111</t>
  </si>
  <si>
    <t>Vodou ředitelná penetrace savého podkladu povlakových podlah ředěná v poměru 1:3</t>
  </si>
  <si>
    <t>-1261334703</t>
  </si>
  <si>
    <t>661,45</t>
  </si>
  <si>
    <t>442</t>
  </si>
  <si>
    <t>776141124</t>
  </si>
  <si>
    <t>Vyrovnání podkladu povlakových podlah stěrkou pevnosti 30 MPa tl 10 mm</t>
  </si>
  <si>
    <t>124506492</t>
  </si>
  <si>
    <t>443</t>
  </si>
  <si>
    <t>998776203</t>
  </si>
  <si>
    <t>Přesun hmot procentní pro podlahy povlakové v objektech v do 24 m</t>
  </si>
  <si>
    <t>-776780323</t>
  </si>
  <si>
    <t>781</t>
  </si>
  <si>
    <t>Dokončovací práce - obklady- půdorys</t>
  </si>
  <si>
    <t>444</t>
  </si>
  <si>
    <t>781474115</t>
  </si>
  <si>
    <t xml:space="preserve">ST1+ST2  Montáž obkladů vnitřních keramických hutných  do 25 ks/m2 lepených flexibilním lepidlem</t>
  </si>
  <si>
    <t>-412041465</t>
  </si>
  <si>
    <t xml:space="preserve">"210+211"  (0,9*4+1,6*3+1,8)*2*2,5-0,7*2,1*7</t>
  </si>
  <si>
    <t xml:space="preserve">"232"  (0,9*3+1,7+1,3+1,3)*2*2,5-0,7*2,1*5</t>
  </si>
  <si>
    <t>445</t>
  </si>
  <si>
    <t>59766039</t>
  </si>
  <si>
    <t xml:space="preserve">ST1   dlaždice keramická  hutná 200/200 mm s atestem na zdravot. a potravin provoz , matné,,nerez lišta konkáv, silikon konvex</t>
  </si>
  <si>
    <t>1772654492</t>
  </si>
  <si>
    <t xml:space="preserve">"ST1"        68,4*1,04</t>
  </si>
  <si>
    <t>446</t>
  </si>
  <si>
    <t>597660390</t>
  </si>
  <si>
    <t xml:space="preserve">ST2   dlaždice keramická  slinutá,  matný povrch , nerez lišta konkáv, silikon konvex</t>
  </si>
  <si>
    <t>-1436708407</t>
  </si>
  <si>
    <t xml:space="preserve">"ST2  "  154,605*1,04</t>
  </si>
  <si>
    <t>447</t>
  </si>
  <si>
    <t>781121011</t>
  </si>
  <si>
    <t>Nátěr penetrační na stěnu</t>
  </si>
  <si>
    <t>313209880</t>
  </si>
  <si>
    <t>223,005</t>
  </si>
  <si>
    <t>448</t>
  </si>
  <si>
    <t>781479191</t>
  </si>
  <si>
    <t>Příplatek k montáži obkladů vnitřních keramických hladkých za plochu do 10 m2</t>
  </si>
  <si>
    <t>1821990552</t>
  </si>
  <si>
    <t>449</t>
  </si>
  <si>
    <t>781479196</t>
  </si>
  <si>
    <t>Příplatek k montáži obkladů vnitřních keramických hladkých za spárování tmelem dvousložkovým</t>
  </si>
  <si>
    <t>1183997472</t>
  </si>
  <si>
    <t>450</t>
  </si>
  <si>
    <t>781479197</t>
  </si>
  <si>
    <t>Příplatek k montáži obkladů vnitřních keramických hladkých za lepením lepidlem dvousložkovým</t>
  </si>
  <si>
    <t>1694639112</t>
  </si>
  <si>
    <t>451</t>
  </si>
  <si>
    <t>7814941110</t>
  </si>
  <si>
    <t>Příplatek za lišty</t>
  </si>
  <si>
    <t>1407429167</t>
  </si>
  <si>
    <t>452</t>
  </si>
  <si>
    <t>998781203</t>
  </si>
  <si>
    <t>Přesun hmot procentní pro obklady keramické v objektech v do 24 m</t>
  </si>
  <si>
    <t>1952392669</t>
  </si>
  <si>
    <t>783</t>
  </si>
  <si>
    <t>Dokončovací práce - nátěry</t>
  </si>
  <si>
    <t>453</t>
  </si>
  <si>
    <t>783114101</t>
  </si>
  <si>
    <t>Základní jednonásobný syntetický nátěr truhlářských konstrukcí</t>
  </si>
  <si>
    <t>-1998737242</t>
  </si>
  <si>
    <t>"dveře"</t>
  </si>
  <si>
    <t xml:space="preserve">"1"   1,85*2,65*2</t>
  </si>
  <si>
    <t xml:space="preserve">"2"   0,9*2,1*2*2</t>
  </si>
  <si>
    <t xml:space="preserve">"3"    0,9*2,1*2*2</t>
  </si>
  <si>
    <t xml:space="preserve">"4"    0,8*2,1*2*5</t>
  </si>
  <si>
    <t xml:space="preserve">"5"   0,8*2,1*2*8</t>
  </si>
  <si>
    <t xml:space="preserve">"6"   0,7*2,1*2*6</t>
  </si>
  <si>
    <t xml:space="preserve">"7"    0,8*2,1*1</t>
  </si>
  <si>
    <t>454</t>
  </si>
  <si>
    <t>783117101</t>
  </si>
  <si>
    <t>Jednonásobný syntetický krycí nátěr truhlářských konstrukcí</t>
  </si>
  <si>
    <t>-973268239</t>
  </si>
  <si>
    <t>455</t>
  </si>
  <si>
    <t>783225400</t>
  </si>
  <si>
    <t>Nátěry syntetické kovových doplňkových konstrukcí barva standardní dvojnásobné a 1x email a tmelení</t>
  </si>
  <si>
    <t>-2068954183</t>
  </si>
  <si>
    <t>"zárubně" 35*1,2</t>
  </si>
  <si>
    <t>456</t>
  </si>
  <si>
    <t>7838512130</t>
  </si>
  <si>
    <t xml:space="preserve">Nátěry epoxidové beton  protiskluzné</t>
  </si>
  <si>
    <t>-716901830</t>
  </si>
  <si>
    <t xml:space="preserve">"S3"  183,45</t>
  </si>
  <si>
    <t>784</t>
  </si>
  <si>
    <t>Dokončovací práce - malby</t>
  </si>
  <si>
    <t>457</t>
  </si>
  <si>
    <t>784171101</t>
  </si>
  <si>
    <t>Zakrytí vnitřních podlah včetně pozdějšího odkrytí</t>
  </si>
  <si>
    <t>1585040607</t>
  </si>
  <si>
    <t>1030,0</t>
  </si>
  <si>
    <t>458</t>
  </si>
  <si>
    <t>58124842</t>
  </si>
  <si>
    <t>fólie pro malířské potřeby zakrývací tl 7µ 4x5m</t>
  </si>
  <si>
    <t>-1372715105</t>
  </si>
  <si>
    <t>1030*1,05 'Přepočtené koeficientem množství</t>
  </si>
  <si>
    <t>459</t>
  </si>
  <si>
    <t>784453651</t>
  </si>
  <si>
    <t xml:space="preserve">ST4.1  Malby směsi tekuté disperzní tónované omyvatelné dvojnásobné s penetrací - desinfikovatelná úprava</t>
  </si>
  <si>
    <t>1359781974</t>
  </si>
  <si>
    <t xml:space="preserve">"237,239,234"  (2,46+6,46+6,85)*3,8*2</t>
  </si>
  <si>
    <t>460</t>
  </si>
  <si>
    <t>7844536512</t>
  </si>
  <si>
    <t xml:space="preserve">ST.3  Malby směsi tekuté disperzní tónované  nestíratelné dvojnásobné s penetrací - </t>
  </si>
  <si>
    <t>1104525599</t>
  </si>
  <si>
    <t xml:space="preserve">"202a"  (2,0+1,8)*2*8,0+2,0*1,8</t>
  </si>
  <si>
    <t>"schody"</t>
  </si>
  <si>
    <t>461</t>
  </si>
  <si>
    <t>7844536513</t>
  </si>
  <si>
    <t xml:space="preserve">ST.4  Malby směsi tekuté disperzní tónované  omyvatelné dvojnásobné s penetrací - </t>
  </si>
  <si>
    <t>611298492</t>
  </si>
  <si>
    <t>"st4</t>
  </si>
  <si>
    <t>786</t>
  </si>
  <si>
    <t>Dokončovací práce - čalounické úpravy</t>
  </si>
  <si>
    <t>462</t>
  </si>
  <si>
    <t>786623001</t>
  </si>
  <si>
    <t>1/Z +3/Z Montáž venkovní žaluzie ovládané manuálně upevněné na rám okna plochy do 4 m2</t>
  </si>
  <si>
    <t>1403686039</t>
  </si>
  <si>
    <t xml:space="preserve">"1/Z"  7</t>
  </si>
  <si>
    <t>"3/Z" 2</t>
  </si>
  <si>
    <t>463</t>
  </si>
  <si>
    <t>786623005</t>
  </si>
  <si>
    <t xml:space="preserve">2/Z  Montáž venkovní žaluzie ovládané manuálně upevněné na rám okna plochy přes 6 m2</t>
  </si>
  <si>
    <t>1282018664</t>
  </si>
  <si>
    <t>464</t>
  </si>
  <si>
    <t>55342511</t>
  </si>
  <si>
    <t xml:space="preserve">1/Z-3/Z  žaluzie Z-90 ovládaná klikou včetně příslušenství plochy do 8,0m2</t>
  </si>
  <si>
    <t>-1501513518</t>
  </si>
  <si>
    <t xml:space="preserve">"1/Z"  2,0*1,6*7</t>
  </si>
  <si>
    <t xml:space="preserve">"2/Z"   4,0*1,6*5</t>
  </si>
  <si>
    <t xml:space="preserve">"3/Z"   1,4*2,2*2</t>
  </si>
  <si>
    <t>465</t>
  </si>
  <si>
    <t>998786203</t>
  </si>
  <si>
    <t>Přesun hmot procentní pro stínění a čalounické úpravy v objektech v do 24 m</t>
  </si>
  <si>
    <t>-1305300140</t>
  </si>
  <si>
    <t>Práce a dodávky M</t>
  </si>
  <si>
    <t>33-M</t>
  </si>
  <si>
    <t>Montáže dopr.zaříz.</t>
  </si>
  <si>
    <t>466</t>
  </si>
  <si>
    <t>33-M1-2</t>
  </si>
  <si>
    <t>Osobní výtah - ÚPRAVA</t>
  </si>
  <si>
    <t>-2032422744</t>
  </si>
  <si>
    <t>43-M</t>
  </si>
  <si>
    <t>Montáž ocelových konstrukcí</t>
  </si>
  <si>
    <t>467</t>
  </si>
  <si>
    <t>43-M1</t>
  </si>
  <si>
    <t>Dod + mont OK včetně povrch úpravy</t>
  </si>
  <si>
    <t>1530680555</t>
  </si>
  <si>
    <t>"strojovna VZT"</t>
  </si>
  <si>
    <t xml:space="preserve">"OK  vč lepených šroubů"   10245,0</t>
  </si>
  <si>
    <t xml:space="preserve">"kotvení"   455,0</t>
  </si>
  <si>
    <t xml:space="preserve">"prořez+ nspoj. materiál"   1100,0</t>
  </si>
  <si>
    <t xml:space="preserve">"doplňková OK- lemování otvorů"  600,0</t>
  </si>
  <si>
    <t>"spojovací most"</t>
  </si>
  <si>
    <t xml:space="preserve">"OK"     4212,0</t>
  </si>
  <si>
    <t xml:space="preserve">"kotvení"    58,0</t>
  </si>
  <si>
    <t xml:space="preserve">"prořez+ nspoj. materiál"   430,0</t>
  </si>
  <si>
    <t>trapézové plechy jsou v oddíle 4</t>
  </si>
  <si>
    <t>VRN</t>
  </si>
  <si>
    <t>Vedlejší rozpočtové náklady</t>
  </si>
  <si>
    <t>VRN3</t>
  </si>
  <si>
    <t>Zařízení staveniště</t>
  </si>
  <si>
    <t>468</t>
  </si>
  <si>
    <t>032103000</t>
  </si>
  <si>
    <t>Náklady na stavební buňky</t>
  </si>
  <si>
    <t>-623644108</t>
  </si>
  <si>
    <t>469</t>
  </si>
  <si>
    <t>032603000</t>
  </si>
  <si>
    <t>Ostatní náklady-správní poplatky, třídění odpadů atd.</t>
  </si>
  <si>
    <t>-491731594</t>
  </si>
  <si>
    <t>470</t>
  </si>
  <si>
    <t>032903000</t>
  </si>
  <si>
    <t>Náklady na provoz a údržbu vybavení staveniště</t>
  </si>
  <si>
    <t>-800715550</t>
  </si>
  <si>
    <t>471</t>
  </si>
  <si>
    <t>034103000</t>
  </si>
  <si>
    <t>Energie pro zařízení staveniště</t>
  </si>
  <si>
    <t>722191047</t>
  </si>
  <si>
    <t>472</t>
  </si>
  <si>
    <t>034203000</t>
  </si>
  <si>
    <t>Oplocení staveniště</t>
  </si>
  <si>
    <t>279704923</t>
  </si>
  <si>
    <t>473</t>
  </si>
  <si>
    <t>0342030000</t>
  </si>
  <si>
    <t>Opatření na ochranu střechy po odkrytí</t>
  </si>
  <si>
    <t>m2…</t>
  </si>
  <si>
    <t>1024</t>
  </si>
  <si>
    <t>-1541191940</t>
  </si>
  <si>
    <t>700,0</t>
  </si>
  <si>
    <t>474</t>
  </si>
  <si>
    <t>034403000</t>
  </si>
  <si>
    <t>Dopravní značení na staveništi- pozor výjezd ze stavby, popř. zákoz zastavení atd.</t>
  </si>
  <si>
    <t>-1396107173</t>
  </si>
  <si>
    <t>475</t>
  </si>
  <si>
    <t>034503000</t>
  </si>
  <si>
    <t>Informační tabule na staveništi - povinná propagace</t>
  </si>
  <si>
    <t>-1704242206</t>
  </si>
  <si>
    <t>476</t>
  </si>
  <si>
    <t>034703000</t>
  </si>
  <si>
    <t>Osvětlení staveniště</t>
  </si>
  <si>
    <t>-2028894105</t>
  </si>
  <si>
    <t>477</t>
  </si>
  <si>
    <t>039103000</t>
  </si>
  <si>
    <t>Rozebrání, bourání a odvoz zařízení staveniště a uvedení pozemků dotč. stavbou do pův. stavu</t>
  </si>
  <si>
    <t>1758450753</t>
  </si>
  <si>
    <t>VRN9</t>
  </si>
  <si>
    <t>Ostatní náklady</t>
  </si>
  <si>
    <t>478</t>
  </si>
  <si>
    <t>090001000</t>
  </si>
  <si>
    <t>Náklady na měření radonu po dokončení stavby</t>
  </si>
  <si>
    <t>-19537054</t>
  </si>
  <si>
    <t>479</t>
  </si>
  <si>
    <t>090001001</t>
  </si>
  <si>
    <t>Náklady na provoz odvlhčovačů pro snížení relativní vlhkosti vzduchu -2 měsíce</t>
  </si>
  <si>
    <t>-1509997272</t>
  </si>
  <si>
    <t>480</t>
  </si>
  <si>
    <t>090001002</t>
  </si>
  <si>
    <t>Náklady na provozní vytápění 1 měsíc</t>
  </si>
  <si>
    <t>-359220366</t>
  </si>
  <si>
    <t>481</t>
  </si>
  <si>
    <t>090001003</t>
  </si>
  <si>
    <t>Náklady na zakreslení změn v PD - skutečné provedení stavby</t>
  </si>
  <si>
    <t>231276938</t>
  </si>
  <si>
    <t>482</t>
  </si>
  <si>
    <t>090001004</t>
  </si>
  <si>
    <t>Náklady na pojištění realizované stavby</t>
  </si>
  <si>
    <t>1012176416</t>
  </si>
  <si>
    <t>483</t>
  </si>
  <si>
    <t>090001005</t>
  </si>
  <si>
    <t>Geodetické zaměření</t>
  </si>
  <si>
    <t>-706598606</t>
  </si>
  <si>
    <t>484</t>
  </si>
  <si>
    <t>090001006</t>
  </si>
  <si>
    <t xml:space="preserve">Zaškolení  obsluhy a pracovníků (pro st. část, ZTI, ÚT a medici. plyny)</t>
  </si>
  <si>
    <t>1313602615</t>
  </si>
  <si>
    <t>485</t>
  </si>
  <si>
    <t>090001007</t>
  </si>
  <si>
    <t>Zajištění kolaudačního souhlasu</t>
  </si>
  <si>
    <t>1346713348</t>
  </si>
  <si>
    <t>486</t>
  </si>
  <si>
    <t>090001008</t>
  </si>
  <si>
    <t>Zajištění zkušebního provozu</t>
  </si>
  <si>
    <t>44478575</t>
  </si>
  <si>
    <t>ZDRAVOTECHNIKA - ZDRAVOTECHNIKA</t>
  </si>
  <si>
    <t>Soupis:</t>
  </si>
  <si>
    <t>D.1.4.ZT - Zdravotechnika -kanalizace</t>
  </si>
  <si>
    <t>MN Dvůr Králové n. L.</t>
  </si>
  <si>
    <t>Královéhradecký kraj, Pivovarské nám. HK</t>
  </si>
  <si>
    <t>Sanit Studio, s.r.o.</t>
  </si>
  <si>
    <t>Ing. Jana Křížková</t>
  </si>
  <si>
    <t xml:space="preserve">    721 - Zdravotechnika - vnitřní kanalizace</t>
  </si>
  <si>
    <t>721</t>
  </si>
  <si>
    <t>Zdravotechnika - vnitřní kanalizace</t>
  </si>
  <si>
    <t>72115622F</t>
  </si>
  <si>
    <t>Výkopové práce pro svodnou kanalizaci vně objektu - rýha š. 1,1m, průměrná hloubka 1,2m, pískové lože pod potrubí 100mm, pískový obsyp potrubí, zásyp se zhutněním.</t>
  </si>
  <si>
    <t>-71631596</t>
  </si>
  <si>
    <t>"napojení dešť. svodu ze spoj. krčku"16*1.1*1.2</t>
  </si>
  <si>
    <t>721170972</t>
  </si>
  <si>
    <t>Opravy odpadního potrubí plastového krácení trub DN 50</t>
  </si>
  <si>
    <t>-14965079</t>
  </si>
  <si>
    <t>"úprava ve stáv. budově"1</t>
  </si>
  <si>
    <t>721170976</t>
  </si>
  <si>
    <t>Opravy odpadního potrubí plastového krácení trub DN 150</t>
  </si>
  <si>
    <t>768468405</t>
  </si>
  <si>
    <t>"napojení dešť. svodu do stáv. kanalizace"1</t>
  </si>
  <si>
    <t>721171905</t>
  </si>
  <si>
    <t>Opravy odpadního potrubí plastového vsazení odbočky do potrubí DN 110</t>
  </si>
  <si>
    <t>289081387</t>
  </si>
  <si>
    <t>721171907</t>
  </si>
  <si>
    <t>Opravy odpadního potrubí plastového vsazení odbočky do potrubí DN 160</t>
  </si>
  <si>
    <t>-58748436</t>
  </si>
  <si>
    <t>721171913</t>
  </si>
  <si>
    <t>Opravy odpadního potrubí plastového propojení dosavadního potrubí DN 50</t>
  </si>
  <si>
    <t>-767597765</t>
  </si>
  <si>
    <t>721171914</t>
  </si>
  <si>
    <t>Opravy odpadního potrubí plastového propojení dosavadního potrubí DN 75</t>
  </si>
  <si>
    <t>-1309225915</t>
  </si>
  <si>
    <t>721171915</t>
  </si>
  <si>
    <t>Opravy odpadního potrubí plastového propojení dosavadního potrubí DN 110</t>
  </si>
  <si>
    <t>-1352856358</t>
  </si>
  <si>
    <t>721171916</t>
  </si>
  <si>
    <t>Opravy odpadního potrubí plastového propojení dosavadního potrubí DN 125</t>
  </si>
  <si>
    <t>1706142954</t>
  </si>
  <si>
    <t>721173316</t>
  </si>
  <si>
    <t>Potrubí z trub PVC SN4 dešťové DN 125</t>
  </si>
  <si>
    <t>1939512048</t>
  </si>
  <si>
    <t>"napojení dešť. svodu ze spoj. krčku do stáv. dešť. kanalizace"17</t>
  </si>
  <si>
    <t>721174024</t>
  </si>
  <si>
    <t>Potrubí z trub polypropylenových odpadní (svislé) DN 75</t>
  </si>
  <si>
    <t>-1958498297</t>
  </si>
  <si>
    <t>"3.NP"3.5+3.5+1.5+(5*0.5)</t>
  </si>
  <si>
    <t>"2.NP"2+2+2+6+9.5+4.5+10.5</t>
  </si>
  <si>
    <t>"1.NP"42</t>
  </si>
  <si>
    <t>721174025</t>
  </si>
  <si>
    <t>Potrubí z trub polypropylenových odpadní (svislé) DN 110</t>
  </si>
  <si>
    <t>-953176179</t>
  </si>
  <si>
    <t>"3.NP"5+(3*0.5)</t>
  </si>
  <si>
    <t>"2.NP"5.5+5.5+2+5.5+4+4+7+2</t>
  </si>
  <si>
    <t>"1.NP"39</t>
  </si>
  <si>
    <t>721174042</t>
  </si>
  <si>
    <t>Potrubí z trub polypropylenových připojovací DN 40</t>
  </si>
  <si>
    <t>-2009176521</t>
  </si>
  <si>
    <t>"3.NP"1.5+2+1+4+3</t>
  </si>
  <si>
    <t>"2.NP"6*0.5</t>
  </si>
  <si>
    <t>721174043</t>
  </si>
  <si>
    <t>Potrubí z trub polypropylenových připojovací DN 50</t>
  </si>
  <si>
    <t>498042597</t>
  </si>
  <si>
    <t>"3.NP"3.5+3.5+1.5+1.5+3.5</t>
  </si>
  <si>
    <t>"2.NP"29+5</t>
  </si>
  <si>
    <t>721174044</t>
  </si>
  <si>
    <t>Potrubí z trub polypropylenových připojovací DN 75</t>
  </si>
  <si>
    <t>-1403216924</t>
  </si>
  <si>
    <t>"2.NP"1</t>
  </si>
  <si>
    <t>721174045</t>
  </si>
  <si>
    <t>Potrubí z trub polypropylenových připojovací DN 110</t>
  </si>
  <si>
    <t>1797259801</t>
  </si>
  <si>
    <t>"2.NP"2</t>
  </si>
  <si>
    <t>721174054</t>
  </si>
  <si>
    <t>Potrubí z trub polypropylenových dešťové DN 75</t>
  </si>
  <si>
    <t>-367816518</t>
  </si>
  <si>
    <t>"3.NP"(4*0.5)+(2*0.5)</t>
  </si>
  <si>
    <t>"2.NP"9.5+7.5+2+4.5+1</t>
  </si>
  <si>
    <t>721174055</t>
  </si>
  <si>
    <t>Potrubí z trub polypropylenových dešťové DN 110</t>
  </si>
  <si>
    <t>-1031989182</t>
  </si>
  <si>
    <t>"3.NP"2*4.5</t>
  </si>
  <si>
    <t>"2.NP"11.5+15.5</t>
  </si>
  <si>
    <t>"1.NP"8+5</t>
  </si>
  <si>
    <t>721174056</t>
  </si>
  <si>
    <t>Potrubí z trub polypropylenových dešťové DN 125</t>
  </si>
  <si>
    <t>902117130</t>
  </si>
  <si>
    <t>"3.NP"2*0.5</t>
  </si>
  <si>
    <t>"2.NP"8.5+10</t>
  </si>
  <si>
    <t>"1.NP"5+1</t>
  </si>
  <si>
    <t>72115IZ07d</t>
  </si>
  <si>
    <t>Izolace dešť. potrubí proti rosení a hluku tl. 9mm d78 - 70/9</t>
  </si>
  <si>
    <t>717494891</t>
  </si>
  <si>
    <t>72115IZ08d</t>
  </si>
  <si>
    <t>Izolace dešť. potrubí proti rosení a hluku tl. 9mm d110 - 100/9</t>
  </si>
  <si>
    <t>1348787421</t>
  </si>
  <si>
    <t>72115IZ09d</t>
  </si>
  <si>
    <t>Izolace dešť. potrubí proti rosení a hluku tl. 9mm d 135 - 125/9</t>
  </si>
  <si>
    <t>-162686107</t>
  </si>
  <si>
    <t>721194103</t>
  </si>
  <si>
    <t>Vyměření přípojek na potrubí vyvedení a upevnění odpadních výpustek DN 32</t>
  </si>
  <si>
    <t>1102857143</t>
  </si>
  <si>
    <t>"napojení klima jednotek na kondenzátní potrubí"8</t>
  </si>
  <si>
    <t>721194104</t>
  </si>
  <si>
    <t>Vyměření přípojek na potrubí vyvedení a upevnění odpadních výpustek DN 40</t>
  </si>
  <si>
    <t>-1779187754</t>
  </si>
  <si>
    <t>1+15</t>
  </si>
  <si>
    <t>721194105</t>
  </si>
  <si>
    <t>Vyměření přípojek na potrubí vyvedení a upevnění odpadních výpustek DN 50</t>
  </si>
  <si>
    <t>-971278608</t>
  </si>
  <si>
    <t>1+14</t>
  </si>
  <si>
    <t>721194107</t>
  </si>
  <si>
    <t>Vyměření přípojek na potrubí vyvedení a upevnění odpadních výpustek DN 70</t>
  </si>
  <si>
    <t>11150839</t>
  </si>
  <si>
    <t>721194109</t>
  </si>
  <si>
    <t>Vyměření přípojek na potrubí vyvedení a upevnění odpadních výpustek DN 110</t>
  </si>
  <si>
    <t>-1546953026</t>
  </si>
  <si>
    <t>721211421a</t>
  </si>
  <si>
    <t>Podlahové vpusti se svislým odtokem DN 50/75/110 mřížka nerez 115x115, zápachový uzávěr i pro suchý stav, průtok 0,5 l/s, izolační souprava pro stěrkovou hydroizolaci pod dlažbou.</t>
  </si>
  <si>
    <t>-1789330317</t>
  </si>
  <si>
    <t>721211422</t>
  </si>
  <si>
    <t>Podlahové vpusti celonerezové se svislým odtokem DN70 ,mřížka nerez 150x150, lem pro izolaci, průtok 50l/min</t>
  </si>
  <si>
    <t>-1683174312</t>
  </si>
  <si>
    <t>721211431h</t>
  </si>
  <si>
    <t>Podlahové vpusti terasové (balkonové) vtoky se svislým odtokem DN 50/75/110 se suchou nezámrznou zápachovou klapkou, nerez vtoková mřížka 115/115, průtok 0,9 l/s, izolační souprava pro napojení parozábrany,prodlužovací nástavec,prodlužovací nástavec s pří</t>
  </si>
  <si>
    <t>1400661456</t>
  </si>
  <si>
    <t>721212123</t>
  </si>
  <si>
    <t>Odtokové sprchové žlaby se zápachovou uzávěrkou a krycím roštem délky 800 mm</t>
  </si>
  <si>
    <t>40291647</t>
  </si>
  <si>
    <t>721226512</t>
  </si>
  <si>
    <t>Zápachové uzávěrky podomítkové (Pe) s krycí nerez deskou pro pračku a myčku (přístroj technologie) DN 50 s integrovaným přivzdušňovacím ventilem, čistící otvor, zpětná armatura (kulička).</t>
  </si>
  <si>
    <t>-354073918</t>
  </si>
  <si>
    <t>721226pr</t>
  </si>
  <si>
    <t xml:space="preserve">Zápachová uzávěrka nástěnná (PP) pro napojení přístroje technologie DN50 s teplotní odolností 93 C a průtokem min. 50l/min </t>
  </si>
  <si>
    <t>-1365543664</t>
  </si>
  <si>
    <t>721226h1</t>
  </si>
  <si>
    <t>Vodní zápach. uzávěrka z PP pro odvod kondenzátu s přídavnou zápach. uzávěrkou(kuličkou), DN40, průtok 0,37 l/s, výška vodního uzávěru 60mm, se svislým napojením, pro klimatizační jednotky.</t>
  </si>
  <si>
    <t>ks</t>
  </si>
  <si>
    <t>-1580669804</t>
  </si>
  <si>
    <t>721226h2</t>
  </si>
  <si>
    <t>Vtok (nálevka) DN32 se zápachovou uzávěrkou a kuličkou pro suchý stav</t>
  </si>
  <si>
    <t>-1815633034</t>
  </si>
  <si>
    <t>721226pz</t>
  </si>
  <si>
    <t>Dřezová zápachová uzávěrka z PP, 6/4" převlečná matice, odtok DN40, teplot. odolnost 95 C, kalich pro úkapy z PP - 6/4"(odvod kondenzátu z parních zvlhčovačů)</t>
  </si>
  <si>
    <t>2003559260</t>
  </si>
  <si>
    <t>721233112h</t>
  </si>
  <si>
    <t>Střešní vtok PP pro ploché střechy s odtokem svislým DN 125, průtok 14 l/s,s asfaltovou manžetou, záchytný koš d170mm, samoregulační kabel 230V/10-30Watt, 2xprodlužovací nástavec v. 155mm, odvodňovací kroužek , prodl. nástavec s přírubou, izol. souprava</t>
  </si>
  <si>
    <t>1801430298</t>
  </si>
  <si>
    <t>721233112a</t>
  </si>
  <si>
    <t>Střešní vtok PP pro ploché střechy s odtokem svislým DN 75, průtok 9,9 l/s,s asfaltovou manžetou, záchytný koš d170mm, samoregulační kabel 230V/10-30Watt, 1x prodlužovací nástavec v.345mm s přírubou a izolační soupravou</t>
  </si>
  <si>
    <t>139230290</t>
  </si>
  <si>
    <t>721242105</t>
  </si>
  <si>
    <t>Lapače střešních splavenin polypropylenové (PP) se svislým odtokem DN 110</t>
  </si>
  <si>
    <t>266258299</t>
  </si>
  <si>
    <t>721273153</t>
  </si>
  <si>
    <t>Ventilační hlavice z polypropylenu (PP) DN 110</t>
  </si>
  <si>
    <t>64554965</t>
  </si>
  <si>
    <t>722174003k</t>
  </si>
  <si>
    <t>Potrubí z plastových trubek z polypropylenu (PP-RCT EVO) svařovaných polyfuzně PN 22 (SDR 7,4) D 25 x 2,8mm - odvod kondenzátu</t>
  </si>
  <si>
    <t>-1536072908</t>
  </si>
  <si>
    <t>"kondenzátní potrubí"8</t>
  </si>
  <si>
    <t>722174004k</t>
  </si>
  <si>
    <t>Potrubí z plastových trubek z polypropylenu (PP-RCT EVO) svařovaných polyfuzne PN 22 (SDR 7,4) D 32 x 3,6 mm - odvod kondenzátu</t>
  </si>
  <si>
    <t>924485256</t>
  </si>
  <si>
    <t>"kondenzátní potrubí"21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</si>
  <si>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</si>
  <si>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</si>
  <si>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-1583686867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</si>
  <si>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</si>
  <si>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</si>
  <si>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-1696101734</t>
  </si>
  <si>
    <t>721290111</t>
  </si>
  <si>
    <t>Zkouška těsnosti kanalizace v objektech vodou do DN 125</t>
  </si>
  <si>
    <t>42322968</t>
  </si>
  <si>
    <t>998721202</t>
  </si>
  <si>
    <t>Přesun hmot pro vnitřní kanalizace stanovený procentní sazbou (%) z ceny vodorovná dopravní vzdálenost do 50 m v objektech výšky přes 6 do 12 m</t>
  </si>
  <si>
    <t>-478144732</t>
  </si>
  <si>
    <t>D.1.4. ZT - Zdravotechnika - voda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</si>
  <si>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</si>
  <si>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</si>
  <si>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</si>
  <si>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722</t>
  </si>
  <si>
    <t>Zdravotechnika - vnitřní vodovod</t>
  </si>
  <si>
    <t>722130233</t>
  </si>
  <si>
    <t>Potrubí z ocelových trubek pozinkovaných závitových svařovaných běžných DN 25</t>
  </si>
  <si>
    <t>1963086741</t>
  </si>
  <si>
    <t>722130234</t>
  </si>
  <si>
    <t>Potrubí z ocelových trubek pozinkovaných závitových svařovaných běžných DN 32</t>
  </si>
  <si>
    <t>-209781513</t>
  </si>
  <si>
    <t>722130913</t>
  </si>
  <si>
    <t>Opravy vodovodního potrubí z ocelových trubek pozinkovaných závitových přeřezání ocelové trubky do DN 25</t>
  </si>
  <si>
    <t>-292993792</t>
  </si>
  <si>
    <t>722131931</t>
  </si>
  <si>
    <t>Opravy vodovodního potrubí z ocelových trubek pozinkovaných závitových propojení dosavadního potrubí DN 15</t>
  </si>
  <si>
    <t>-1822131326</t>
  </si>
  <si>
    <t>722174022e</t>
  </si>
  <si>
    <t>Potrubí z plastových trubek z polypropylenu typu 4 (PP-RCT) svařovaných polyfuzně PN 22 (SDR 9) D 20 x 2,3</t>
  </si>
  <si>
    <t>-1573312989</t>
  </si>
  <si>
    <t>"3.NP"1</t>
  </si>
  <si>
    <t>"2.NP"7.5+9+6.5+4+7+13.5+5+9.5+8+5+8+5+1.5</t>
  </si>
  <si>
    <t>"1.NP"7.5+12+5.5+7+11+3+4+2+4+2+6+2</t>
  </si>
  <si>
    <t>722174023e</t>
  </si>
  <si>
    <t>Potrubí z plastových trubek z polypropylenu typu 4 (PP-RCT) svařovaných polyfuzně PN 22 (SDR 9) D 25 x 2,8</t>
  </si>
  <si>
    <t>221835571</t>
  </si>
  <si>
    <t>"3.NP"35+14</t>
  </si>
  <si>
    <t>"2.NP"4+2.5+24+22</t>
  </si>
  <si>
    <t>"1.NP"5.5+12+12+2.5+5.5</t>
  </si>
  <si>
    <t>722174024e</t>
  </si>
  <si>
    <t>Potrubí z plastových trubek z polypropylenu typu 4 (PP-RCT) svařovaných polyfuzně PN 22 (SDR 9) D 32 x 3,6</t>
  </si>
  <si>
    <t>-1561089597</t>
  </si>
  <si>
    <t>"3.NP"6.5+15</t>
  </si>
  <si>
    <t>"2.NP"3.5</t>
  </si>
  <si>
    <t>"1.NP"9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</si>
  <si>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</si>
  <si>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</si>
  <si>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1441858927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</si>
  <si>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</si>
  <si>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</si>
  <si>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-925782946</t>
  </si>
  <si>
    <t>104+34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</si>
  <si>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</si>
  <si>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</si>
  <si>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-834146790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</si>
  <si>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</si>
  <si>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</si>
  <si>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-1206896245</t>
  </si>
  <si>
    <t>722182011</t>
  </si>
  <si>
    <t>Podpůrný žlab pro potrubí průměru D 20</t>
  </si>
  <si>
    <t>-567613938</t>
  </si>
  <si>
    <t>5+10+3+5+9+2+4</t>
  </si>
  <si>
    <t>722182012</t>
  </si>
  <si>
    <t>Podpůrný žlab pro potrubí průměru D 25</t>
  </si>
  <si>
    <t>122157039</t>
  </si>
  <si>
    <t>34+26</t>
  </si>
  <si>
    <t>722182013</t>
  </si>
  <si>
    <t>Podpůrný žlab pro potrubí průměru D 32</t>
  </si>
  <si>
    <t>-1183913683</t>
  </si>
  <si>
    <t>12+8</t>
  </si>
  <si>
    <t>722190401</t>
  </si>
  <si>
    <t>Zřízení přípojek na potrubí vyvedení a upevnění výpustek do DN 25</t>
  </si>
  <si>
    <t>961815654</t>
  </si>
  <si>
    <t>722220111</t>
  </si>
  <si>
    <t>Armatury s jedním závitem nástěnky pro výtokový ventil G 1/2"</t>
  </si>
  <si>
    <t>-303966765</t>
  </si>
  <si>
    <t>722220121</t>
  </si>
  <si>
    <t>Armatury s jedním závitem nástěnky pro baterii G 1/2"</t>
  </si>
  <si>
    <t>pár</t>
  </si>
  <si>
    <t>392764477</t>
  </si>
  <si>
    <t>722230101</t>
  </si>
  <si>
    <t>Armatury se dvěma závity ventily přímé (Ke 83 T) G 1/2</t>
  </si>
  <si>
    <t>-320715250</t>
  </si>
  <si>
    <t>722230101a</t>
  </si>
  <si>
    <t>Průchozí objímkový ventil 1/2" se dvěmi závity</t>
  </si>
  <si>
    <t>1667642515</t>
  </si>
  <si>
    <t>722230102</t>
  </si>
  <si>
    <t>Armatury se dvěma závity ventily přímé G 3/4"</t>
  </si>
  <si>
    <t>2109886643</t>
  </si>
  <si>
    <t>722230111</t>
  </si>
  <si>
    <t>Armatury se dvěma závity ventily přímé s odvodňovacím ventilem G 1/2"</t>
  </si>
  <si>
    <t>-933233982</t>
  </si>
  <si>
    <t>722230112</t>
  </si>
  <si>
    <t>Armatury se dvěma závity ventily přímé s odvodňovacím ventilem G 3/4"</t>
  </si>
  <si>
    <t>-592178705</t>
  </si>
  <si>
    <t>722230113</t>
  </si>
  <si>
    <t>Armatury se dvěma závity ventily přímé s odvodňovacím ventilem G 1"</t>
  </si>
  <si>
    <t>92918815</t>
  </si>
  <si>
    <t>722231073</t>
  </si>
  <si>
    <t>Armatury se dvěma závity ventily zpětné mosazné PN 10 do 110°C G 3/4"</t>
  </si>
  <si>
    <t>1250119286</t>
  </si>
  <si>
    <t>722232042</t>
  </si>
  <si>
    <t>Armatury se dvěma závity kulové kohouty PN 42 do 185 °C přímé vnitřní závit G 3/8"</t>
  </si>
  <si>
    <t>494862599</t>
  </si>
  <si>
    <t>722232043</t>
  </si>
  <si>
    <t>Armatury se dvěma závity kulové kohouty PN 42 do 185 °C přímé vnitřní závit G 1/2"</t>
  </si>
  <si>
    <t>-1721611838</t>
  </si>
  <si>
    <t>722232044</t>
  </si>
  <si>
    <t>Armatury se dvěma závity kulové kohouty PN 42 do 185 °C přímé vnitřní závit G 3/4"</t>
  </si>
  <si>
    <t>-131552811</t>
  </si>
  <si>
    <t>722234264</t>
  </si>
  <si>
    <t>Armatury se dvěma závity filtry mosazný PN 20 do 80 °C G 3/4"</t>
  </si>
  <si>
    <t>-1579725720</t>
  </si>
  <si>
    <t>722240</t>
  </si>
  <si>
    <t>Rychlospojka pro Selecta pistoli</t>
  </si>
  <si>
    <t>-1716652052</t>
  </si>
  <si>
    <t>722240101p</t>
  </si>
  <si>
    <t>Plastový průchozí uzávěr zakončený vývodkou s vnějším závitem 3/4"</t>
  </si>
  <si>
    <t>-1729036262</t>
  </si>
  <si>
    <t>722240122</t>
  </si>
  <si>
    <t>Armatury z plastických hmot kohouty (PPR) kulové DN 20</t>
  </si>
  <si>
    <t>2007497301</t>
  </si>
  <si>
    <t>722240123</t>
  </si>
  <si>
    <t>Armatury z plastických hmot kohouty (PPR) kulové DN 25</t>
  </si>
  <si>
    <t>-998349167</t>
  </si>
  <si>
    <t>722240124</t>
  </si>
  <si>
    <t>Armatury z plastických hmot kohouty (PPR) kulové DN 32</t>
  </si>
  <si>
    <t>-2130685481</t>
  </si>
  <si>
    <t>722250133</t>
  </si>
  <si>
    <t>Požární příslušenství a armatury hydrantový systém s tvarově stálou hadicí celoplechový D 25 x 30 m</t>
  </si>
  <si>
    <t>-127145749</t>
  </si>
  <si>
    <t>7222902</t>
  </si>
  <si>
    <t>Zkoušky, proplach a desinfekce vodovodního potrubí - zkrácený laboratorní rozbor vody</t>
  </si>
  <si>
    <t>1016079823</t>
  </si>
  <si>
    <t>722290226</t>
  </si>
  <si>
    <t>Zkoušky, proplach a desinfekce vodovodního potrubí zkoušky těsnosti vodovodního potrubí závitového do DN 50</t>
  </si>
  <si>
    <t>6346393</t>
  </si>
  <si>
    <t>19+11+156.5+139+34</t>
  </si>
  <si>
    <t>722290234</t>
  </si>
  <si>
    <t>Zkoušky, proplach a desinfekce vodovodního potrubí proplach a desinfekce vodovodního potrubí do DN 80</t>
  </si>
  <si>
    <t>-1590140041</t>
  </si>
  <si>
    <t>998722202</t>
  </si>
  <si>
    <t>Přesun hmot pro vnitřní vodovod stanovený procentní sazbou (%) z ceny vodorovná dopravní vzdálenost do 50 m v objektech výšky přes 6 do 12 m</t>
  </si>
  <si>
    <t>-2145423502</t>
  </si>
  <si>
    <t>725112022</t>
  </si>
  <si>
    <t>Zařízení záchodů klozety keramické závěsné na nosné stěny s hlubokým splachováním odpad vodorovný</t>
  </si>
  <si>
    <t>-1255552755</t>
  </si>
  <si>
    <t>6000022280</t>
  </si>
  <si>
    <t xml:space="preserve">Závěsný klozet  pro ZTP, 365x360x700, hluboké splachování, duroplast.  sedátko, prodlužovací přívodní trubka</t>
  </si>
  <si>
    <t>1679932262</t>
  </si>
  <si>
    <t>725121530a</t>
  </si>
  <si>
    <t>Zdroj napětí pro max. 4 ventily, 24V DC</t>
  </si>
  <si>
    <t>-1585333881</t>
  </si>
  <si>
    <t>725121531</t>
  </si>
  <si>
    <t>MTZ a dodávka propoj. kabelů CYKY 2Ax1.5 vč. ochranné trubky</t>
  </si>
  <si>
    <t>-862813626</t>
  </si>
  <si>
    <t>725210821</t>
  </si>
  <si>
    <t>Demontáž umyvadel bez výtokových armatur umyvadel</t>
  </si>
  <si>
    <t>-796326104</t>
  </si>
  <si>
    <t>725219102</t>
  </si>
  <si>
    <t>Umyvadla montáž umyvadel ostatních typů na šrouby</t>
  </si>
  <si>
    <t>-1508222131</t>
  </si>
  <si>
    <t>137140001041</t>
  </si>
  <si>
    <t>Zdravot umyv bílé 640x550, bez otvoru pro baterii (lékařské)</t>
  </si>
  <si>
    <t>970507034</t>
  </si>
  <si>
    <t>137140001042</t>
  </si>
  <si>
    <t>Zdravot umyv bílé 640x550, s otvorem pro baterii (pro ZTP)</t>
  </si>
  <si>
    <t>-1705466475</t>
  </si>
  <si>
    <t>143830001041</t>
  </si>
  <si>
    <t xml:space="preserve">Umyvadlo  600x450, bílé, bez otvoru pro baterii, instalační sada</t>
  </si>
  <si>
    <t>373397032</t>
  </si>
  <si>
    <t>143830001042</t>
  </si>
  <si>
    <t xml:space="preserve">Umyvadlo  600x450, bílé, s otvorem pro baterii, instalační sada</t>
  </si>
  <si>
    <t>-1154728180</t>
  </si>
  <si>
    <t>725240812</t>
  </si>
  <si>
    <t>Demontáž sprchových kabin a vaniček bez výtokových armatur vaniček</t>
  </si>
  <si>
    <t>-605357839</t>
  </si>
  <si>
    <t>725319111</t>
  </si>
  <si>
    <t>Dřezy bez výtokových armatur montáž dřezů ostatních typů</t>
  </si>
  <si>
    <t>1062022566</t>
  </si>
  <si>
    <t>552313630</t>
  </si>
  <si>
    <t>dřez velkokapacitní nerezový na nohou , povrch matný, materiál AISI 304, rozměry 1200x68, velikost dřezů 500x500</t>
  </si>
  <si>
    <t>1736955413</t>
  </si>
  <si>
    <t>552313630a</t>
  </si>
  <si>
    <t>stůl mycí- velkokapacitní dřez nerezový na nohách, povrch matný, materiál AISI 304, rozměry 1400x600</t>
  </si>
  <si>
    <t>-1027706154</t>
  </si>
  <si>
    <t>725331221</t>
  </si>
  <si>
    <t>Výlevka kombinovaná s umyvadlem, nerezová, závěsná 640x540x1000, ruční páková baterie pro výlevku, umyvadlo s automatickou umyvadlovou baterií, odpad 75mm</t>
  </si>
  <si>
    <t>-1198123012</t>
  </si>
  <si>
    <t>725331222</t>
  </si>
  <si>
    <t>Zdroj napětí 12V,50HZ</t>
  </si>
  <si>
    <t>1790209230</t>
  </si>
  <si>
    <t>725339111</t>
  </si>
  <si>
    <t>Výlevky montáž výlevky¨kombinované</t>
  </si>
  <si>
    <t>505996237</t>
  </si>
  <si>
    <t>725339111a</t>
  </si>
  <si>
    <t>montáž mycího žlabu</t>
  </si>
  <si>
    <t>-1011233015</t>
  </si>
  <si>
    <t>725411111</t>
  </si>
  <si>
    <t>Mycí nerezový žlab lékařský dl. 2m,š.450mm,povrch matný materiál AISI 304,vč. sifonu, upevňovacího materiálu</t>
  </si>
  <si>
    <t>298157131</t>
  </si>
  <si>
    <t>725531101b</t>
  </si>
  <si>
    <t>Elektrické ohřívače zásobníkové beztlakové přepadové, pod umyvadlo, objem nádrže (příkon) 5 l (2,0 kW) včetně beztlakové stojánkové baterie</t>
  </si>
  <si>
    <t>-1848163612</t>
  </si>
  <si>
    <t>725590812</t>
  </si>
  <si>
    <t>Vnitrostaveništní přemístění vybouraných (demontovaných) hmot zařizovacích předmětů vodorovně do 100 m v objektech výšky přes 6 do 12 m</t>
  </si>
  <si>
    <t>-981161018</t>
  </si>
  <si>
    <t>725813111</t>
  </si>
  <si>
    <t>Ventily rohové bez připojovací trubičky nebo flexi hadičky G 1/2"</t>
  </si>
  <si>
    <t>-806952013</t>
  </si>
  <si>
    <t>725820802</t>
  </si>
  <si>
    <t>Demontáž baterií stojánkových do 1 otvoru</t>
  </si>
  <si>
    <t>174073170</t>
  </si>
  <si>
    <t>725821315a</t>
  </si>
  <si>
    <t>Baterie umyvadlové nástěnné pákové s lékařskou pákou, s otáčivým plochým ústím a délkou ramínka 225 mm</t>
  </si>
  <si>
    <t>-518549908</t>
  </si>
  <si>
    <t>725821316</t>
  </si>
  <si>
    <t>Baterie dřezové nástěnné pákové s otáčivým plochým ústím a délkou ramínka 300 mm</t>
  </si>
  <si>
    <t>-617423044</t>
  </si>
  <si>
    <t>"Ub,Ud"9+3</t>
  </si>
  <si>
    <t>"Dn2,DDn2,Dn,DDn"1+2+1+3</t>
  </si>
  <si>
    <t>725821325</t>
  </si>
  <si>
    <t>Baterie dřezové stojánkové pákové s otáčivým ústím a délkou ramínka 220 mm</t>
  </si>
  <si>
    <t>-1342759915</t>
  </si>
  <si>
    <t>"Dn2"2</t>
  </si>
  <si>
    <t>725822611</t>
  </si>
  <si>
    <t>Baterie umyvadlové stojánkové pákové, s dlouhou ovládací pákou, bez výpusti, k Ubi</t>
  </si>
  <si>
    <t>-1531967926</t>
  </si>
  <si>
    <t>725822642</t>
  </si>
  <si>
    <t>Baterie umyvadlová nástěnná senzorová termostatická s přívodem teplé a studené vody s nerezovým krytem 160x180x3mm, s montážní krabicí se zabudovaným el.mg. ventilem a termostatickým ventilem, výtokovým ramínkem 250mm, pojistka proti opaření, 24V DC</t>
  </si>
  <si>
    <t>209158422</t>
  </si>
  <si>
    <t>2+2</t>
  </si>
  <si>
    <t>725829132</t>
  </si>
  <si>
    <t>Montáž baterie umyvadlové nástěnné automatické senzorové ostatní typ</t>
  </si>
  <si>
    <t>-229098055</t>
  </si>
  <si>
    <t>725840850</t>
  </si>
  <si>
    <t>Demontáž baterií sprchových diferenciálních do G 3/4 x 1</t>
  </si>
  <si>
    <t>1682320717</t>
  </si>
  <si>
    <t>725849411</t>
  </si>
  <si>
    <t>Baterie sprchové montáž nástěnných baterií s nastavitelnou výškou sprchy</t>
  </si>
  <si>
    <t>-2089193341</t>
  </si>
  <si>
    <t>55145403</t>
  </si>
  <si>
    <t>baterie sprchová s ruční sprchou 1/2"x150mm, sprch. tyč, držák sprchy, mýdelník</t>
  </si>
  <si>
    <t>-652000447</t>
  </si>
  <si>
    <t>725860811</t>
  </si>
  <si>
    <t>Demontáž zápachových uzávěrek pro zařizovací předměty jednoduchých</t>
  </si>
  <si>
    <t>-389047556</t>
  </si>
  <si>
    <t>725861103h</t>
  </si>
  <si>
    <t>Zápachová uzávěrka pro umyvadla DN 40 - plastová nábytková, prostorově úsporná</t>
  </si>
  <si>
    <t>-919719412</t>
  </si>
  <si>
    <t>"Ud, Ubi"3+1</t>
  </si>
  <si>
    <t>55161321</t>
  </si>
  <si>
    <t>uzávěrka zápachová umyvadlová s krycí růžicí odtoku DN 32, plastová</t>
  </si>
  <si>
    <t>-454520218</t>
  </si>
  <si>
    <t>"Ub+EO"1</t>
  </si>
  <si>
    <t>55162001</t>
  </si>
  <si>
    <t>uzávěrka zápachová umyvadlová s celokovovým kulatým designem DN 32</t>
  </si>
  <si>
    <t>-1378738502</t>
  </si>
  <si>
    <t>"Ub"9+2</t>
  </si>
  <si>
    <t>725862103</t>
  </si>
  <si>
    <t>Zápachové uzávěrky zařizovacích předmětů pro dřezy DN 40/50</t>
  </si>
  <si>
    <t>-1486093870</t>
  </si>
  <si>
    <t>1+3+2</t>
  </si>
  <si>
    <t>725862123</t>
  </si>
  <si>
    <t>Zápachové uzávěrky zařizovacích předmětů pro dvojdřezy DN 40/50</t>
  </si>
  <si>
    <t>1594422445</t>
  </si>
  <si>
    <t>1+1</t>
  </si>
  <si>
    <t>725869101</t>
  </si>
  <si>
    <t>Zápachové uzávěrky zařizovacích předmětů montáž zápachových uzávěrek umyvadlových do DN 40</t>
  </si>
  <si>
    <t>-839517742</t>
  </si>
  <si>
    <t>725980122</t>
  </si>
  <si>
    <t>Dvířka 15/20</t>
  </si>
  <si>
    <t>1230627890</t>
  </si>
  <si>
    <t>998725202</t>
  </si>
  <si>
    <t>Přesun hmot pro zařizovací předměty stanovený procentní sazbou (%) z ceny vodorovná dopravní vzdálenost do 50 m v objektech výšky přes 6 do 12 m</t>
  </si>
  <si>
    <t>1827590443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</si>
  <si>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</si>
  <si>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</si>
  <si>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</si>
  <si>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</si>
  <si>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2037147853</t>
  </si>
  <si>
    <t>726131001n</t>
  </si>
  <si>
    <t>Předstěnové instalační systémy do lehkých stěn s kovovou konstrukcí pro umyvadla stavební výšky do 1120 mm s nástěnnou baterií</t>
  </si>
  <si>
    <t>-1078275718</t>
  </si>
  <si>
    <t>726131031</t>
  </si>
  <si>
    <t>Předstěnové instalační systémy do lehkých stěn s kovovou konstrukcí pro podpěrné prvky a madla stavební výška 1120 mm</t>
  </si>
  <si>
    <t>1471470942</t>
  </si>
  <si>
    <t>726131033</t>
  </si>
  <si>
    <t>Předstěnové instalační systémy do lehkých stěn s kovovou konstrukcí pro pro nástěnné armatury - baterie, sifony</t>
  </si>
  <si>
    <t>-1843730947</t>
  </si>
  <si>
    <t>4+4</t>
  </si>
  <si>
    <t>726131033a</t>
  </si>
  <si>
    <t>Předstěnové instalační systémy do lehkých stěn s kovovou konstrukcí pro nástěnnou celonerezovou kombinovanou výlevku</t>
  </si>
  <si>
    <t>-556791327</t>
  </si>
  <si>
    <t>726131033b</t>
  </si>
  <si>
    <t>Předstěnové instalační systémy do lehkých stěn s kovovou konstrukcí pro nástěnný mycí lékařský žlab</t>
  </si>
  <si>
    <t>-1693895762</t>
  </si>
  <si>
    <t>726131041</t>
  </si>
  <si>
    <t>Předstěnové instalační systémy do lehkých stěn s kovovou konstrukcí pro závěsné klozety ovládání zepředu, stavební výšky 1120 mm</t>
  </si>
  <si>
    <t>333152718</t>
  </si>
  <si>
    <t>726131043</t>
  </si>
  <si>
    <t>Předstěnové instalační systémy do lehkých stěn s kovovou konstrukcí pro závěsné klozety ovládání zepředu, stavební výšky 1120 mm pro tělesně postižené, oddálené splachování</t>
  </si>
  <si>
    <t>-1824652459</t>
  </si>
  <si>
    <t>998726212</t>
  </si>
  <si>
    <t>Přesun hmot pro instalační prefabrikáty stanovený procentní sazbou (%) z ceny vodorovná dopravní vzdálenost do 50 m v objektech výšky přes 6 do 12 m</t>
  </si>
  <si>
    <t>1504620850</t>
  </si>
  <si>
    <t>727</t>
  </si>
  <si>
    <t>Zdravotechnika - požární ochrana</t>
  </si>
  <si>
    <t>727111423</t>
  </si>
  <si>
    <t>Prostup plastového potrubí D 20-40 mm požárně dělící konstrukcí - požární tmel v kartuši 310 ml, EI 120</t>
  </si>
  <si>
    <t>1712715127</t>
  </si>
  <si>
    <t>727121131</t>
  </si>
  <si>
    <t>Protipožární ochranné manžety z jedné strany dělící konstrukce požární odolnost EI 120 D 50</t>
  </si>
  <si>
    <t>-5421475</t>
  </si>
  <si>
    <t>727121133</t>
  </si>
  <si>
    <t>Protipožární manžeta D 75 mm z jedné strany dělící konstrukce požární odolnost EI 120</t>
  </si>
  <si>
    <t>2090164768</t>
  </si>
  <si>
    <t>727121135</t>
  </si>
  <si>
    <t>Protipožární manžeta D 110 mm z jedné strany dělící konstrukce požární odolnost EI 120</t>
  </si>
  <si>
    <t>-2142724794</t>
  </si>
  <si>
    <t>727121136</t>
  </si>
  <si>
    <t>Protipožární manžeta D 125 mm z jedné strany dělící konstrukce požární odolnost EI 120</t>
  </si>
  <si>
    <t>-84883821</t>
  </si>
  <si>
    <t>nemocnicedknlsaly1 - ZAŘÍZENÍ PRO VYTÁPĚNÍ STAVEB</t>
  </si>
  <si>
    <t>DVŮR KRÁLOVÉ NAD LABEM</t>
  </si>
  <si>
    <t>KRÁLOVÉHRADECKÝ KRAJ</t>
  </si>
  <si>
    <t>11016019</t>
  </si>
  <si>
    <t>Jiří Vik Tepelná technika</t>
  </si>
  <si>
    <t>CZ45092711</t>
  </si>
  <si>
    <t>JVIK</t>
  </si>
  <si>
    <t xml:space="preserve">    713 - Izolace tepelné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</si>
  <si>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</si>
  <si>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</si>
  <si>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</si>
  <si>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733 - Ústřední vytápění - rozvodné potrubí</t>
  </si>
  <si>
    <t xml:space="preserve">      HZS - Hodinové zúčtovací sazby</t>
  </si>
  <si>
    <t>Izolace tepelné</t>
  </si>
  <si>
    <t>713311221</t>
  </si>
  <si>
    <t>Montáž izolace tepelné těles plocha tvarová 1x pásy s Al fólií</t>
  </si>
  <si>
    <t>-1100497666</t>
  </si>
  <si>
    <t>631417840</t>
  </si>
  <si>
    <t>pás izolační minerální s AL folí tl.50 mm</t>
  </si>
  <si>
    <t>-1112774383</t>
  </si>
  <si>
    <t>5*0,95 'Přepočtené koeficientem množství</t>
  </si>
  <si>
    <t>713463211</t>
  </si>
  <si>
    <t>Montáž izolace tepelné potrubí potrubními pouzdry s Al fólií staženými Al páskou 1x D do 50 mm</t>
  </si>
  <si>
    <t>1187069946</t>
  </si>
  <si>
    <t>61+23+83+100</t>
  </si>
  <si>
    <t>631545750</t>
  </si>
  <si>
    <t>pouzdro potrubní izolační minerální s AL folí 60/40 mm</t>
  </si>
  <si>
    <t>-417858459</t>
  </si>
  <si>
    <t>631546070</t>
  </si>
  <si>
    <t>pouzdro potrubní izolační minerální s AL folí76/50 mm</t>
  </si>
  <si>
    <t>1293563189</t>
  </si>
  <si>
    <t>631546080</t>
  </si>
  <si>
    <t>pouzdro potrubní izolační minerální s AL folí 89/70 mm</t>
  </si>
  <si>
    <t>618131487</t>
  </si>
  <si>
    <t>631545740</t>
  </si>
  <si>
    <t>pouzdro potrubní izolační minerální s AL folí 48/30 mm</t>
  </si>
  <si>
    <t>-1176411991</t>
  </si>
  <si>
    <t>631546200</t>
  </si>
  <si>
    <t>páska samolepící ALS šířka 50 mm, délka 50 m</t>
  </si>
  <si>
    <t>-522585139</t>
  </si>
  <si>
    <t>998713101</t>
  </si>
  <si>
    <t>Přesun hmot tonážní pro izolace tepelné v objektech v do 6 m</t>
  </si>
  <si>
    <t>293166171</t>
  </si>
  <si>
    <t>998713192</t>
  </si>
  <si>
    <t>Příplatek k přesunu hmot tonážní 713 za zvětšený přesun do 100 m</t>
  </si>
  <si>
    <t>614167539</t>
  </si>
  <si>
    <t>713463411</t>
  </si>
  <si>
    <t>Montáž izolace tepelné potrubí a ohybů návlekovými izolačními pouzdry</t>
  </si>
  <si>
    <t>663727166</t>
  </si>
  <si>
    <t>377+27+149+93+15</t>
  </si>
  <si>
    <t>283770950</t>
  </si>
  <si>
    <t>izolace potrubí PE návleková 15 x 13 mm</t>
  </si>
  <si>
    <t>-838192271</t>
  </si>
  <si>
    <t>283771060</t>
  </si>
  <si>
    <t>izolace potrubí PE návleková 18 x 20 mm</t>
  </si>
  <si>
    <t>912216719</t>
  </si>
  <si>
    <t>283770450</t>
  </si>
  <si>
    <t>izolace potrubí PE návleková 22 x 20 mm</t>
  </si>
  <si>
    <t>-1177954706</t>
  </si>
  <si>
    <t>283770480</t>
  </si>
  <si>
    <t>izolace potrubí PE návleková 28 x 20 mm</t>
  </si>
  <si>
    <t>1377781540</t>
  </si>
  <si>
    <t>283770560</t>
  </si>
  <si>
    <t>izolace potrubí PE návleková 35 x 25 mm</t>
  </si>
  <si>
    <t>121029854</t>
  </si>
  <si>
    <t>283771300</t>
  </si>
  <si>
    <t>spona na PE izolaci</t>
  </si>
  <si>
    <t>-1344556449</t>
  </si>
  <si>
    <t>283771350</t>
  </si>
  <si>
    <t>páska samolepící na PE izolaci 20 m</t>
  </si>
  <si>
    <t>1201469111</t>
  </si>
  <si>
    <t>727111147</t>
  </si>
  <si>
    <t>Prostup požární potrubí do D 76 mm stěnou tl 15-30 cm odolnost dle PBR</t>
  </si>
  <si>
    <t>14511841</t>
  </si>
  <si>
    <t>727111149</t>
  </si>
  <si>
    <t>Prostup požární potrubí do D 110 mm stěnou tl 15-30 cm odolnost dle PBR</t>
  </si>
  <si>
    <t>-1195577618</t>
  </si>
  <si>
    <t>732</t>
  </si>
  <si>
    <t>Ústřední vytápění - strojovny</t>
  </si>
  <si>
    <t>732111316</t>
  </si>
  <si>
    <t>Trubková hrdla rozdělovačů a sběračů bez přírub DN 40</t>
  </si>
  <si>
    <t>-697358403</t>
  </si>
  <si>
    <t>732111325</t>
  </si>
  <si>
    <t>Trubková hrdla rozdělovačů a sběračů bez přírub DN 80</t>
  </si>
  <si>
    <t>-2126544156</t>
  </si>
  <si>
    <t>732112235</t>
  </si>
  <si>
    <t>Rozdělovač sdružený hydraulický DN 100 závitový</t>
  </si>
  <si>
    <t>1573855257</t>
  </si>
  <si>
    <t>732199100</t>
  </si>
  <si>
    <t>Montáž a dodávka orientačních štítků</t>
  </si>
  <si>
    <t>627832119</t>
  </si>
  <si>
    <t>732421412</t>
  </si>
  <si>
    <t>Čerpadlo teplovodní mokroběžné závitové oběhové DN 25 výtlak do 6,0 m průtok 2,8 m3/h pro vytápění</t>
  </si>
  <si>
    <t>-611875506</t>
  </si>
  <si>
    <t>732421415</t>
  </si>
  <si>
    <t>Čerpadlo teplovodní mokroběžné závitové oběhové DN 25 výtlak do 6,0 m průtok 4,5 m3/h pro vytápění</t>
  </si>
  <si>
    <t>1047869680</t>
  </si>
  <si>
    <t>732421453</t>
  </si>
  <si>
    <t>Čerpadlo teplovodní mokroběžné závitové oběhové DN 32 výtlak do 6,0 m průtok 4,5 m3/h pro vytápění</t>
  </si>
  <si>
    <t>-2075328510</t>
  </si>
  <si>
    <t>732421454</t>
  </si>
  <si>
    <t>Čerpadlo teplovodní mokroběžné závitové oběhové DN 32 výtlak do 6,0 m průtok 7,0 m3/h pro vytápění</t>
  </si>
  <si>
    <t>-2087708458</t>
  </si>
  <si>
    <t>732429212</t>
  </si>
  <si>
    <t>Montáž čerpadla oběhového mokroběžného závitového DN 25</t>
  </si>
  <si>
    <t>1595171952</t>
  </si>
  <si>
    <t>732429215</t>
  </si>
  <si>
    <t>Montáž čerpadla oběhového mokroběžného závitového DN 32</t>
  </si>
  <si>
    <t>-29924256</t>
  </si>
  <si>
    <t>998732101</t>
  </si>
  <si>
    <t>Přesun hmot tonážní pro strojovny v objektech v do 6 m</t>
  </si>
  <si>
    <t>-2107775597</t>
  </si>
  <si>
    <t>998732193</t>
  </si>
  <si>
    <t>Příplatek k přesunu hmot tonážní 732 za zvětšený přesun do 500 m</t>
  </si>
  <si>
    <t>1592706979</t>
  </si>
  <si>
    <t>734</t>
  </si>
  <si>
    <t>Ústřední vytápění - armatury</t>
  </si>
  <si>
    <t>734109216</t>
  </si>
  <si>
    <t>Montáž armatury přírubové se dvěma přírubami PN 16 DN 80</t>
  </si>
  <si>
    <t>876547880</t>
  </si>
  <si>
    <t>734163428</t>
  </si>
  <si>
    <t>Filtr DN 80 PN 16 do 300°C z uhlíkové oceli s vypouštěcí přírubou</t>
  </si>
  <si>
    <t>-64931887</t>
  </si>
  <si>
    <t>10001</t>
  </si>
  <si>
    <t>Hadice připojovací tlaková nerezová flexi DN 15/1000</t>
  </si>
  <si>
    <t>1216248121</t>
  </si>
  <si>
    <t>10002</t>
  </si>
  <si>
    <t>Hadice připojovací tlaková nerezová flexi DN 20/1000</t>
  </si>
  <si>
    <t>-1036918048</t>
  </si>
  <si>
    <t>10004</t>
  </si>
  <si>
    <t>Hadice připojovací tlaková nerezová flexi DN 32/1000</t>
  </si>
  <si>
    <t>-1196578626</t>
  </si>
  <si>
    <t>10003</t>
  </si>
  <si>
    <t>Hadice připojovací tlaková nerezová flexi DN 50/1000</t>
  </si>
  <si>
    <t>705535988</t>
  </si>
  <si>
    <t>734173417</t>
  </si>
  <si>
    <t>Spoj přírubový PN 16/I do 200°C DN 80</t>
  </si>
  <si>
    <t>461543282</t>
  </si>
  <si>
    <t>734192317</t>
  </si>
  <si>
    <t>Klapka přírubová zpětná DN 80 PN 16 do 100°C samočinná</t>
  </si>
  <si>
    <t>1332625403</t>
  </si>
  <si>
    <t>734193116</t>
  </si>
  <si>
    <t>Klapka mezipřírubová uzavírací DN 80 PN 16 do 120°C disk tvárná litina</t>
  </si>
  <si>
    <t>-1546475704</t>
  </si>
  <si>
    <t>734209102</t>
  </si>
  <si>
    <t>Montáž armatury závitové s jedním závitem G 3/8</t>
  </si>
  <si>
    <t>1302842977</t>
  </si>
  <si>
    <t>734209103</t>
  </si>
  <si>
    <t>Montáž armatury závitové s jedním závitem G 1/2</t>
  </si>
  <si>
    <t>-1149494134</t>
  </si>
  <si>
    <t>734209112</t>
  </si>
  <si>
    <t>Montáž armatury závitové s dvěma závity G 3/8</t>
  </si>
  <si>
    <t>-1582806294</t>
  </si>
  <si>
    <t>734209113</t>
  </si>
  <si>
    <t>Montáž armatury závitové s dvěma závity G 1/2</t>
  </si>
  <si>
    <t>1633148121</t>
  </si>
  <si>
    <t>734209114</t>
  </si>
  <si>
    <t>Montáž armatury závitové s dvěma závity G 3/4</t>
  </si>
  <si>
    <t>390890996</t>
  </si>
  <si>
    <t>734209116</t>
  </si>
  <si>
    <t>Montáž armatury závitové s dvěma závity G 5/4</t>
  </si>
  <si>
    <t>1601351265</t>
  </si>
  <si>
    <t>734209117</t>
  </si>
  <si>
    <t>Montáž armatury závitové s dvěma závity G 6/4</t>
  </si>
  <si>
    <t>1179597372</t>
  </si>
  <si>
    <t>734209118</t>
  </si>
  <si>
    <t>Montáž armatury závitové s dvěma závity G 2</t>
  </si>
  <si>
    <t>-1636692640</t>
  </si>
  <si>
    <t>734209123</t>
  </si>
  <si>
    <t>Montáž armatury závitové s třemi závity G 1/2</t>
  </si>
  <si>
    <t>-761221321</t>
  </si>
  <si>
    <t>734209124</t>
  </si>
  <si>
    <t>Montáž armatury závitové s třemi závity G 3/4</t>
  </si>
  <si>
    <t>-897985878</t>
  </si>
  <si>
    <t>734209125</t>
  </si>
  <si>
    <t>Montáž armatury závitové s třemi závity G 1</t>
  </si>
  <si>
    <t>391479040</t>
  </si>
  <si>
    <t>734211113</t>
  </si>
  <si>
    <t>Ventil závitový odvzdušňovací G 3/8 PN 10 do 120°C otopných těles</t>
  </si>
  <si>
    <t>-1720562451</t>
  </si>
  <si>
    <t>734211120</t>
  </si>
  <si>
    <t>Ventil závitový odvzdušňovací G 1/2 PN 14 do 120°C automatický</t>
  </si>
  <si>
    <t>95663019</t>
  </si>
  <si>
    <t>734220101</t>
  </si>
  <si>
    <t>Ventil závitový regulační přímý G 3/4 PN 20 do 100°C vyvažovací</t>
  </si>
  <si>
    <t>476897450</t>
  </si>
  <si>
    <t>734220101a</t>
  </si>
  <si>
    <t>Ventil závitový regulační přímý G 3/8 PN 20 do 100°C vyvažovací</t>
  </si>
  <si>
    <t>265906252</t>
  </si>
  <si>
    <t>734220101b</t>
  </si>
  <si>
    <t>Ventil závitový regulační přímý G1/2 PN 20 do 100°C vyvažovací</t>
  </si>
  <si>
    <t>-14251827</t>
  </si>
  <si>
    <t>734220103</t>
  </si>
  <si>
    <t>Ventil závitový regulační přímý G 5/4 PN 20 do 100°C vyvažovací</t>
  </si>
  <si>
    <t>1374777257</t>
  </si>
  <si>
    <t>734220104</t>
  </si>
  <si>
    <t>Ventil závitový regulační přímý G 6/4 PN 20 do 100°C vyvažovací</t>
  </si>
  <si>
    <t>-163370525</t>
  </si>
  <si>
    <t>734261403</t>
  </si>
  <si>
    <t>Armatura připojovací rohová G 3/4x18 PN 10 do 110°C radiátorů typu VK</t>
  </si>
  <si>
    <t>-1655891560</t>
  </si>
  <si>
    <t>734261403a</t>
  </si>
  <si>
    <t>Armatura připojovací rohová G 3/4x18 PN 10 do 110°C radiátorů typu MK</t>
  </si>
  <si>
    <t>1565963025</t>
  </si>
  <si>
    <t>734291123</t>
  </si>
  <si>
    <t>Kohout plnící a vypouštěcí G 1/2 PN 10 do 110°C závitový</t>
  </si>
  <si>
    <t>-1790184754</t>
  </si>
  <si>
    <t>734291242</t>
  </si>
  <si>
    <t>Filtr závitový přímý G 1/2 PN 16 do 130°C s vnitřními závity</t>
  </si>
  <si>
    <t>-1578567125</t>
  </si>
  <si>
    <t>734291243</t>
  </si>
  <si>
    <t>Filtr závitový přímý G 3/4 PN 16 do 130°C s vnitřními závity</t>
  </si>
  <si>
    <t>553375138</t>
  </si>
  <si>
    <t>734291245</t>
  </si>
  <si>
    <t>Filtr závitový přímý G 1 1/4 PN 16 do 130°C s vnitřními závity</t>
  </si>
  <si>
    <t>346231913</t>
  </si>
  <si>
    <t>734291246</t>
  </si>
  <si>
    <t>Filtr závitový přímý G 1 1/2 PN 16 do 130°C s vnitřními závity</t>
  </si>
  <si>
    <t>-629418903</t>
  </si>
  <si>
    <t>734291247</t>
  </si>
  <si>
    <t>Filtr závitový přímý G 2 PN 16 do 130°C s vnitřními závity</t>
  </si>
  <si>
    <t>-537942846</t>
  </si>
  <si>
    <t>734292713</t>
  </si>
  <si>
    <t>Kohout kulový přímý G 1/2 PN 42 do 185°C vnitřní závit</t>
  </si>
  <si>
    <t>142145969</t>
  </si>
  <si>
    <t>734292714</t>
  </si>
  <si>
    <t>Kohout kulový přímý G 3/4 PN 42 do 185°C vnitřní závit</t>
  </si>
  <si>
    <t>-154090809</t>
  </si>
  <si>
    <t>734292716</t>
  </si>
  <si>
    <t>Kohout kulový přímý G 1 1/4 PN 42 do 185°C vnitřní závit</t>
  </si>
  <si>
    <t>-1981494108</t>
  </si>
  <si>
    <t>734292717</t>
  </si>
  <si>
    <t>Kohout kulový přímý G 1 1/2 PN 42 do 185°C vnitřní závit</t>
  </si>
  <si>
    <t>-1553662381</t>
  </si>
  <si>
    <t>734292718</t>
  </si>
  <si>
    <t>Kohout kulový přímý G 2 PN 42 do 185°C vnitřní závit</t>
  </si>
  <si>
    <t>-1761391270</t>
  </si>
  <si>
    <t>734411114</t>
  </si>
  <si>
    <t>Teploměr technický s pevným stonkem a jímkou zadní připojení průměr 80 mm délky 75 mm</t>
  </si>
  <si>
    <t>471762076</t>
  </si>
  <si>
    <t>734411131</t>
  </si>
  <si>
    <t>Teploměr technický s pevným stonkem a jímkou spodní připojení délky 50 mm</t>
  </si>
  <si>
    <t>399084152</t>
  </si>
  <si>
    <t>734411601</t>
  </si>
  <si>
    <t>Ochranná jímka se závitem do G 1</t>
  </si>
  <si>
    <t>-865363811</t>
  </si>
  <si>
    <t>734421101</t>
  </si>
  <si>
    <t>Tlakoměr s pevným stonkem a zpětnou klapkou tlak 0-16 bar průměr 50 mm spodní připojení</t>
  </si>
  <si>
    <t>-1114856727</t>
  </si>
  <si>
    <t>734424101</t>
  </si>
  <si>
    <t>Kondenzační smyčka k přivaření zahnutá PN 250 do 300°C</t>
  </si>
  <si>
    <t>911762826</t>
  </si>
  <si>
    <t>998734101</t>
  </si>
  <si>
    <t>Přesun hmot tonážní pro armatury v objektech v do 6 m</t>
  </si>
  <si>
    <t>1780091521</t>
  </si>
  <si>
    <t>0,436</t>
  </si>
  <si>
    <t>998734193</t>
  </si>
  <si>
    <t>Příplatek k přesunu hmot tonážní 734 za zvětšený přesun do 500 m</t>
  </si>
  <si>
    <t>202351187</t>
  </si>
  <si>
    <t>735</t>
  </si>
  <si>
    <t>Ústřední vytápění - otopná tělesa</t>
  </si>
  <si>
    <t>735152392</t>
  </si>
  <si>
    <t>Otopné těleso panelové pro čisté provozy Clean typ 20S VK výška/délka 700/500 mm</t>
  </si>
  <si>
    <t>1937489952</t>
  </si>
  <si>
    <t>735152393</t>
  </si>
  <si>
    <t>Otopné těleso panelové pro čisté provozy Clean typ 20S VK výška/délka 700/600 mm</t>
  </si>
  <si>
    <t>188826652</t>
  </si>
  <si>
    <t>735152394</t>
  </si>
  <si>
    <t>Otopné těleso panelové pro čisté provozy Clean typ 20S VK výška/délka 700/700 mm</t>
  </si>
  <si>
    <t>-1459317545</t>
  </si>
  <si>
    <t>735152481</t>
  </si>
  <si>
    <t xml:space="preserve">Otopné těleso panelové  s plochou přední deskou plan typ 21 VK výška/délka 600/1800 mm</t>
  </si>
  <si>
    <t>-35149815</t>
  </si>
  <si>
    <t>735152523</t>
  </si>
  <si>
    <t>Otopné těleso panelové s plochou přední deskou plan typ 22 VK výška/délka 300/2000 mm</t>
  </si>
  <si>
    <t>-309032236</t>
  </si>
  <si>
    <t>735152573</t>
  </si>
  <si>
    <t xml:space="preserve">Otopné těleso panelové  plochou přední deskou plan typ typ 22 VK výška/délka 600/600 mm</t>
  </si>
  <si>
    <t>-1927803862</t>
  </si>
  <si>
    <t>735152573a</t>
  </si>
  <si>
    <t xml:space="preserve">Otopné těleso panelové  typ 22 VK výška/délka 600/600 mm</t>
  </si>
  <si>
    <t>476305937</t>
  </si>
  <si>
    <t>735152573p</t>
  </si>
  <si>
    <t xml:space="preserve">Otopné těleso panelové s polochou přední deskou plan  typ 22 VK výška/délka 600/600 mm</t>
  </si>
  <si>
    <t>1855249724</t>
  </si>
  <si>
    <t>735152581</t>
  </si>
  <si>
    <t>Otopné těleso panelové se středním připojením typ 21 VKM výška/délka 600/1600 mm</t>
  </si>
  <si>
    <t>1373736300</t>
  </si>
  <si>
    <t>735152583</t>
  </si>
  <si>
    <t xml:space="preserve">Otopné těleso panelové  typ 22 VK výška/délka 600/2000 mm</t>
  </si>
  <si>
    <t>-170092281</t>
  </si>
  <si>
    <t>735152672</t>
  </si>
  <si>
    <t>Otopné těleso panelové pro čisté provozy Clean typ 30S VK výška/délka 700/500 mm</t>
  </si>
  <si>
    <t>-764265347</t>
  </si>
  <si>
    <t>735152674</t>
  </si>
  <si>
    <t>Otopné těleso panelové pro čisté provozy Clean typ 30S VK výška/délka 700/700 mm</t>
  </si>
  <si>
    <t>-1126552714</t>
  </si>
  <si>
    <t>735152676</t>
  </si>
  <si>
    <t>Otopné těleso panelové pro čisté provozy Clean typ 30 VK výška/délka 700/900 mm</t>
  </si>
  <si>
    <t>-2076999896</t>
  </si>
  <si>
    <t>735152678</t>
  </si>
  <si>
    <t>Otopné těleso panelové pro čisté provozy Clean typ 30 VK výška/délka 700/1100 mm</t>
  </si>
  <si>
    <t>309983278</t>
  </si>
  <si>
    <t>735152680</t>
  </si>
  <si>
    <t>Otopné těleso panelové pro čisté provozy Clean typ 30 VK výška/délka 700/1400 mm</t>
  </si>
  <si>
    <t>1156601246</t>
  </si>
  <si>
    <t>735152680a</t>
  </si>
  <si>
    <t>Otopné těleso panelové se středovým připojením s plochou přední deskou typ 22 VKM výška/délka 700/1600 mm</t>
  </si>
  <si>
    <t>939911484</t>
  </si>
  <si>
    <t>735152680ab</t>
  </si>
  <si>
    <t>Otopné těleso panelové se středovým připojením s plochou přední deskou typ 33 VKM výška/délka 900/1400 mm</t>
  </si>
  <si>
    <t>-1229505868</t>
  </si>
  <si>
    <t>735152680ac</t>
  </si>
  <si>
    <t>Otopné těleso panelové se středovým připojením s plochou přední deskou typ 21 VKM výška/délka 600/1800 mm</t>
  </si>
  <si>
    <t>-1972210789</t>
  </si>
  <si>
    <t>735164262</t>
  </si>
  <si>
    <t xml:space="preserve">Otopné těleso trubkové  výška/délka 1500/450 mm</t>
  </si>
  <si>
    <t>1596220500</t>
  </si>
  <si>
    <t>735164262a</t>
  </si>
  <si>
    <t xml:space="preserve">Otopné těleso trubkové  výška/délka 900/450 mm</t>
  </si>
  <si>
    <t>907636329</t>
  </si>
  <si>
    <t>783614551</t>
  </si>
  <si>
    <t>Základní jednonásobný syntetický nátěr potrubí do DN 50 mm</t>
  </si>
  <si>
    <t>594357675</t>
  </si>
  <si>
    <t>783614561</t>
  </si>
  <si>
    <t>Základní jednonásobný syntetický nátěr potrubí do DN 100 mm</t>
  </si>
  <si>
    <t>-1774622161</t>
  </si>
  <si>
    <t>783617501</t>
  </si>
  <si>
    <t>Krycí jednonásobný syntetický nátěr armatur do DN 100 mm</t>
  </si>
  <si>
    <t>575403495</t>
  </si>
  <si>
    <t>783617601</t>
  </si>
  <si>
    <t>Krycí jednonásobný syntetický nátěr potrubí do DN 50 mm</t>
  </si>
  <si>
    <t>-112536848</t>
  </si>
  <si>
    <t>733</t>
  </si>
  <si>
    <t>Ústřední vytápění - rozvodné potrubí</t>
  </si>
  <si>
    <t>733111103</t>
  </si>
  <si>
    <t>Potrubí ocelové závitové bezešvé běžné nízkotlaké DN 15</t>
  </si>
  <si>
    <t>1623351531</t>
  </si>
  <si>
    <t>8+30+10</t>
  </si>
  <si>
    <t>733111104</t>
  </si>
  <si>
    <t>Potrubí ocelové závitové bezešvé běžné nízkotlaké DN 20</t>
  </si>
  <si>
    <t>-2017006740</t>
  </si>
  <si>
    <t>24+10+15</t>
  </si>
  <si>
    <t>733111105</t>
  </si>
  <si>
    <t>Potrubí ocelové závitové bezešvé běžné nízkotlaké DN 25</t>
  </si>
  <si>
    <t>1381191379</t>
  </si>
  <si>
    <t>733111106</t>
  </si>
  <si>
    <t>Potrubí ocelové závitové bezešvé běžné nízkotlaké DN 32</t>
  </si>
  <si>
    <t>-867024549</t>
  </si>
  <si>
    <t>36+10+22</t>
  </si>
  <si>
    <t>733111108</t>
  </si>
  <si>
    <t>Potrubí ocelové závitové bezešvé běžné nízkotlaké DN 50</t>
  </si>
  <si>
    <t>1891132132</t>
  </si>
  <si>
    <t>46+15</t>
  </si>
  <si>
    <t>733121124</t>
  </si>
  <si>
    <t>Potrubí ocelové hladké bezešvé běžné nízkotlaké D 76x3,6</t>
  </si>
  <si>
    <t>-461364796</t>
  </si>
  <si>
    <t>8+15</t>
  </si>
  <si>
    <t>733121125</t>
  </si>
  <si>
    <t>Potrubí ocelové hladké bezešvé běžné nízkotlaké D 89x3,6</t>
  </si>
  <si>
    <t>998288217</t>
  </si>
  <si>
    <t>58+15+10</t>
  </si>
  <si>
    <t>733123110</t>
  </si>
  <si>
    <t>Příplatek k potrubí ocelovému hladkému za zhotovení přípojky z trubek ocelových hladkých D 22x2,6</t>
  </si>
  <si>
    <t>846875474</t>
  </si>
  <si>
    <t>733123112</t>
  </si>
  <si>
    <t>Příplatek k potrubí ocelovému hladkému za zhotovení přípojky z trubek ocelových hladkých D 28x2,6</t>
  </si>
  <si>
    <t>902686425</t>
  </si>
  <si>
    <t>733123116</t>
  </si>
  <si>
    <t>Příplatek k potrubí ocelovému hladkému za zhotovení přípojky z trubek ocelových hladkých D 44,5x2,6</t>
  </si>
  <si>
    <t>-2044351503</t>
  </si>
  <si>
    <t>733123118</t>
  </si>
  <si>
    <t>Příplatek k potrubí ocelovému hladkému za zhotovení přípojky z trubek ocelových hladkých D 57x2,9</t>
  </si>
  <si>
    <t>-593246569</t>
  </si>
  <si>
    <t>733141102</t>
  </si>
  <si>
    <t>Odvzdušňovací nádoba z trubek ocelových do DN 50</t>
  </si>
  <si>
    <t>-1410909739</t>
  </si>
  <si>
    <t>733190107</t>
  </si>
  <si>
    <t>Zkouška těsnosti potrubí ocelové závitové do DN 40</t>
  </si>
  <si>
    <t>1642667789</t>
  </si>
  <si>
    <t>48+49+15+68</t>
  </si>
  <si>
    <t>733190108</t>
  </si>
  <si>
    <t>Zkouška těsnosti potrubí ocelové závitové do DN 50</t>
  </si>
  <si>
    <t>1052176458</t>
  </si>
  <si>
    <t>733190225</t>
  </si>
  <si>
    <t>Zkouška těsnosti potrubí ocelové hladké přes D 60,3x2,9 do D 89x5,0</t>
  </si>
  <si>
    <t>-912039878</t>
  </si>
  <si>
    <t>733194925</t>
  </si>
  <si>
    <t>Navaření odbočky na potrubí ocelové hladké D 89x3,6 mm</t>
  </si>
  <si>
    <t>2077703068</t>
  </si>
  <si>
    <t>734221682</t>
  </si>
  <si>
    <t>Termostatická hlavice kapalinová PN 10 do 110°C otopných těles VK se zabezpečením proti zcizení a neoprávněné manipulaci</t>
  </si>
  <si>
    <t>940331618</t>
  </si>
  <si>
    <t>733222202</t>
  </si>
  <si>
    <t>Potrubí měděné polotvrdé spojované tvrdým pájením D 15x1</t>
  </si>
  <si>
    <t>819538363</t>
  </si>
  <si>
    <t>342+35</t>
  </si>
  <si>
    <t>733222203</t>
  </si>
  <si>
    <t>Potrubí měděné polotvrdé spojované tvrdým pájením D 18x1</t>
  </si>
  <si>
    <t>1840553954</t>
  </si>
  <si>
    <t>12+15</t>
  </si>
  <si>
    <t>733222204</t>
  </si>
  <si>
    <t>Potrubí měděné polotvrdé spojované tvrdým pájením D 22x1</t>
  </si>
  <si>
    <t>-1050731416</t>
  </si>
  <si>
    <t>90+11</t>
  </si>
  <si>
    <t>733222205</t>
  </si>
  <si>
    <t>Potrubí měděné polotvrdé spojované tvrdým pájením D 28x1</t>
  </si>
  <si>
    <t>2023726567</t>
  </si>
  <si>
    <t>34+11</t>
  </si>
  <si>
    <t>733223207</t>
  </si>
  <si>
    <t>Potrubí měděné tvrdé spojované tvrdým pájením D 42x1,5</t>
  </si>
  <si>
    <t>895326575</t>
  </si>
  <si>
    <t>20+12</t>
  </si>
  <si>
    <t>733224222</t>
  </si>
  <si>
    <t>Příplatek k potrubí měděnému za zhotovení přípojky z trubek měděných D 15x1</t>
  </si>
  <si>
    <t>-82700113</t>
  </si>
  <si>
    <t>733291101</t>
  </si>
  <si>
    <t>Zkouška těsnosti potrubí měděné do D 35x1,5</t>
  </si>
  <si>
    <t>-333912721</t>
  </si>
  <si>
    <t>377+27+414+45</t>
  </si>
  <si>
    <t>733291102</t>
  </si>
  <si>
    <t>Zkouška těsnosti potrubí měděné do D 64x2</t>
  </si>
  <si>
    <t>1230334116</t>
  </si>
  <si>
    <t>HZS</t>
  </si>
  <si>
    <t>Hodinové zúčtovací sazby</t>
  </si>
  <si>
    <t>HZS1301</t>
  </si>
  <si>
    <t>Hodinová zúčtovací sazba zedník</t>
  </si>
  <si>
    <t>512</t>
  </si>
  <si>
    <t>-798418966</t>
  </si>
  <si>
    <t>HZS4211</t>
  </si>
  <si>
    <t>Hodinová zúčtovací sazba revizní technik topná zkouška</t>
  </si>
  <si>
    <t>-167167288</t>
  </si>
  <si>
    <t>TSB SILNOPROUD - TSB Silnoproud</t>
  </si>
  <si>
    <t xml:space="preserve">D1 - Elektro </t>
  </si>
  <si>
    <t>D2 - Nátěry</t>
  </si>
  <si>
    <t>D3 - Zemní práce</t>
  </si>
  <si>
    <t>D1</t>
  </si>
  <si>
    <t xml:space="preserve">Elektro </t>
  </si>
  <si>
    <t>Pol367</t>
  </si>
  <si>
    <t>Trojfázový olejový hermetizovaný transformátor 35/0,42kV 630 kVA</t>
  </si>
  <si>
    <t>Pol368</t>
  </si>
  <si>
    <t>Rozváděč NN pro transformovny do 1000V; RST-0440/3423-B/N</t>
  </si>
  <si>
    <t>Pol369</t>
  </si>
  <si>
    <t>konstrukce TSB 630-2sloup (2x bet sloup 10,5/10)</t>
  </si>
  <si>
    <t>Pol370</t>
  </si>
  <si>
    <t>stupačka na stožár TSB</t>
  </si>
  <si>
    <t>Pol371</t>
  </si>
  <si>
    <t>kotevní řetězec JK 7/550 do 50mm2</t>
  </si>
  <si>
    <t>Pol372</t>
  </si>
  <si>
    <t>izolátor VPA 180/0,8</t>
  </si>
  <si>
    <t>Pol373</t>
  </si>
  <si>
    <t>třmenový vaz</t>
  </si>
  <si>
    <t>Pol374</t>
  </si>
  <si>
    <t>ukončení vodiče na TS</t>
  </si>
  <si>
    <t>Pol375</t>
  </si>
  <si>
    <t>výstražná tabulka</t>
  </si>
  <si>
    <t>Pol376</t>
  </si>
  <si>
    <t>konzoly pojistek VN</t>
  </si>
  <si>
    <t>Pol377</t>
  </si>
  <si>
    <t>konzoly pod rozváděč NN</t>
  </si>
  <si>
    <t>Pol378</t>
  </si>
  <si>
    <t>nosič trubek</t>
  </si>
  <si>
    <t>Pol379</t>
  </si>
  <si>
    <t>svodová trubka</t>
  </si>
  <si>
    <t>Pol380</t>
  </si>
  <si>
    <t>tyč U-jakost 11 373, U 50mm (5,59kg/m)</t>
  </si>
  <si>
    <t>Pol381</t>
  </si>
  <si>
    <t>spojovací vedení Al tyčí Al 40x5mm (0,54kg/m)</t>
  </si>
  <si>
    <t>Pol382</t>
  </si>
  <si>
    <t>AYKY 3x240+120 mm2, pevně</t>
  </si>
  <si>
    <t>Pol383</t>
  </si>
  <si>
    <t>Ukončení kabelů s vývodkou do 1kV (4x185 až 300)</t>
  </si>
  <si>
    <t>Pol384</t>
  </si>
  <si>
    <t>Omezovač přepětí 36kV</t>
  </si>
  <si>
    <t>Pol385</t>
  </si>
  <si>
    <t>pásek FeZn 30x4mm</t>
  </si>
  <si>
    <t>Pol386</t>
  </si>
  <si>
    <t>svorka SRO3 pro FeZn 30x4</t>
  </si>
  <si>
    <t>Pol387</t>
  </si>
  <si>
    <t>svorka připojopvací SP1</t>
  </si>
  <si>
    <t>Pol388</t>
  </si>
  <si>
    <t>svorka zkušební SZ</t>
  </si>
  <si>
    <t>Pol389</t>
  </si>
  <si>
    <t>pojistková patrona VN 37/20</t>
  </si>
  <si>
    <t>Pol390</t>
  </si>
  <si>
    <t>Vodič AlFe 42/7 včetně napojení na stáv vedení (30m)</t>
  </si>
  <si>
    <t>Pol3901</t>
  </si>
  <si>
    <t>Třmenový výložník na sloup, 750 mm</t>
  </si>
  <si>
    <t>-1695711432</t>
  </si>
  <si>
    <t>Pol3902</t>
  </si>
  <si>
    <t xml:space="preserve">Kloubová redukce </t>
  </si>
  <si>
    <t>397936117</t>
  </si>
  <si>
    <t>Pol3903</t>
  </si>
  <si>
    <t>Kabel CYKY 3J*1,5</t>
  </si>
  <si>
    <t>1060498813</t>
  </si>
  <si>
    <t>Pol3904</t>
  </si>
  <si>
    <t>LED jednoduché překážkové návěstidlo nízké svítivosti, typ B, 120-240 VAC, červené</t>
  </si>
  <si>
    <t>-1606169831</t>
  </si>
  <si>
    <t>Pol391</t>
  </si>
  <si>
    <t>spolupráce s dodavatelem při zapojování</t>
  </si>
  <si>
    <t>Pol392</t>
  </si>
  <si>
    <t>revizní technik</t>
  </si>
  <si>
    <t>Pol393</t>
  </si>
  <si>
    <t>spolupráce s revizním technikem</t>
  </si>
  <si>
    <t>Pol394</t>
  </si>
  <si>
    <t>práce nespecifikované</t>
  </si>
  <si>
    <t>Pol395</t>
  </si>
  <si>
    <t>Montážní práce</t>
  </si>
  <si>
    <t>Pol396</t>
  </si>
  <si>
    <t>Demontáž stávající stožárové trafostanice včetně odvozu a ekolog. likvidace</t>
  </si>
  <si>
    <t>D2</t>
  </si>
  <si>
    <t>Nátěry</t>
  </si>
  <si>
    <t>Pol397</t>
  </si>
  <si>
    <t>Kartacovani ocelovym kartacem</t>
  </si>
  <si>
    <t>Pol398</t>
  </si>
  <si>
    <t>Oprasovani</t>
  </si>
  <si>
    <t>Pol399</t>
  </si>
  <si>
    <t>Základní nátěr jednosložkový vč. barvy a ředidla</t>
  </si>
  <si>
    <t>Pol400</t>
  </si>
  <si>
    <t>Krycí nátěr jednoslozkovy vč. barvy a ředidla</t>
  </si>
  <si>
    <t>Pol401</t>
  </si>
  <si>
    <t>Písmomalířské práce- číslice,pismena do 100mm</t>
  </si>
  <si>
    <t>D3</t>
  </si>
  <si>
    <t>Zemní práce</t>
  </si>
  <si>
    <t>Pol402</t>
  </si>
  <si>
    <t>Výkop jámy pro stožár, betonový základ a jiné zařízení, zem.tř. 3-4,strojně</t>
  </si>
  <si>
    <t>Pol403</t>
  </si>
  <si>
    <t>Betonový základ do bednění</t>
  </si>
  <si>
    <t>Pol404</t>
  </si>
  <si>
    <t>Zához jámy</t>
  </si>
  <si>
    <t>Pol405</t>
  </si>
  <si>
    <t>Odvoz zeminy, naložení,rozhoz,úprava povrchu</t>
  </si>
  <si>
    <t>Pol406</t>
  </si>
  <si>
    <t>Nadbetonování sloupů TSB</t>
  </si>
  <si>
    <t>Pol407</t>
  </si>
  <si>
    <t>Hloubení rýhy - šíře 350mm,hloubka do 800mm</t>
  </si>
  <si>
    <t>Pol408</t>
  </si>
  <si>
    <t>Zához rýhy šíře 350mm,hloubka do 800mm</t>
  </si>
  <si>
    <t>TSB PŘELOŽKA - TSB PŘELOŽENÍ NN</t>
  </si>
  <si>
    <t>D2 - Zemní práce</t>
  </si>
  <si>
    <t>Pol409</t>
  </si>
  <si>
    <t>Přeložení stáv. kabelů AYKY 3x240+120 do nové trasy, délka trasy 6m</t>
  </si>
  <si>
    <t>Pol410</t>
  </si>
  <si>
    <t>Ukončení kabelů NN do 4x240</t>
  </si>
  <si>
    <t>Pol411</t>
  </si>
  <si>
    <t>Kabelové plastové ochranné desky (1x0,3m)</t>
  </si>
  <si>
    <t>Pol412</t>
  </si>
  <si>
    <t>spolupráce s dodavatelem při přeložce kabelů NN</t>
  </si>
  <si>
    <t>Pol413</t>
  </si>
  <si>
    <t>Pol414</t>
  </si>
  <si>
    <t>Odkopání stávajících kabelů NN (vývody z TS) - 5x kabel, 10m rýha</t>
  </si>
  <si>
    <t>Pol415</t>
  </si>
  <si>
    <t>Výkop rýhy pro uložení kabelů do nové trasy - šíře 1m, hloubka do 0,8m</t>
  </si>
  <si>
    <t>Pol416</t>
  </si>
  <si>
    <t>Zához zeminy</t>
  </si>
  <si>
    <t>Pol417</t>
  </si>
  <si>
    <t>Odvoz přebytečné zeminy</t>
  </si>
  <si>
    <t>Pol418</t>
  </si>
  <si>
    <t>Pískové lože</t>
  </si>
  <si>
    <t>MR - MĚŘENÍ A REGULACE</t>
  </si>
  <si>
    <t xml:space="preserve">D1 -  ŘÍDÍCÍ SYSTÉM (DTV1) </t>
  </si>
  <si>
    <t xml:space="preserve">D2 -  ŘÍDÍCÍ SYSTÉM (DTV3) </t>
  </si>
  <si>
    <t xml:space="preserve">D3 -  DISPEČERSKÉ PRACOVIŠTĚ </t>
  </si>
  <si>
    <t xml:space="preserve">D4 -  PERIFERIE </t>
  </si>
  <si>
    <t xml:space="preserve">D5 -  ROZVADĚČ  DTV1 (DOPLNĚNÍ STÁVAJÍCÍHO ROZVADĚČE MaR V 1.NP) </t>
  </si>
  <si>
    <t xml:space="preserve">D6 -  ROZVADĚČ  DTV3 </t>
  </si>
  <si>
    <t xml:space="preserve">D7 -  MONTÁŽ </t>
  </si>
  <si>
    <t>D10 - Ostatní</t>
  </si>
  <si>
    <t xml:space="preserve"> ŘÍDÍCÍ SYSTÉM (DTV1) </t>
  </si>
  <si>
    <t>MMIO</t>
  </si>
  <si>
    <t>Kombinovaný modul - 4AI, 2AO, 4DI, 7DO – triak, protokol Mod-bus</t>
  </si>
  <si>
    <t>Pol1</t>
  </si>
  <si>
    <t>SOFTWAROVÉ OŽIVENÍ (ROZŠÍŘENÍ STÁVAJÍCÍHO ŘÍDÍCÍHO SYSTÉMU)</t>
  </si>
  <si>
    <t>db</t>
  </si>
  <si>
    <t xml:space="preserve"> ŘÍDÍCÍ SYSTÉM (DTV3) </t>
  </si>
  <si>
    <t>HT200</t>
  </si>
  <si>
    <t>Procesní stanice s kapacitním dotykovým displejem 7“, 800x480, ARM, 256MB RAM, Ethernet, mikroSD (není součástí dodávky), Linux, 9-36Vss, bez zdroje</t>
  </si>
  <si>
    <t>markMX</t>
  </si>
  <si>
    <t>Kombinovaný I/O modul s řídící deskou MiniPLC 88 I/O (16 AI, 8 AO, 32 DI, 32 DO), bez displeje</t>
  </si>
  <si>
    <t>MXIO</t>
  </si>
  <si>
    <t>Maxi kombinovaný modul, 16 AI, 8 AO, 32 DI, 32 DO, Modbus / RS485</t>
  </si>
  <si>
    <t>M610</t>
  </si>
  <si>
    <t>MODUL 8 ANALOGOVÝCH VÝSTUPŮ (0-10V)</t>
  </si>
  <si>
    <t>M420</t>
  </si>
  <si>
    <t>MODUL 16 DI 24V</t>
  </si>
  <si>
    <t>R220</t>
  </si>
  <si>
    <t>Modul 12 reléových výstupů, max. 8 A / 250 V st nebo 8A / 24 V ss, protokol Modbus</t>
  </si>
  <si>
    <t>IES-150B - SWITCH</t>
  </si>
  <si>
    <t>Průmyslový switch 5x10/100TX (RJ-45), neřízený, rozšířený rozsah prac.teploty</t>
  </si>
  <si>
    <t>Pol2</t>
  </si>
  <si>
    <t>SOFTWAROVÉ OŽIVENÍ</t>
  </si>
  <si>
    <t>Pol3</t>
  </si>
  <si>
    <t>SOFTWAROVÉ OŽIVENÍ (ROZŠÍŘENÍ SW O PERIFERIE MODBUS)</t>
  </si>
  <si>
    <t xml:space="preserve"> DISPEČERSKÉ PRACOVIŠTĚ </t>
  </si>
  <si>
    <t>Pol4</t>
  </si>
  <si>
    <t xml:space="preserve">GRAFICKÁ CENTRÁLA – PC v min. Konfiguraci  s dvoujádrovým procesorem Intel Core i3-3220 (3.3 GHz, 3MB Cache, Ivy Bridge), 4GB operační paměti DDR3, pevný disk s kapacitou 500 GB (7200 ot./min), mechanika DVD+/-RW, grafická karta AMD Radeon HD 7570 s 2 GB</t>
  </si>
  <si>
    <t>RcWare Vision 2000</t>
  </si>
  <si>
    <t>Licence pro grafiku pro max. 2000 datových bodů</t>
  </si>
  <si>
    <t>Pol5</t>
  </si>
  <si>
    <t>Vytvoření vizualizace na vzdáleném ovládání technologie z pc správce objektu</t>
  </si>
  <si>
    <t>Pol6</t>
  </si>
  <si>
    <t>Doplnění vizualizace o zařízení m-bus na vzdáleném ovládání technologie z pc správce objektu</t>
  </si>
  <si>
    <t>D4</t>
  </si>
  <si>
    <t xml:space="preserve"> PERIFERIE </t>
  </si>
  <si>
    <t>QAC22</t>
  </si>
  <si>
    <t>VENKOVNÍ TEPLOTNÍ ČIDLO Ni1000 – TA1</t>
  </si>
  <si>
    <t>GCA321.1E</t>
  </si>
  <si>
    <t>KLAP. POHON 18Nm 230V, 2BOD. Havarijní – KE1, KO1, KE2, KO2, KE3, KO3, KE4, KO4, KE11, KE12, KO12.1, KO12.2, KE13</t>
  </si>
  <si>
    <t>QBM81</t>
  </si>
  <si>
    <t>DIFERENČNÍ TLAKOVÝ SPÍNAČ PRO VZDUCH – DPF1.1, DP1.2, DPF1.4, DP1.1, DPF1.2, DPF1.3, DPF2.1, DP2.2, DPF2.4, DP2.1, DPF2.2, DPF2.3, DPF3.1, DP3.2, DPF3.4, DP3.1, DPF3.2, DPF3.3, DPF4.1, DP4.2, DPF4.3, DP4.1, DPF4.2, DP7.1, DP8.1, DP6.1, DPF11, DP11, DPF12,</t>
  </si>
  <si>
    <t>GEB161.1E</t>
  </si>
  <si>
    <t>KLAP. POHON 15Nm 24V 0-10V – KOB1, KOB2, KOB3, KOB4</t>
  </si>
  <si>
    <t>QAM2120.040</t>
  </si>
  <si>
    <t>KANÁLOVÉ TEPLOTNÍ ČIDLO Ni1000, 0,4m – TOR1, TOR2, TOR3, TP3.214, TP3.236, TP3.237, TOR4, TP4.207, TP11, TP12, TP13</t>
  </si>
  <si>
    <t>SAS61.03</t>
  </si>
  <si>
    <t>SERVOPOHON 24V 0-10V SIG., 400N – SRV1, SRV2, SRV3, SRV4, SRV11, SRV12, SRVT2</t>
  </si>
  <si>
    <t>VXG44.15-4</t>
  </si>
  <si>
    <t>TROJCESTNÝ SMĚŠ. VENTIL DN15, KV4 – SRV1, SRV2, SRV4, SRVT2</t>
  </si>
  <si>
    <t>ALG153</t>
  </si>
  <si>
    <t>ZÁVITOVÉ ŠROUBENÍ S PLOCHÝM TĚSNĚNÍM, TEMPEROVANÁ LITINA – SRV1, SRV2, SRV4, SRVT2</t>
  </si>
  <si>
    <t>VXG44.25-10</t>
  </si>
  <si>
    <t>TROJCESTNÝ SMĚŠ. VENTIL DN25, KV10 – SRV3</t>
  </si>
  <si>
    <t>ALG253</t>
  </si>
  <si>
    <t>ZÁVITOVÉ ŠROUBENÍ S PLOCHÝM TĚSNĚNÍM, TEMPEROVANÁ LITINA – SRV3</t>
  </si>
  <si>
    <t>VXG44.15-1</t>
  </si>
  <si>
    <t>TROJCESTNÝ SMĚŠ. VENTIL DN15, KV1 – SRV11, SRV12</t>
  </si>
  <si>
    <t>ALG153.1</t>
  </si>
  <si>
    <t>ZÁVITOVÉ ŠROUBENÍ S PLOCHÝM TĚSNĚNÍM, TEMPEROVANÁ LITINA – SRV11, SRV12</t>
  </si>
  <si>
    <t>QAD22</t>
  </si>
  <si>
    <t>PŘÍLOŽNÉ TEPLOTNÍ ČIDLO Ni1000 – TOHV1, TOHV2, TOHV3, TOHV4, TOHV11, TOHV12, TV2</t>
  </si>
  <si>
    <t>QAF81.6</t>
  </si>
  <si>
    <t>PROTIMRAZOVÁ OCHRANA, DÉLKA KAPIL. 6M – TOH1, TOH2, TOH3, TOH4, TOH11, TOH12</t>
  </si>
  <si>
    <t>QFM81.21</t>
  </si>
  <si>
    <t>KANÁLOVÝ HYGROSTAT – SH1, SH2, SH3, SH4</t>
  </si>
  <si>
    <t>QFM2160</t>
  </si>
  <si>
    <t>KANÁLOVÉ ČIDLO TEPLOTY A RELATIVNÍ VLHKOSTI, AC24, DC13,5...35V, výstup 0-10V – THP1.1, THO1, THP1.2, THP2.1, THO2, THP2.2, THP3, THO3, THP4, THO4</t>
  </si>
  <si>
    <t>QFA2060</t>
  </si>
  <si>
    <t xml:space="preserve">PROSTOROVÝ SNÍMAČ TEPLOTY A VLHKOSTI,  AC24, DC13,5...35V, výstup 0-10V THI1, THI2</t>
  </si>
  <si>
    <t>QBM65</t>
  </si>
  <si>
    <t>DIF. SNÍMAČ TLAKU 4-20mA VYŠŠÍ PŘESNOST MĚŘENÍ – DPI1, DPI2</t>
  </si>
  <si>
    <t>UI041</t>
  </si>
  <si>
    <t>POKOJOVÝ OVLADAČ, RS485, t, rH -DISPLEJ 60x60mm OTOČNÝ KNOFLÍK S TLAČÍTKEM, MĚŘENÍ TEPLOTY A VLHKOSTI, NASTAVENÍ HODNOT, PŘEPÍNÁNÍ A INDIKACE STAVŮ, KOMUNIKACE Modbus – PP3.214, PP3.236, PP3.237, PP4.207</t>
  </si>
  <si>
    <t>QAA24</t>
  </si>
  <si>
    <t>PROSTOROVÉ TEPLOTNÍ ČIDLO Ni1000 – TI11, TI12, TI13</t>
  </si>
  <si>
    <t>Pol7</t>
  </si>
  <si>
    <t>SADA PRO MÍSTNÍ OVLÁDÁNÍ (TLAČÍTKO/SIGNÁLKA) – MS11, MS12, MS13</t>
  </si>
  <si>
    <t>D5</t>
  </si>
  <si>
    <t xml:space="preserve"> ROZVADĚČ  DTV1 (DOPLNĚNÍ STÁVAJÍCÍHO ROZVADĚČE MaR V 1.NP) </t>
  </si>
  <si>
    <t>Pol8</t>
  </si>
  <si>
    <t>VÝVODKA PG16 S MATICÍ</t>
  </si>
  <si>
    <t>C2/1</t>
  </si>
  <si>
    <t>JISTIČ 2A 1POL.</t>
  </si>
  <si>
    <t>BM900001</t>
  </si>
  <si>
    <t>POMOCNÝ KONT.</t>
  </si>
  <si>
    <t>PT570524</t>
  </si>
  <si>
    <t>MINIATURNÍ RELÉ PT, CÍVKA 24V AC</t>
  </si>
  <si>
    <t>YPT78704</t>
  </si>
  <si>
    <t>PATICE, 4 PÓL.,6A</t>
  </si>
  <si>
    <t>MM216863</t>
  </si>
  <si>
    <t>OVLÁDAČ 3-POLOHOVY, S ARETACÍ ČERNÝ I-0-II, OTOČNÝ</t>
  </si>
  <si>
    <t>MM216374</t>
  </si>
  <si>
    <t>UPEVŇOVACÍ ADAPTÉR 3 POZICE</t>
  </si>
  <si>
    <t>MM216376</t>
  </si>
  <si>
    <t>ZAPÍNACÍ KONTAKT</t>
  </si>
  <si>
    <t>CBD 4</t>
  </si>
  <si>
    <t>SVORKA ŘADOVÁ 0,5 - 4</t>
  </si>
  <si>
    <t>SFR.4</t>
  </si>
  <si>
    <t>POJISTKOVÁ SVORKA</t>
  </si>
  <si>
    <t>Pol9</t>
  </si>
  <si>
    <t>POMOCNÝ MATERIÁL</t>
  </si>
  <si>
    <t>sb.</t>
  </si>
  <si>
    <t>Pol10</t>
  </si>
  <si>
    <t>MONTÁŽ ROZVADĚČE</t>
  </si>
  <si>
    <t>D6</t>
  </si>
  <si>
    <t xml:space="preserve"> ROZVADĚČ  DTV3 </t>
  </si>
  <si>
    <t>AS201040-5</t>
  </si>
  <si>
    <t>ROZVADĚČ AS+SOKL2000x1000x400 + PODSTAVEC</t>
  </si>
  <si>
    <t>ASSW2004</t>
  </si>
  <si>
    <t>BOČNICE K ROZVADĚČI AS 2000x400 VČETNĚ PODSTAVCE</t>
  </si>
  <si>
    <t>SB115</t>
  </si>
  <si>
    <t>SVÍTIDLO 15W S VYPÍNAČEM</t>
  </si>
  <si>
    <t>Pol11</t>
  </si>
  <si>
    <t>ZÁSUVKA SOKLOVÁ 230V</t>
  </si>
  <si>
    <t>MC110131</t>
  </si>
  <si>
    <t xml:space="preserve">JISTIČ  100A 3POL.</t>
  </si>
  <si>
    <t>MC199744</t>
  </si>
  <si>
    <t>VYRÁŽ. CÍVKA 230V</t>
  </si>
  <si>
    <t>MC196730</t>
  </si>
  <si>
    <t>PŘÍPOJ. SVORKY</t>
  </si>
  <si>
    <t>A40/1</t>
  </si>
  <si>
    <t>MODUL. VYPÍNAČ 40A 1PÓL.</t>
  </si>
  <si>
    <t>BM900006</t>
  </si>
  <si>
    <t>VYPÍNACÍ CÍVKA B-FA/230</t>
  </si>
  <si>
    <t>MM216847</t>
  </si>
  <si>
    <t>HŘIBOVÉ TLAČÍTKO BEZ ARETACE ČERVENÉ</t>
  </si>
  <si>
    <t>Pol12</t>
  </si>
  <si>
    <t>SVODIČ PŘEPĚTÍ COMBTEC BC TNS 275/12,5 VČETNĚ SIGNALIZACE</t>
  </si>
  <si>
    <t>DF16A</t>
  </si>
  <si>
    <t>SALTEK OCHRANA DA-275 DF 16A</t>
  </si>
  <si>
    <t>DR-100-24</t>
  </si>
  <si>
    <t>SÍŤOVÝ ZDROJ SPÍNANÝ, 100W, 88÷264V~/24V/4.2A=, NA DIN35</t>
  </si>
  <si>
    <t>LP822025</t>
  </si>
  <si>
    <t>TRANSFORMÁTOR 230/24V 250VA</t>
  </si>
  <si>
    <t>B16/1</t>
  </si>
  <si>
    <t>JISTIČ 16A 1POL.</t>
  </si>
  <si>
    <t>B20/3</t>
  </si>
  <si>
    <t>JISTIČ 20A 3POL.</t>
  </si>
  <si>
    <t>B16/3</t>
  </si>
  <si>
    <t>JISTIČ 16A 3POL.</t>
  </si>
  <si>
    <t>B10/3</t>
  </si>
  <si>
    <t>JISTIČ 10A 3POL.</t>
  </si>
  <si>
    <t>B10/1</t>
  </si>
  <si>
    <t>JISTIČ 10A 1POL.</t>
  </si>
  <si>
    <t>PT570730</t>
  </si>
  <si>
    <t>MINIATURNÍ RELÉ PT, CÍVKA 230V AC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</si>
  <si>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</si>
  <si>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</si>
  <si>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</si>
  <si>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</si>
  <si>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</si>
  <si>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</si>
  <si>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</si>
  <si>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</si>
  <si>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Pol13</t>
  </si>
  <si>
    <t>Pol14</t>
  </si>
  <si>
    <t>D7</t>
  </si>
  <si>
    <t xml:space="preserve"> MONTÁŽ </t>
  </si>
  <si>
    <t>Pol15</t>
  </si>
  <si>
    <t>kabel PRAFlaDur 4x4</t>
  </si>
  <si>
    <t>Pol16</t>
  </si>
  <si>
    <t>kabel CMFM 4x4</t>
  </si>
  <si>
    <t>Pol17</t>
  </si>
  <si>
    <t>kabel PRAFlaDur 4x2,5</t>
  </si>
  <si>
    <t>Pol18</t>
  </si>
  <si>
    <t>kabel CMFM 4x2,5</t>
  </si>
  <si>
    <t>Pol19</t>
  </si>
  <si>
    <t>kabel PRAFlaDur 5x1,5</t>
  </si>
  <si>
    <t>Pol20</t>
  </si>
  <si>
    <t>kabel PRAFlaDur 4x1,5</t>
  </si>
  <si>
    <t>Pol21</t>
  </si>
  <si>
    <t>kabel CMFM 4x1,5</t>
  </si>
  <si>
    <t>Pol22</t>
  </si>
  <si>
    <t>kabel PRAFlaDur 3x1,5</t>
  </si>
  <si>
    <t>Pol23</t>
  </si>
  <si>
    <t>kabel PRAFlaGuard 2x2x0,8</t>
  </si>
  <si>
    <t>Pol24</t>
  </si>
  <si>
    <t>kabel PRAFlaGuard 4x2x0,8</t>
  </si>
  <si>
    <t>Pol25</t>
  </si>
  <si>
    <t>POKLÁDKA KABELŮ</t>
  </si>
  <si>
    <t>Pol26</t>
  </si>
  <si>
    <t xml:space="preserve">NAPOJENÍ  A OZNAČENÍ KABELŮ</t>
  </si>
  <si>
    <t>Pol27</t>
  </si>
  <si>
    <t>VODIČ CY6 ŽLUTOZEL.</t>
  </si>
  <si>
    <t>Pol28</t>
  </si>
  <si>
    <t>ŽLAB DRÁTĚNÝ MERKUR M2 250/100 VČETNĚ KONSTRUKČNÍCH DÍLŮ NA ZEĎ</t>
  </si>
  <si>
    <t>Pol29</t>
  </si>
  <si>
    <t>ŽLAB DRÁTĚNÝ MERKUR M2 150/50 VČETNĚ KONSTRUKČNÍCH DÍLŮ NA ZEĎ</t>
  </si>
  <si>
    <t>Pol30</t>
  </si>
  <si>
    <t>LIŠTA VKLÁDACÍ PVC 40x40</t>
  </si>
  <si>
    <t>Pol31</t>
  </si>
  <si>
    <t>LIŠTA VKLÁDACÍ PVC 20x20</t>
  </si>
  <si>
    <t>Pol32</t>
  </si>
  <si>
    <t>TRUBKA OHEBNÁ PVC P35</t>
  </si>
  <si>
    <t>Pol33</t>
  </si>
  <si>
    <t>DRŽÁK SVAZKOVÝ GRIP 2031M/30</t>
  </si>
  <si>
    <t>Pol34</t>
  </si>
  <si>
    <t>DRŽÁK SVAZKOVÝ GRIP 2031M/15</t>
  </si>
  <si>
    <t>Pol35</t>
  </si>
  <si>
    <t>OSAZENÍ PERIFERIÍ</t>
  </si>
  <si>
    <t>Pol36</t>
  </si>
  <si>
    <t>ZAPOJENÍ A ZPROVOZNĚNÍ FREKVENČNÍCH MĚNIČŮ</t>
  </si>
  <si>
    <t>Pol37</t>
  </si>
  <si>
    <t>PROTIPOŽÁRNÍ TMEL</t>
  </si>
  <si>
    <t>Pol38</t>
  </si>
  <si>
    <t>DROBNÝ INSTALAČNÍ MATERIÁL</t>
  </si>
  <si>
    <t>Pol39</t>
  </si>
  <si>
    <t>MONTÁŽNÍ PRÁCE</t>
  </si>
  <si>
    <t>D10</t>
  </si>
  <si>
    <t>Ostatní</t>
  </si>
  <si>
    <t>Pol40</t>
  </si>
  <si>
    <t>DOPRAVA</t>
  </si>
  <si>
    <t>Pol41</t>
  </si>
  <si>
    <t>REVIZE</t>
  </si>
  <si>
    <t>Pol42</t>
  </si>
  <si>
    <t>OŽIVENÍ A ZKUŠEBNÍ PROVOZ</t>
  </si>
  <si>
    <t>Pol43</t>
  </si>
  <si>
    <t>ZAŠKOLENÍ OBSLUHY</t>
  </si>
  <si>
    <t>Pol44</t>
  </si>
  <si>
    <t>PROJEKTOVÁ DOKUMENTACE (dílenské výkresy, DSPS)</t>
  </si>
  <si>
    <t>VZT - VZDUCHOTECHNIKA</t>
  </si>
  <si>
    <t>D1 - Zařízení 1</t>
  </si>
  <si>
    <t xml:space="preserve">    D3 - KLIMAJEDNOTKA DENCO HAPPEL</t>
  </si>
  <si>
    <t xml:space="preserve">    D4 - KONDENZAČNÍ JEDNOTKA TEPELNÉ ČERPADLO</t>
  </si>
  <si>
    <t xml:space="preserve">    D5 - PARNÍ ZVLHČOVAČ FLAIR</t>
  </si>
  <si>
    <t xml:space="preserve">    D6 - TLUMIČ HLUKU BUŇKOVÝ</t>
  </si>
  <si>
    <t xml:space="preserve">    D7 - CHLADÍCÍ DÍL VÝPARNÍKOVÝ ALTEKO</t>
  </si>
  <si>
    <t xml:space="preserve">    D8 - OHŘÍVACÍ DÍL ELEKTRICKÝ ALTEKO</t>
  </si>
  <si>
    <t xml:space="preserve">    D9 - REGULATOR PRUTOKU TVJ-Easy TROX</t>
  </si>
  <si>
    <t xml:space="preserve">    D10 - PROTIDEŠŤOVÉ ŽALUZIE POZINKOVANÉ IMOS-PZZN</t>
  </si>
  <si>
    <t xml:space="preserve">    D11 - REGULAČNÍ KLAPKA  TPM 009/00.01 MANDÍK</t>
  </si>
  <si>
    <t xml:space="preserve">    D12 - REGULAČNÍ KLAPKA JEDNOLISTÁ ELEKTRODESIGN</t>
  </si>
  <si>
    <t xml:space="preserve">    D13 - POŽÁRNÍ KLAPKA MADÍK</t>
  </si>
  <si>
    <t xml:space="preserve">    D14 - OHEBNÁ HADICE Z PVC ELEKTRODESIGN</t>
  </si>
  <si>
    <t xml:space="preserve">    D15 - ČTYŘHRANNÉ POTRUBÍ SKUPINY I. MATERIÁL POZINKOVANÝ PLECH</t>
  </si>
  <si>
    <t xml:space="preserve">    D16 - ZASLEPENÍ ČTYŘHRANNÉ TROUBY SKUPINY I. Z POZINKOVANÉHO PLECHU</t>
  </si>
  <si>
    <t xml:space="preserve">    D17 - KRUHOVÉ POTRUBÍ SKUPINY I. MATERIÁL POZINKOVANÝ PLECH</t>
  </si>
  <si>
    <t xml:space="preserve">    D18 - TEPELNÉ IZOLACE POTRUBÍ DLE OZNAČENÍ NA VÝKRESU: IZOLACE POTRUBÍ DESKOU Z MINERÁLNÍ PLSTI  1x POLEP </t>
  </si>
  <si>
    <t xml:space="preserve">D19 - Zařízení  2</t>
  </si>
  <si>
    <t>D20 - Zařízení 3</t>
  </si>
  <si>
    <t xml:space="preserve">    D21 - ELEKTRICKÝ OHŘÍVAČ ELEKTRODESIGN</t>
  </si>
  <si>
    <t xml:space="preserve">    D22 - PROTIDAŽĎOVÉ ŽALUZIE ZINKOVÉ IMOS-PZZN</t>
  </si>
  <si>
    <t>D23 - Zařízení 4</t>
  </si>
  <si>
    <t xml:space="preserve">    D24 - VÍŘIVÁ VYÚSŤ ČTYŘHRANNÁ VVM TPM 001/96 MANDÍK</t>
  </si>
  <si>
    <t xml:space="preserve">    D25 - STĚNOVÁ MŘÍŽKA</t>
  </si>
  <si>
    <t xml:space="preserve">    D26 - PROTIPOŽÁRNÍ IZOLACE POTRUBÍ DLE OZNAČENÍ NA VÝKRESU: IZOLACE DESKOU Z MINERÁLNÍ PLSTI 1x POLEP. AL </t>
  </si>
  <si>
    <t>D27 - Zařízení 5</t>
  </si>
  <si>
    <t xml:space="preserve">    D28 - SYSTÉM VRV</t>
  </si>
  <si>
    <t>D29 - Zařízení 6</t>
  </si>
  <si>
    <t xml:space="preserve">    D30 - DIAGONÁLNÍ VENTILÁTOR DO KRUHOVÉHO POTRUBÍ IP44 ELEKTRODESIGN</t>
  </si>
  <si>
    <t xml:space="preserve">    D31 - TLUMIČ HLUKU ELEKTRODESIGN</t>
  </si>
  <si>
    <t xml:space="preserve">    D32 - LAKOVANÝ TALÍŘOVÝ VENTIL ODVODNÍ ELEKTRODESIGN</t>
  </si>
  <si>
    <t xml:space="preserve">    D33 - ZPĚTNÁ KLAPKA ELEKTRODESIGN</t>
  </si>
  <si>
    <t>D34 - Zařízení 7</t>
  </si>
  <si>
    <t>D35 - Zařízení 8</t>
  </si>
  <si>
    <t>D36 - Zařízení 9</t>
  </si>
  <si>
    <t xml:space="preserve">    D37 - RADIÁLNÍ VENTILÁTOR KOVOVÝ DO KRUHOVÉHO POTRUBÍ ELEKTRODESIGN</t>
  </si>
  <si>
    <t xml:space="preserve">    D38 - VYÚSTKA NASTAVITELNÁ VNM   TPM  015/01 MANDÍK</t>
  </si>
  <si>
    <t xml:space="preserve">    D39 - REGULAČNÍ KLAPKA  TPM 009/00.09 MANDÍK</t>
  </si>
  <si>
    <t>D40 - Zařízení 10</t>
  </si>
  <si>
    <t xml:space="preserve">    D41 - AXIÁLNÍ POTRUBNÍ VENTILÁTOR S HLINÍKOVÝM OBĚŽNÝM KOLEM ELEKTRODESIGN</t>
  </si>
  <si>
    <t xml:space="preserve">    D42 - OCHRANNÁ MŘÍŽKA ELEKTRODESIGN</t>
  </si>
  <si>
    <t>D43 - Zařízení 11</t>
  </si>
  <si>
    <t xml:space="preserve">    D44 - VENTILÁTOROVÝ DÍL PŘÍMÝ ALTEKO</t>
  </si>
  <si>
    <t xml:space="preserve">    D45 - PRUŽNÁ VLOŽKA  ALTEKO</t>
  </si>
  <si>
    <t xml:space="preserve">    D46 - OHŘÍVACÍ DÍL VODNÍ ALTEKO</t>
  </si>
  <si>
    <t xml:space="preserve">    D47 - FILTRAČNÍ DÍL ALTEKO</t>
  </si>
  <si>
    <t xml:space="preserve">    D48 - TLUMIČ HLUKU ALTEKO</t>
  </si>
  <si>
    <t xml:space="preserve">    D49 - SAMOTÍŽNÁ ŽALUZIE POZINK ELEKTRODESIGN</t>
  </si>
  <si>
    <t xml:space="preserve">    D50 - KLAPKA REGULAČNÍ ALTEKO</t>
  </si>
  <si>
    <t xml:space="preserve">    D51 - ŽALUZIE-H-Z ALTEKO</t>
  </si>
  <si>
    <t>D52 - Zařízení 12</t>
  </si>
  <si>
    <t>D53 - Zařízení 13</t>
  </si>
  <si>
    <t xml:space="preserve">    D54 - ELEKTRICKÝ OHŘÍVAČ S REGULACÍ ELEKTRODESIGN</t>
  </si>
  <si>
    <t xml:space="preserve">    D55 - FILTRAČNÍ KAZETA ELEKTRODESIGN</t>
  </si>
  <si>
    <t xml:space="preserve">    D56 - LAKOVANÝ TALÍŘOVÝ VENTIL PŘÍVODNÍ ELEKTRODESIGN</t>
  </si>
  <si>
    <t xml:space="preserve">    D57 - PROTIDEŠŤOVÁ ŽALUZIE POZINK ELEKTRODESIGN</t>
  </si>
  <si>
    <t>D58 - Zařízení 14</t>
  </si>
  <si>
    <t xml:space="preserve">    D59 - Zařízení 15</t>
  </si>
  <si>
    <t xml:space="preserve">    D60 - ROTAČNÍ VENTILAČNÍ HLAVICE ELEKTRODESIGN</t>
  </si>
  <si>
    <t xml:space="preserve">    D61 - KRYCIE MRIEŽKY IMOS-KM /kruhová/</t>
  </si>
  <si>
    <t>D62 - Zařízení 16</t>
  </si>
  <si>
    <t xml:space="preserve">    D63 - VENTILÁTOR PRO ČTYŘHRANNÉ POTRUBÍ IZOLOVANÝ SYSTEMAIR</t>
  </si>
  <si>
    <t xml:space="preserve">    D64 - REGULAČNÍ KLAPKA TĚSNÁ   TPM 012/00.09 MANDÍK</t>
  </si>
  <si>
    <t xml:space="preserve">    D65 - PROTIDEŠŤOVÁ ŽALUZIE ZINKOVÉ IMOS-PZZN</t>
  </si>
  <si>
    <t xml:space="preserve">    D66 - PŘEPOUŠTĚCÍ MŘÍŽKA SYSTEMAIR</t>
  </si>
  <si>
    <t xml:space="preserve">    D67 - TEPELNÁ IZOLACE</t>
  </si>
  <si>
    <t>D68 - Ostatní položky</t>
  </si>
  <si>
    <t>Zařízení 1</t>
  </si>
  <si>
    <t>KLIMAJEDNOTKA DENCO HAPPEL</t>
  </si>
  <si>
    <t>Pol419</t>
  </si>
  <si>
    <t>Vzduchotechnická jednotka vnitřní v hygienickém provedení ve složení: PŘÍVOD - pružná manžeta, uzavírací žaluziová klapka, komora tlumiče hluku, filtračí komora s kapsovým filtrem o počáteční odlučivosti G4, ZZT - deskový rekuperátor, Přímý výparník - dvo</t>
  </si>
  <si>
    <t>KONDENZAČNÍ JEDNOTKA TEPELNÉ ČERPADLO</t>
  </si>
  <si>
    <t>Pol420</t>
  </si>
  <si>
    <t>Kondenzační jednotka ARUN080LTE5, včetně 2 ks antivibračního pozemního základu (1000x95x130 mm)</t>
  </si>
  <si>
    <t>Pol421</t>
  </si>
  <si>
    <t xml:space="preserve">Kondenzační jednotka UU24W U44,  včetně 2 ks antivibračního pozemního základu (400x95x130 mm)</t>
  </si>
  <si>
    <t>Pol422</t>
  </si>
  <si>
    <t>Komunikační modul KM 113.22MV2</t>
  </si>
  <si>
    <t>Pol423</t>
  </si>
  <si>
    <t>Komunikační modul KM 113.27-UU</t>
  </si>
  <si>
    <t>Pol424</t>
  </si>
  <si>
    <t>EX5-U21 ALCO (Expanzní ventil) + EXV-M30/3m (Připojovací kabel)</t>
  </si>
  <si>
    <t>Pol425</t>
  </si>
  <si>
    <t>Rozvody chladu mezi kondenzační jednotkou a výparníkem</t>
  </si>
  <si>
    <t>bm</t>
  </si>
  <si>
    <t>PARNÍ ZVLHČOVAČ FLAIR</t>
  </si>
  <si>
    <t>Pol426</t>
  </si>
  <si>
    <t>Parní zvlhčovač o výkonu 30 kg/h páry Condair EL 30 včetně příslušenství: Distribuční trubice do VZT potrubí, Parní hadice, kondenzátní hadice. Parní zvlhčovač je vybaven vestavěným chlazením odpadní vody. Parní zvlhčovač bude osazen na nosné jeklové kons</t>
  </si>
  <si>
    <t>TLUMIČ HLUKU BUŇKOVÝ</t>
  </si>
  <si>
    <t>Pol427</t>
  </si>
  <si>
    <t>Tlumič hluku v hygienickém provedení 700x500/délka 1500 mm, (počet buňek = 3, šířka buňky 200 mm, výška buňky 500 mm), buňky jsou v provedení s náběhem a výběhem.</t>
  </si>
  <si>
    <t>Pol428</t>
  </si>
  <si>
    <t>Tlumič hluku v hygienickém provedení 700x500/délka 2000 mm, (počet buňek = 3, šířka buňky 200 mm, výška buňky 500 mm), buňky jsou v provedení s náběhem a výběhem.</t>
  </si>
  <si>
    <t>Pol429</t>
  </si>
  <si>
    <t>Tlumič hluku v hygienickém provedení 800x500/délka 1500 mm, (počet buňek = 4, šířka buňky 200 mm, výška buňky 500 mm), buňky jsou v provedení s náběhem a výběhem.</t>
  </si>
  <si>
    <t>Pol430</t>
  </si>
  <si>
    <t>Tlumič hluku v hygienickém provedení 800x500/délka 2000 mm, (počet buňek = 4, šířka buňky 200 mm, výška buňky 500 mm), buňky jsou v provedení s náběhem a výběhem.</t>
  </si>
  <si>
    <t>Pol431</t>
  </si>
  <si>
    <t>Tlumič hluku v hygienickém provedení 600x500/délka 700 mm (volná příruba), (počet buňek = 3, šířka buňky 200 mm, výška buňky 500 mm, délka buněk 600), buňky jsou v provedení s náběhem a výběhem.</t>
  </si>
  <si>
    <t>Pol432</t>
  </si>
  <si>
    <t>Tlumič hluku v hygienickém provedení 600x500/délka 2000 mm, (počet buňek = 3, šířka buňky 200 mm, výška buňky 500 mm), buňky jsou v provedení s náběhem a výběhem.</t>
  </si>
  <si>
    <t>Pol433</t>
  </si>
  <si>
    <t>Tlumič hluku v hygienickém provedení 450x250/délka 750 mm (volná příruba), (počet buňek = 1, šířka buňky 250 mm, výška buňky 450 mm, délka buňky 600 mm), buňky jsou v provedení s náběhem a výběhem.</t>
  </si>
  <si>
    <t>Pol434</t>
  </si>
  <si>
    <t>Tlumič hluku v hygienickém provedení 450x250/délka 2000 mm, (počet buňek = 1, šířka buňky 250 mm, výška buňky 450 mm), buňky jsou v provedení s náběhem a výběhem.</t>
  </si>
  <si>
    <t>CHLADÍCÍ DÍL VÝPARNÍKOVÝ ALTEKO</t>
  </si>
  <si>
    <t>Pol435</t>
  </si>
  <si>
    <t>TERNO-S 355-CH4-P-Z</t>
  </si>
  <si>
    <t>D8</t>
  </si>
  <si>
    <t>OHŘÍVACÍ DÍL ELEKTRICKÝ ALTEKO</t>
  </si>
  <si>
    <t>Pol436</t>
  </si>
  <si>
    <t>TERNO-S 280-EL-6-T</t>
  </si>
  <si>
    <t>D9</t>
  </si>
  <si>
    <t>REGULATOR PRUTOKU TVJ-Easy TROX</t>
  </si>
  <si>
    <t>Pol437</t>
  </si>
  <si>
    <t>TVJ-Easy/300x200</t>
  </si>
  <si>
    <t>Pol438</t>
  </si>
  <si>
    <t>TVJ-Easy/400x400</t>
  </si>
  <si>
    <t>PROTIDEŠŤOVÉ ŽALUZIE POZINKOVANÉ IMOS-PZZN</t>
  </si>
  <si>
    <t>Pol439</t>
  </si>
  <si>
    <t>PZZN-800x1120</t>
  </si>
  <si>
    <t>Pol440</t>
  </si>
  <si>
    <t>PZZN-800x630</t>
  </si>
  <si>
    <t>D11</t>
  </si>
  <si>
    <t xml:space="preserve">REGULAČNÍ KLAPKA  TPM 009/00.01 MANDÍK</t>
  </si>
  <si>
    <t>Pol441</t>
  </si>
  <si>
    <t>RKM 200x200</t>
  </si>
  <si>
    <t>Pol442</t>
  </si>
  <si>
    <t>RKM 450x200</t>
  </si>
  <si>
    <t>Pol443</t>
  </si>
  <si>
    <t>RKM 560x355</t>
  </si>
  <si>
    <t>D12</t>
  </si>
  <si>
    <t>REGULAČNÍ KLAPKA JEDNOLISTÁ ELEKTRODESIGN</t>
  </si>
  <si>
    <t>Pol444</t>
  </si>
  <si>
    <t xml:space="preserve">MSK 315   škrticí klapka</t>
  </si>
  <si>
    <t>Pol445</t>
  </si>
  <si>
    <t xml:space="preserve">MSK 160   škrtící klapka</t>
  </si>
  <si>
    <t>D13</t>
  </si>
  <si>
    <t>POŽÁRNÍ KLAPKA MADÍK</t>
  </si>
  <si>
    <t>Pol446</t>
  </si>
  <si>
    <t>PKTM 90-C 600x500/375 - .11 TPM 018/01</t>
  </si>
  <si>
    <t>Pol447</t>
  </si>
  <si>
    <t>PKTM 90-C 560x500/375 - .11 TPM 018/01</t>
  </si>
  <si>
    <t>Pol448</t>
  </si>
  <si>
    <t>PKTM 90-C 450x250/375 - .11 TPM 018/01</t>
  </si>
  <si>
    <t>D14</t>
  </si>
  <si>
    <t>OHEBNÁ HADICE Z PVC ELEKTRODESIGN</t>
  </si>
  <si>
    <t>Pol449</t>
  </si>
  <si>
    <t xml:space="preserve">GREYFLEX 160  ohebná PVC hadice</t>
  </si>
  <si>
    <t>Pol450</t>
  </si>
  <si>
    <t xml:space="preserve">GREYFLEX 203  ohebná PVC hadice</t>
  </si>
  <si>
    <t>Pol451</t>
  </si>
  <si>
    <t>GREYFLEX 315 ohebná PVC hadice</t>
  </si>
  <si>
    <t>D15</t>
  </si>
  <si>
    <t>ČTYŘHRANNÉ POTRUBÍ SKUPINY I. MATERIÁL POZINKOVANÝ PLECH</t>
  </si>
  <si>
    <t>Pol452</t>
  </si>
  <si>
    <t>do obvodu 1050 10% tvarovek</t>
  </si>
  <si>
    <t>Pol453</t>
  </si>
  <si>
    <t>do obvodu 1500 20% tvarovek</t>
  </si>
  <si>
    <t>Pol454</t>
  </si>
  <si>
    <t>do obvodu 1890 30% tvarovek</t>
  </si>
  <si>
    <t>Pol455</t>
  </si>
  <si>
    <t>do obvodu 2630 50% tvarovek</t>
  </si>
  <si>
    <t>Pol456</t>
  </si>
  <si>
    <t>do obvodu 3500 100% tvarovek</t>
  </si>
  <si>
    <t>D16</t>
  </si>
  <si>
    <t>ZASLEPENÍ ČTYŘHRANNÉ TROUBY SKUPINY I. Z POZINKOVANÉHO PLECHU</t>
  </si>
  <si>
    <t>Pol457</t>
  </si>
  <si>
    <t>do obvodu 1050</t>
  </si>
  <si>
    <t>Pol458</t>
  </si>
  <si>
    <t>do obvodu 1500</t>
  </si>
  <si>
    <t>D17</t>
  </si>
  <si>
    <t>KRUHOVÉ POTRUBÍ SKUPINY I. MATERIÁL POZINKOVANÝ PLECH</t>
  </si>
  <si>
    <t>Pol459</t>
  </si>
  <si>
    <t>do průměru200 40% tvarovek</t>
  </si>
  <si>
    <t>Pol460</t>
  </si>
  <si>
    <t>do průměru400 40% tvarovek</t>
  </si>
  <si>
    <t>D18</t>
  </si>
  <si>
    <t xml:space="preserve">TEPELNÉ IZOLACE POTRUBÍ DLE OZNAČENÍ NA VÝKRESU: IZOLACE POTRUBÍ DESKOU Z MINERÁLNÍ PLSTI  1x POLEP </t>
  </si>
  <si>
    <t>Pol461</t>
  </si>
  <si>
    <t>tl 40mm</t>
  </si>
  <si>
    <t>Pol462</t>
  </si>
  <si>
    <t>tl 60 mm</t>
  </si>
  <si>
    <t>D19</t>
  </si>
  <si>
    <t xml:space="preserve">Zařízení  2</t>
  </si>
  <si>
    <t>Pol463</t>
  </si>
  <si>
    <t>Tlumič hluku v hygienickém provedení 600x500/délka 700 mm (volná příruba), (počet buňek = 3, šířka buňky 200 mm, výška buňky 500 mm, délka buněk 600 mm), buňky jsou v provedení s náběhem a výběhem.</t>
  </si>
  <si>
    <t>Pol464</t>
  </si>
  <si>
    <t>Tlumič hluku v hygienickém provedení 450x250/délka 750 mm (volná příruva), (počet buňek = 1, šířka buňky 250 mm, výška buňky 450 mm, délka buňky 600 mm), buňky jsou v provedení s náběhem a výběhem.</t>
  </si>
  <si>
    <t>Pol465</t>
  </si>
  <si>
    <t>Pol466</t>
  </si>
  <si>
    <t>Pol467</t>
  </si>
  <si>
    <t>RKM 500x400</t>
  </si>
  <si>
    <t>Pol468</t>
  </si>
  <si>
    <t>do průměru200 50% tvarovek</t>
  </si>
  <si>
    <t>Pol469</t>
  </si>
  <si>
    <t>do průměru400 60% tvarovek</t>
  </si>
  <si>
    <t>D20</t>
  </si>
  <si>
    <t>Zařízení 3</t>
  </si>
  <si>
    <t>Pol470</t>
  </si>
  <si>
    <t>Pol471</t>
  </si>
  <si>
    <t>Kondenzační jednotka ARUN0120LTE5, včetně 2 ks antivibračního pozemního základu (1000x95x130 mm)</t>
  </si>
  <si>
    <t>Pol472</t>
  </si>
  <si>
    <t>Parní zvlhčovač o výkonu 80 kg/h páry Condair EL 80 včetně příslušenství: Distribučních trubic do VZT potrubí, Parních hadic, kondenzátních hadic. Parní zvlhčovač je vybaven vestavěným chlazením odpadní vody. Parní zvlhčovač bude osazen na nosné jeklové k</t>
  </si>
  <si>
    <t>Pol473</t>
  </si>
  <si>
    <t>Tlumič hluku v hygienickém provedení 900x800/délka 1000 mm, (počet buňek = 8, šířka buňky 200 mm, výška buňky 450 mm), buňky jsou v provedení s náběhem a výběhem.</t>
  </si>
  <si>
    <t>Pol474</t>
  </si>
  <si>
    <t>Tlumič hluku v hygienickém provedení 900x800/délka 1500 mm, (počet buňek = 8, šířka buňky 200 mm, výška buňky 450 mm), buňky jsou v provedení s náběhem a výběhem.</t>
  </si>
  <si>
    <t>Pol475</t>
  </si>
  <si>
    <t>Tlumič hluku v hygienickém provedení 900x800/délka 2000 mm, (počet buňek = 8, šířka buňky 200 mm, výška buňky 450 mm), buňky jsou v provedení s náběhem a výběhem.</t>
  </si>
  <si>
    <t>Pol476</t>
  </si>
  <si>
    <t>Tlumič hluku v hygienickém provedení 900x800/délka 1800 mm, (počet buňek = 8, šířka buňky 200 mm, výška buňky 450 mm), buňky jsou v provedení s náběhem a výběhem.</t>
  </si>
  <si>
    <t>Pol477</t>
  </si>
  <si>
    <t>TERNO-S 280-EL-4-T</t>
  </si>
  <si>
    <t>D21</t>
  </si>
  <si>
    <t>ELEKTRICKÝ OHŘÍVAČ ELEKTRODESIGN</t>
  </si>
  <si>
    <t>Pol478</t>
  </si>
  <si>
    <t>MBE 250/2,0 el.ohřívač</t>
  </si>
  <si>
    <t>D22</t>
  </si>
  <si>
    <t>PROTIDAŽĎOVÉ ŽALUZIE ZINKOVÉ IMOS-PZZN</t>
  </si>
  <si>
    <t>Pol479</t>
  </si>
  <si>
    <t>PZZN-900x1000</t>
  </si>
  <si>
    <t>Pol480</t>
  </si>
  <si>
    <t>RKM 450x280</t>
  </si>
  <si>
    <t>Pol481</t>
  </si>
  <si>
    <t>RKM 450x355</t>
  </si>
  <si>
    <t>Pol482</t>
  </si>
  <si>
    <t xml:space="preserve">MSK 125   škrtící klapka</t>
  </si>
  <si>
    <t>Pol483</t>
  </si>
  <si>
    <t xml:space="preserve">MSK 200   škrticí klapka</t>
  </si>
  <si>
    <t>Pol484</t>
  </si>
  <si>
    <t xml:space="preserve">MSK 250   škrticí klapka</t>
  </si>
  <si>
    <t>Pol485</t>
  </si>
  <si>
    <t>PKTM 90-C 710x710/375 - .11 TPM 018/01</t>
  </si>
  <si>
    <t>Pol486</t>
  </si>
  <si>
    <t>PKTM 90-C 560x280/375 - .11 TPM 018/01</t>
  </si>
  <si>
    <t>Pol487</t>
  </si>
  <si>
    <t>PKTM 90-C 315x280/375 - .11 TPM 018/01</t>
  </si>
  <si>
    <t>Pol488</t>
  </si>
  <si>
    <t>PKTM 90-C 400x355/375 - .11 TPM 018/01</t>
  </si>
  <si>
    <t>Pol489</t>
  </si>
  <si>
    <t>PKTM 90-C 500x300/375 - .11 TPM 018/01</t>
  </si>
  <si>
    <t>Pol490</t>
  </si>
  <si>
    <t xml:space="preserve">GREYFLEX 127  ohebná PVC hadice</t>
  </si>
  <si>
    <t>Pol491</t>
  </si>
  <si>
    <t xml:space="preserve">GREYFLEX 254  ohebná PVC hadice</t>
  </si>
  <si>
    <t>Pol492</t>
  </si>
  <si>
    <t>do obvodu 1050 20% tvarovek</t>
  </si>
  <si>
    <t>Pol493</t>
  </si>
  <si>
    <t>do obvodu 1890 20% tvarovek</t>
  </si>
  <si>
    <t>Pol494</t>
  </si>
  <si>
    <t>do obvodu 2630 40% tvarovek</t>
  </si>
  <si>
    <t>Pol495</t>
  </si>
  <si>
    <t>do obvodu 3500 70% tvarovek</t>
  </si>
  <si>
    <t>Pol496</t>
  </si>
  <si>
    <t>do obvodu 4000 80% tvarovek</t>
  </si>
  <si>
    <t>Pol497</t>
  </si>
  <si>
    <t>do obvodu 4460 100% tvarovek</t>
  </si>
  <si>
    <t>Pol498</t>
  </si>
  <si>
    <t>do obvodu 5600 100% tvarovek</t>
  </si>
  <si>
    <t>Pol499</t>
  </si>
  <si>
    <t>do průměru140 100% tvarovek</t>
  </si>
  <si>
    <t>Pol500</t>
  </si>
  <si>
    <t>do průměru200 60% tvarovek</t>
  </si>
  <si>
    <t>Pol501</t>
  </si>
  <si>
    <t>do průměru280 20% tvarovek</t>
  </si>
  <si>
    <t>Pol502</t>
  </si>
  <si>
    <t>do průměru400 10% tvarovek</t>
  </si>
  <si>
    <t>D23</t>
  </si>
  <si>
    <t>Zařízení 4</t>
  </si>
  <si>
    <t>Pol503</t>
  </si>
  <si>
    <t>Pol504</t>
  </si>
  <si>
    <t>Pol505</t>
  </si>
  <si>
    <t>Parní zvlhčovač o výkonu 40 kg/h páry Condair EL 40 včetně příslušenství: Distribuční trubice do VZT potrubí, Parní hadice, kondenzátní hadice. Parní zvlhčovač je vybaven vestavěným chlazením odpadní vody. Parní zvlhčovač bude osazen na nosné jeklové kons</t>
  </si>
  <si>
    <t>Pol506</t>
  </si>
  <si>
    <t>Tlumič hluku v hygienickém provedení 800x500/délka 1000 mm, (počet buňek = 4, šířka buňky 200 mm, výška buňky 500mm), buňky jsou v provedení s náběhem a výběhem.</t>
  </si>
  <si>
    <t>Pol507</t>
  </si>
  <si>
    <t>Tlumič hluku v hygienickém provedení 800x500/délka 1500 mm, (počet buňek = 4, šířka buňky 200 mm, výška buňky 50 mm), buňky jsou v provedení s náběhem a výběhem.</t>
  </si>
  <si>
    <t>Pol508</t>
  </si>
  <si>
    <t>Tlumič hluku v hygienickém provedení 800x500/délka 1800 mm, (počet buňek = 4, šířka buňky 200 mm, výška buňky 500 mm), buňky jsou v provedení s náběhem a výběhem.</t>
  </si>
  <si>
    <t>D24</t>
  </si>
  <si>
    <t>VÍŘIVÁ VYÚSŤ ČTYŘHRANNÁ VVM TPM 001/96 MANDÍK</t>
  </si>
  <si>
    <t>Pol509</t>
  </si>
  <si>
    <t>C/V/P/8/R- 300</t>
  </si>
  <si>
    <t>Pol510</t>
  </si>
  <si>
    <t>C/V/P/16/R-400</t>
  </si>
  <si>
    <t>Pol511</t>
  </si>
  <si>
    <t>C/V/P/24/R-500</t>
  </si>
  <si>
    <t>Pol512</t>
  </si>
  <si>
    <t>C/V/P/24/R-600</t>
  </si>
  <si>
    <t>Pol513</t>
  </si>
  <si>
    <t>C/V/O/8/R- 300</t>
  </si>
  <si>
    <t>Pol514</t>
  </si>
  <si>
    <t>C/V/O/16/R-400</t>
  </si>
  <si>
    <t>Pol515</t>
  </si>
  <si>
    <t>C/V/O/24/R-500</t>
  </si>
  <si>
    <t>Pol516</t>
  </si>
  <si>
    <t>C/V/O/24/R-600</t>
  </si>
  <si>
    <t>Pol517</t>
  </si>
  <si>
    <t>Pol518</t>
  </si>
  <si>
    <t>PZZN-1000x1400</t>
  </si>
  <si>
    <t>Pol519</t>
  </si>
  <si>
    <t>RKM 280x280</t>
  </si>
  <si>
    <t>Pol520</t>
  </si>
  <si>
    <t>RKM 500x300</t>
  </si>
  <si>
    <t>Pol521</t>
  </si>
  <si>
    <t>PKTM 90-C 500x560/375 - .11 TPM 018/01</t>
  </si>
  <si>
    <t>Pol522</t>
  </si>
  <si>
    <t>PKTM 90-C 500x500/375 - .11 TPM 018/01</t>
  </si>
  <si>
    <t>D25</t>
  </si>
  <si>
    <t>STĚNOVÁ MŘÍŽKA</t>
  </si>
  <si>
    <t>Pol523</t>
  </si>
  <si>
    <t>NOVA-L-1-1-200x200-R1-H-2-12,5</t>
  </si>
  <si>
    <t>Pol524</t>
  </si>
  <si>
    <t>do obvodu 650 100% tvarovek</t>
  </si>
  <si>
    <t>Pol525</t>
  </si>
  <si>
    <t>do obvodu 1050 100% tvarovek</t>
  </si>
  <si>
    <t>Pol526</t>
  </si>
  <si>
    <t>do obvodu 1500 10% tvarovek</t>
  </si>
  <si>
    <t>Pol527</t>
  </si>
  <si>
    <t>do obvodu 3500 90% tvarovek</t>
  </si>
  <si>
    <t>Pol528</t>
  </si>
  <si>
    <t>do průměru200 20% tvarovek</t>
  </si>
  <si>
    <t>Pol529</t>
  </si>
  <si>
    <t>do průměru280 50% tvarovek</t>
  </si>
  <si>
    <t>D26</t>
  </si>
  <si>
    <t xml:space="preserve">PROTIPOŽÁRNÍ IZOLACE POTRUBÍ DLE OZNAČENÍ NA VÝKRESU: IZOLACE DESKOU Z MINERÁLNÍ PLSTI 1x POLEP. AL </t>
  </si>
  <si>
    <t>Pol530</t>
  </si>
  <si>
    <t>odolnost 30 min.</t>
  </si>
  <si>
    <t>D27</t>
  </si>
  <si>
    <t>Zařízení 5</t>
  </si>
  <si>
    <t>D28</t>
  </si>
  <si>
    <t>SYSTÉM VRV</t>
  </si>
  <si>
    <t>Pol531</t>
  </si>
  <si>
    <t>Venkovní jednotka VRV - RXYSQ6TY9, Qch=15,5 kW, Qt=18 kW</t>
  </si>
  <si>
    <t>Pol532</t>
  </si>
  <si>
    <t>Vnitřní jednotka VRV - FXZQ20A, Qch=2,0 kW, Qt=2,5 kW</t>
  </si>
  <si>
    <t>Pol533</t>
  </si>
  <si>
    <t>Vnitřní jednotka VRV - FXZQ25A, Qch=2,5 kW, Qt=3,2 kW</t>
  </si>
  <si>
    <t>Pol534</t>
  </si>
  <si>
    <t>Refnet - KHRQ22M20T</t>
  </si>
  <si>
    <t>Pol535</t>
  </si>
  <si>
    <t>Kabelový ovladač - BRC1E53A</t>
  </si>
  <si>
    <t>Pol536</t>
  </si>
  <si>
    <t>Dekorační panel - BYFQ60CW</t>
  </si>
  <si>
    <t>Pol537</t>
  </si>
  <si>
    <t>Dodatečná náplň chladiva R410A</t>
  </si>
  <si>
    <t>Pol538</t>
  </si>
  <si>
    <t>Potrubí 6,4</t>
  </si>
  <si>
    <t>Pol539</t>
  </si>
  <si>
    <t>Potrubí 9,5</t>
  </si>
  <si>
    <t>Pol540</t>
  </si>
  <si>
    <t>Potrubí 12,7</t>
  </si>
  <si>
    <t>Pol541</t>
  </si>
  <si>
    <t>Potrubí 15,9</t>
  </si>
  <si>
    <t>Pol542</t>
  </si>
  <si>
    <t>Potrubí 19,1</t>
  </si>
  <si>
    <t>D29</t>
  </si>
  <si>
    <t>Zařízení 6</t>
  </si>
  <si>
    <t>D30</t>
  </si>
  <si>
    <t>DIAGONÁLNÍ VENTILÁTOR DO KRUHOVÉHO POTRUBÍ IP44 ELEKTRODESIGN</t>
  </si>
  <si>
    <t>Pol543</t>
  </si>
  <si>
    <t xml:space="preserve">TD 500/160   IP44 tříotáčkový ventilátor</t>
  </si>
  <si>
    <t>D31</t>
  </si>
  <si>
    <t>TLUMIČ HLUKU ELEKTRODESIGN</t>
  </si>
  <si>
    <t>Pol544</t>
  </si>
  <si>
    <t xml:space="preserve">MAA 160/600 ED  tlumič hluku</t>
  </si>
  <si>
    <t>D32</t>
  </si>
  <si>
    <t>LAKOVANÝ TALÍŘOVÝ VENTIL ODVODNÍ ELEKTRODESIGN</t>
  </si>
  <si>
    <t>Pol545</t>
  </si>
  <si>
    <t xml:space="preserve">KK 160  tal.ventil kov.odvod</t>
  </si>
  <si>
    <t>Pol546</t>
  </si>
  <si>
    <t xml:space="preserve">KK 125  tal.ventil kov.odvod</t>
  </si>
  <si>
    <t>D33</t>
  </si>
  <si>
    <t>ZPĚTNÁ KLAPKA ELEKTRODESIGN</t>
  </si>
  <si>
    <t>Pol547</t>
  </si>
  <si>
    <t>RSK 160 ED zpětná klapka</t>
  </si>
  <si>
    <t>Pol548</t>
  </si>
  <si>
    <t>do průměru140 40% tvarovek</t>
  </si>
  <si>
    <t>D34</t>
  </si>
  <si>
    <t>Zařízení 7</t>
  </si>
  <si>
    <t>Pol549</t>
  </si>
  <si>
    <t xml:space="preserve">KK 200  tal.ventil kov.odvod</t>
  </si>
  <si>
    <t>D35</t>
  </si>
  <si>
    <t>Zařízení 8</t>
  </si>
  <si>
    <t>Pol550</t>
  </si>
  <si>
    <t>D36</t>
  </si>
  <si>
    <t>Zařízení 9</t>
  </si>
  <si>
    <t>D37</t>
  </si>
  <si>
    <t>RADIÁLNÍ VENTILÁTOR KOVOVÝ DO KRUHOVÉHO POTRUBÍ ELEKTRODESIGN</t>
  </si>
  <si>
    <t>Pol551</t>
  </si>
  <si>
    <t xml:space="preserve">RM 200 L  IP44 radiál. vent. kovový</t>
  </si>
  <si>
    <t>D38</t>
  </si>
  <si>
    <t xml:space="preserve">VYÚSTKA NASTAVITELNÁ VNM   TPM  015/01 MANDÍK</t>
  </si>
  <si>
    <t>Pol552</t>
  </si>
  <si>
    <t>400x325 1</t>
  </si>
  <si>
    <t>D39</t>
  </si>
  <si>
    <t xml:space="preserve">REGULAČNÍ KLAPKA  TPM 009/00.09 MANDÍK</t>
  </si>
  <si>
    <t>Pol553</t>
  </si>
  <si>
    <t>RKM 300x400</t>
  </si>
  <si>
    <t>Pol554</t>
  </si>
  <si>
    <t xml:space="preserve">MSK 280   škrticí klapka</t>
  </si>
  <si>
    <t>Pol555</t>
  </si>
  <si>
    <t>do obvodu 1500 60% tvarovek</t>
  </si>
  <si>
    <t>Pol556</t>
  </si>
  <si>
    <t>do průměru280 70% tvarovek</t>
  </si>
  <si>
    <t>D40</t>
  </si>
  <si>
    <t>Zařízení 10</t>
  </si>
  <si>
    <t>D41</t>
  </si>
  <si>
    <t>AXIÁLNÍ POTRUBNÍ VENTILÁTOR S HLINÍKOVÝM OBĚŽNÝM KOLEM ELEKTRODESIGN</t>
  </si>
  <si>
    <t>Pol557</t>
  </si>
  <si>
    <t>TCBT/4-450 H IP65, 70°C IP65 axiální ventilátor</t>
  </si>
  <si>
    <t>D42</t>
  </si>
  <si>
    <t>OCHRANNÁ MŘÍŽKA ELEKTRODESIGN</t>
  </si>
  <si>
    <t>Pol558</t>
  </si>
  <si>
    <t xml:space="preserve">DEF-T 450  ochranná mřížka</t>
  </si>
  <si>
    <t>Pol559</t>
  </si>
  <si>
    <t>RKM 630x630</t>
  </si>
  <si>
    <t>Pol560</t>
  </si>
  <si>
    <t>PZZN-1000x650</t>
  </si>
  <si>
    <t>Pol561</t>
  </si>
  <si>
    <t>do obvodu 2630 60% tvarovek</t>
  </si>
  <si>
    <t>Pol562</t>
  </si>
  <si>
    <t>do průměru560 rovné</t>
  </si>
  <si>
    <t>D43</t>
  </si>
  <si>
    <t>Zařízení 11</t>
  </si>
  <si>
    <t>D44</t>
  </si>
  <si>
    <t>VENTILÁTOROVÝ DÍL PŘÍMÝ ALTEKO</t>
  </si>
  <si>
    <t>Pol563</t>
  </si>
  <si>
    <t>TERNO-S 280 K-15/0,6-VTR-Z, včetně FM</t>
  </si>
  <si>
    <t>D45</t>
  </si>
  <si>
    <t xml:space="preserve">PRUŽNÁ VLOŽKA  ALTEKO</t>
  </si>
  <si>
    <t>Pol564</t>
  </si>
  <si>
    <t>PV 500x300</t>
  </si>
  <si>
    <t>D46</t>
  </si>
  <si>
    <t>OHŘÍVACÍ DÍL VODNÍ ALTEKO</t>
  </si>
  <si>
    <t>Pol565</t>
  </si>
  <si>
    <t>TERNO-S 280-V2-Z</t>
  </si>
  <si>
    <t>D47</t>
  </si>
  <si>
    <t>FILTRAČNÍ DÍL ALTEKO</t>
  </si>
  <si>
    <t>Pol566</t>
  </si>
  <si>
    <t>TERNO-S 280-F-EU4-Z</t>
  </si>
  <si>
    <t>D48</t>
  </si>
  <si>
    <t>TLUMIČ HLUKU ALTEKO</t>
  </si>
  <si>
    <t>Pol567</t>
  </si>
  <si>
    <t>REA 280</t>
  </si>
  <si>
    <t>D49</t>
  </si>
  <si>
    <t>SAMOTÍŽNÁ ŽALUZIE POZINK ELEKTRODESIGN</t>
  </si>
  <si>
    <t>Pol568</t>
  </si>
  <si>
    <t>TRKS 355 ED samotížná žaluzie</t>
  </si>
  <si>
    <t>Pol569</t>
  </si>
  <si>
    <t>820x325 1</t>
  </si>
  <si>
    <t>D50</t>
  </si>
  <si>
    <t>KLAPKA REGULAČNÍ ALTEKO</t>
  </si>
  <si>
    <t>Pol570</t>
  </si>
  <si>
    <t>RK 280 VH</t>
  </si>
  <si>
    <t>D51</t>
  </si>
  <si>
    <t>ŽALUZIE-H-Z ALTEKO</t>
  </si>
  <si>
    <t>Pol571</t>
  </si>
  <si>
    <t>TERNO-S 280 ŽALUZIE-H-Z</t>
  </si>
  <si>
    <t>Pol572</t>
  </si>
  <si>
    <t>do obvodu 2630 80% tvarovek</t>
  </si>
  <si>
    <t>Pol573</t>
  </si>
  <si>
    <t>do obvodu 1890</t>
  </si>
  <si>
    <t>D52</t>
  </si>
  <si>
    <t>Zařízení 12</t>
  </si>
  <si>
    <t>488</t>
  </si>
  <si>
    <t>490</t>
  </si>
  <si>
    <t>Pol574</t>
  </si>
  <si>
    <t>400x200 1</t>
  </si>
  <si>
    <t>492</t>
  </si>
  <si>
    <t>494</t>
  </si>
  <si>
    <t>496</t>
  </si>
  <si>
    <t>Pol575</t>
  </si>
  <si>
    <t>do obvodu 1050 rovné</t>
  </si>
  <si>
    <t>498</t>
  </si>
  <si>
    <t>Pol576</t>
  </si>
  <si>
    <t>do obvodu 1500 30% tvarovek</t>
  </si>
  <si>
    <t>500</t>
  </si>
  <si>
    <t>502</t>
  </si>
  <si>
    <t>504</t>
  </si>
  <si>
    <t>506</t>
  </si>
  <si>
    <t>D53</t>
  </si>
  <si>
    <t>Zařízení 13</t>
  </si>
  <si>
    <t>508</t>
  </si>
  <si>
    <t>D54</t>
  </si>
  <si>
    <t>ELEKTRICKÝ OHŘÍVAČ S REGULACÍ ELEKTRODESIGN</t>
  </si>
  <si>
    <t>Pol577</t>
  </si>
  <si>
    <t>MBE 160/2,1 R2 elektrický ohřívač</t>
  </si>
  <si>
    <t>510</t>
  </si>
  <si>
    <t>D55</t>
  </si>
  <si>
    <t>FILTRAČNÍ KAZETA ELEKTRODESIGN</t>
  </si>
  <si>
    <t>Pol578</t>
  </si>
  <si>
    <t xml:space="preserve">MFL 160  filtr.kazeta vč.vložky EU 3 (G4)</t>
  </si>
  <si>
    <t>514</t>
  </si>
  <si>
    <t>Pol579</t>
  </si>
  <si>
    <t xml:space="preserve">TRK 200 ED  samotížná žaluzie do 7m/s</t>
  </si>
  <si>
    <t>516</t>
  </si>
  <si>
    <t>D56</t>
  </si>
  <si>
    <t>LAKOVANÝ TALÍŘOVÝ VENTIL PŘÍVODNÍ ELEKTRODESIGN</t>
  </si>
  <si>
    <t>Pol580</t>
  </si>
  <si>
    <t xml:space="preserve">KE 160  tal.ventil kov.přívod</t>
  </si>
  <si>
    <t>518</t>
  </si>
  <si>
    <t>D57</t>
  </si>
  <si>
    <t>PROTIDEŠŤOVÁ ŽALUZIE POZINK ELEKTRODESIGN</t>
  </si>
  <si>
    <t>Pol581</t>
  </si>
  <si>
    <t xml:space="preserve">TWG 200  protidešť.žaluzie</t>
  </si>
  <si>
    <t>520</t>
  </si>
  <si>
    <t>Pol582</t>
  </si>
  <si>
    <t>do obvodu 1050 50% tvarovek</t>
  </si>
  <si>
    <t>522</t>
  </si>
  <si>
    <t>524</t>
  </si>
  <si>
    <t>D58</t>
  </si>
  <si>
    <t>Zařízení 14</t>
  </si>
  <si>
    <t>Pol583</t>
  </si>
  <si>
    <t xml:space="preserve">TWG 250  protidešť.žaluzie</t>
  </si>
  <si>
    <t>526</t>
  </si>
  <si>
    <t>D59</t>
  </si>
  <si>
    <t>Zařízení 15</t>
  </si>
  <si>
    <t>D60</t>
  </si>
  <si>
    <t>ROTAČNÍ VENTILAČNÍ HLAVICE ELEKTRODESIGN</t>
  </si>
  <si>
    <t>Pol584</t>
  </si>
  <si>
    <t>TU 250 B-S potrubní vent. hlavice</t>
  </si>
  <si>
    <t>528</t>
  </si>
  <si>
    <t>D61</t>
  </si>
  <si>
    <t>KRYCIE MRIEŽKY IMOS-KM /kruhová/</t>
  </si>
  <si>
    <t>Pol585</t>
  </si>
  <si>
    <t>KM-K-250</t>
  </si>
  <si>
    <t>530</t>
  </si>
  <si>
    <t>Pol586</t>
  </si>
  <si>
    <t>do průměru280 rovné</t>
  </si>
  <si>
    <t>532</t>
  </si>
  <si>
    <t>D62</t>
  </si>
  <si>
    <t>Zařízení 16</t>
  </si>
  <si>
    <t>D63</t>
  </si>
  <si>
    <t>VENTILÁTOR PRO ČTYŘHRANNÉ POTRUBÍ IZOLOVANÝ SYSTEMAIR</t>
  </si>
  <si>
    <t>Pol587</t>
  </si>
  <si>
    <t>MUB 042 400E4-SILEO</t>
  </si>
  <si>
    <t>534</t>
  </si>
  <si>
    <t>Pol588</t>
  </si>
  <si>
    <t>Ochranná stříška WSD-MUB042</t>
  </si>
  <si>
    <t>536</t>
  </si>
  <si>
    <t>Pol589</t>
  </si>
  <si>
    <t>konstrukce pod ventilátor</t>
  </si>
  <si>
    <t>538</t>
  </si>
  <si>
    <t>D64</t>
  </si>
  <si>
    <t xml:space="preserve">REGULAČNÍ KLAPKA TĚSNÁ   TPM 012/00.09 MANDÍK</t>
  </si>
  <si>
    <t>Pol590</t>
  </si>
  <si>
    <t>RKTM 400x400</t>
  </si>
  <si>
    <t>540</t>
  </si>
  <si>
    <t>D65</t>
  </si>
  <si>
    <t>PROTIDEŠŤOVÁ ŽALUZIE ZINKOVÉ IMOS-PZZN</t>
  </si>
  <si>
    <t>Pol591</t>
  </si>
  <si>
    <t>PZZN-550x550</t>
  </si>
  <si>
    <t>542</t>
  </si>
  <si>
    <t>D66</t>
  </si>
  <si>
    <t>PŘEPOUŠTĚCÍ MŘÍŽKA SYSTEMAIR</t>
  </si>
  <si>
    <t>Pol592</t>
  </si>
  <si>
    <t>NOVA-E 525x525 RAL 9010</t>
  </si>
  <si>
    <t>544</t>
  </si>
  <si>
    <t>Pol593</t>
  </si>
  <si>
    <t>546</t>
  </si>
  <si>
    <t>Pol594</t>
  </si>
  <si>
    <t>do obvodu 2630 70% tvarovek</t>
  </si>
  <si>
    <t>548</t>
  </si>
  <si>
    <t>D67</t>
  </si>
  <si>
    <t>TEPELNÁ IZOLACE</t>
  </si>
  <si>
    <t>Pol595</t>
  </si>
  <si>
    <t>Tepelní izolace z minerální vaty tl. 40 mm, s AL polepem</t>
  </si>
  <si>
    <t>550</t>
  </si>
  <si>
    <t>D68</t>
  </si>
  <si>
    <t>Ostatní položky</t>
  </si>
  <si>
    <t>Pol596</t>
  </si>
  <si>
    <t xml:space="preserve">Závěsy, závěsné lišty, závitové tyče, kruhové závěsy, hmoždinky  (2,6% z dodávky potrubí)</t>
  </si>
  <si>
    <t>552</t>
  </si>
  <si>
    <t>Pol597</t>
  </si>
  <si>
    <t xml:space="preserve">Spojovací a těsnící materiál  (šrouby, matice, podložky, samolepící těsnění VITOLEN 4x9)</t>
  </si>
  <si>
    <t>554</t>
  </si>
  <si>
    <t>Pol598</t>
  </si>
  <si>
    <t>Uvedení zařízení do provozu</t>
  </si>
  <si>
    <t>556</t>
  </si>
  <si>
    <t>Pol599</t>
  </si>
  <si>
    <t>Komplexní vyzkoušení zařízení</t>
  </si>
  <si>
    <t>558</t>
  </si>
  <si>
    <t>Pol600</t>
  </si>
  <si>
    <t>Zaregulování VZT systému</t>
  </si>
  <si>
    <t>560</t>
  </si>
  <si>
    <t>Pol601</t>
  </si>
  <si>
    <t>Zpracování skutečného provedení stavby (zaznamenání veškerých změn oproti projektové dokumentace)</t>
  </si>
  <si>
    <t>562</t>
  </si>
  <si>
    <t>Pol602</t>
  </si>
  <si>
    <t>Předávací dokumentace (certifikáty, technická dokumentace, záruční listy, prohlášení o shodě atd.)</t>
  </si>
  <si>
    <t>564</t>
  </si>
  <si>
    <t>Pol603</t>
  </si>
  <si>
    <t>Zaškolení obsluhy</t>
  </si>
  <si>
    <t>566</t>
  </si>
  <si>
    <t>Pol604</t>
  </si>
  <si>
    <t>Provozní řád VZT</t>
  </si>
  <si>
    <t>568</t>
  </si>
  <si>
    <t>Pol605</t>
  </si>
  <si>
    <t>Doprava</t>
  </si>
  <si>
    <t>570</t>
  </si>
  <si>
    <t>ELEKTRO - SILNOPROUD - SILNOPROUD</t>
  </si>
  <si>
    <t xml:space="preserve">    1 - Zemní práce</t>
  </si>
  <si>
    <t>121112003</t>
  </si>
  <si>
    <t>Sejmutí ornice tl vrstvy do 200 mm ručně</t>
  </si>
  <si>
    <t>1430065328</t>
  </si>
  <si>
    <t>132212112</t>
  </si>
  <si>
    <t>Hloubení rýh š do 800 mm v nesoudržných horninách třídy těžitelnosti I, skupiny 3 ručně</t>
  </si>
  <si>
    <t>-1575118729</t>
  </si>
  <si>
    <t>161111502</t>
  </si>
  <si>
    <t>Svislé přemístění výkopku z horniny třídy těžitelnosti I, skupiny 1 až 3 hl výkopu přes 3 do 6 m nošením</t>
  </si>
  <si>
    <t>1774745460</t>
  </si>
  <si>
    <t>174111101</t>
  </si>
  <si>
    <t>Zásyp jam, šachet rýh nebo kolem objektů sypaninou se zhutněním ručně</t>
  </si>
  <si>
    <t>2051390115</t>
  </si>
  <si>
    <t>181912112</t>
  </si>
  <si>
    <t>Úprava pláně v hornině třídy těžitelnosti I, skupiny 3 se zhutněním ručně</t>
  </si>
  <si>
    <t>883402694</t>
  </si>
  <si>
    <t>58156546</t>
  </si>
  <si>
    <t>písek křemičitý frakce 0,3/0,8mm</t>
  </si>
  <si>
    <t>-426123066</t>
  </si>
  <si>
    <t>210902015</t>
  </si>
  <si>
    <t>Montáž kabelu Al do 1 kV plný kulatý průřezu 4x70 mm2 uložených volně (např. AYKY)</t>
  </si>
  <si>
    <t>1604020720</t>
  </si>
  <si>
    <t>34113080</t>
  </si>
  <si>
    <t>kabel silový jádro Al izolace PVC plášť PVC 0,6/1kV (1-AYKY) 4x70mm2</t>
  </si>
  <si>
    <t>920675435</t>
  </si>
  <si>
    <t>210902047</t>
  </si>
  <si>
    <t>Montáž kabelu Al do 1 kV plný kulatý průřezu 3x240+120 mm2 uložených volně (např. AYKY)</t>
  </si>
  <si>
    <t>-1436726810</t>
  </si>
  <si>
    <t>34113241</t>
  </si>
  <si>
    <t>kabel silový jádro Al izolace PVC plášť PVC 0,6/1kV (1-AYKY) 3x240+120mm2</t>
  </si>
  <si>
    <t>-369811088</t>
  </si>
  <si>
    <t>460661512</t>
  </si>
  <si>
    <t>Kabelové lože z písku pro kabely nn kryté plastovou fólií š lože do 50 cm</t>
  </si>
  <si>
    <t>-111007791</t>
  </si>
  <si>
    <t>uklid pracoviste</t>
  </si>
  <si>
    <t>-394202487</t>
  </si>
  <si>
    <t>vypracovani revizni zpravy</t>
  </si>
  <si>
    <t>-380145990</t>
  </si>
  <si>
    <t>koordinace s reviznim technikem</t>
  </si>
  <si>
    <t>-1677931012</t>
  </si>
  <si>
    <t>koordinace s ostatnimi profesemi</t>
  </si>
  <si>
    <t>-1411299145</t>
  </si>
  <si>
    <t>Napojeni technologickych zarizeni</t>
  </si>
  <si>
    <t>-938679964</t>
  </si>
  <si>
    <t>Mereni intenzity umeleho osvetleni a nouz.osvetleni</t>
  </si>
  <si>
    <t>869291199</t>
  </si>
  <si>
    <t>Zpracování skutečného provedení elektroinstalace</t>
  </si>
  <si>
    <t>-560217014</t>
  </si>
  <si>
    <t>Vyjádření TIČR</t>
  </si>
  <si>
    <t>-1837418172</t>
  </si>
  <si>
    <t>Montáž modulu dálkové signalizace, inf. panelu MDS+TOM</t>
  </si>
  <si>
    <t>-776757989</t>
  </si>
  <si>
    <t>Modul dálk.signalizace,inf.panel,MDS+TOM</t>
  </si>
  <si>
    <t>1884528965</t>
  </si>
  <si>
    <t>210020813</t>
  </si>
  <si>
    <t>Montáž se zhotovením přepážek ve stropním průchodu</t>
  </si>
  <si>
    <t>-1252541658</t>
  </si>
  <si>
    <t>Minerální vata, tmel pro zřízení požární ucpávky</t>
  </si>
  <si>
    <t>-696788306</t>
  </si>
  <si>
    <t>Zednické přípomoce (vysekání kapes pro vedení a jejich začištění, zhotovení montážních otvorů pro kabelové lávky, prostupy pro kabelové trasy ve zdech nebo stropech)</t>
  </si>
  <si>
    <t>82330361</t>
  </si>
  <si>
    <t>228.1</t>
  </si>
  <si>
    <t>Uzemnění nového DA</t>
  </si>
  <si>
    <t>-732298613</t>
  </si>
  <si>
    <t>741110001</t>
  </si>
  <si>
    <t>Montáž trubka plastová tuhá D přes 16 do 23 mm uložená pevně</t>
  </si>
  <si>
    <t>-1767072727</t>
  </si>
  <si>
    <t>trubka tuhá pevnostní instal. PVC 1523HA vč. Upevňovacího materiálu na stěnu/strop</t>
  </si>
  <si>
    <t>1617185759</t>
  </si>
  <si>
    <t>741110002</t>
  </si>
  <si>
    <t>Montáž trubka plastová tuhá D přes 23 do 35 mm uložená pevně</t>
  </si>
  <si>
    <t>58042248</t>
  </si>
  <si>
    <t>trubka tuhá pevnostní instal. PVC 1532 HA vč. Upevňovacího materiálu na stěnu/strop</t>
  </si>
  <si>
    <t>-1523871</t>
  </si>
  <si>
    <t>741110061</t>
  </si>
  <si>
    <t>Montáž trubka plastová ohebná D přes 11 do 23 mm uložená pod omítku</t>
  </si>
  <si>
    <t>-1049667439</t>
  </si>
  <si>
    <t>trubka ohebna instal. PVC 2316 R 16</t>
  </si>
  <si>
    <t>765673960</t>
  </si>
  <si>
    <t>trubka ohebna instal. PVC 2323 R 23</t>
  </si>
  <si>
    <t>738333454</t>
  </si>
  <si>
    <t>trubka ohebna pevnostní instal. PVC 2323 R 23 vč. Upevňovacího materiálu na stěnu/strop</t>
  </si>
  <si>
    <t>1832467436</t>
  </si>
  <si>
    <t>741110062</t>
  </si>
  <si>
    <t>Montáž trubka plastová ohebná D přes 23 do 35 mm uložená pod omítku</t>
  </si>
  <si>
    <t>623963880</t>
  </si>
  <si>
    <t>trubka ohebna instal. PVC 2329 R 29</t>
  </si>
  <si>
    <t>665450615</t>
  </si>
  <si>
    <t>trubka ohebna instal. PVC 2332 R 32</t>
  </si>
  <si>
    <t>-1571820955</t>
  </si>
  <si>
    <t>741112003</t>
  </si>
  <si>
    <t>Montáž krabice zapuštěná plastová čtyřhranná</t>
  </si>
  <si>
    <t>440315165</t>
  </si>
  <si>
    <t>34571524</t>
  </si>
  <si>
    <t>krabice pod omítku PVC odbočná čtvercová 125x125mm s víčkem</t>
  </si>
  <si>
    <t>-544505005</t>
  </si>
  <si>
    <t>krabice KT 250</t>
  </si>
  <si>
    <t>1582799897</t>
  </si>
  <si>
    <t>741112061</t>
  </si>
  <si>
    <t>Montáž krabice přístrojová zapuštěná plastová kruhová</t>
  </si>
  <si>
    <t>-414457064</t>
  </si>
  <si>
    <t>34571451</t>
  </si>
  <si>
    <t>krabice pod omítku PVC přístrojová kruhová D 70mm hluboká</t>
  </si>
  <si>
    <t>498186339</t>
  </si>
  <si>
    <t>34571458</t>
  </si>
  <si>
    <t>krabice pod omítku PVC odbočná kruhová D 100mm s víčkem</t>
  </si>
  <si>
    <t>-130961812</t>
  </si>
  <si>
    <t>741112101</t>
  </si>
  <si>
    <t>Montáž rozvodka zapuštěná plastová kruhová</t>
  </si>
  <si>
    <t>742277658</t>
  </si>
  <si>
    <t>34571521</t>
  </si>
  <si>
    <t>krabice pod omítku PVC odbočná kruhová D 70mm s víčkem a svorkovnicí</t>
  </si>
  <si>
    <t>1968276149</t>
  </si>
  <si>
    <t>34571563</t>
  </si>
  <si>
    <t>krabice pod omítku PVC odbočná kruhová D 100mm s víčkem a svorkovnicí</t>
  </si>
  <si>
    <t>-1938303772</t>
  </si>
  <si>
    <t>krabice pod omítku prům.97 P90-R</t>
  </si>
  <si>
    <t>-869144106</t>
  </si>
  <si>
    <t>741112104</t>
  </si>
  <si>
    <t>Montáž rozvodka zapuštěná plastová čtyřhranná bez svorkovnic</t>
  </si>
  <si>
    <t>-144569187</t>
  </si>
  <si>
    <t>krabice KO 125, vč.přípojnice na pospojení místnosti</t>
  </si>
  <si>
    <t>-513240524</t>
  </si>
  <si>
    <t>Krabice elektroinstalační pro osazení zkušební svorky hromosvodu</t>
  </si>
  <si>
    <t>1179479754</t>
  </si>
  <si>
    <t>krabice KT 250, vč.PA a PE přípojnice</t>
  </si>
  <si>
    <t>-1952250154</t>
  </si>
  <si>
    <t>krabice 6455-11</t>
  </si>
  <si>
    <t>-967117079</t>
  </si>
  <si>
    <t>741120001</t>
  </si>
  <si>
    <t>Montáž vodič Cu izolovaný plný a laněný žíla 0,35-6 mm2 pod omítku (např. CY)</t>
  </si>
  <si>
    <t>717893719</t>
  </si>
  <si>
    <t>7.2</t>
  </si>
  <si>
    <t>Vodič H07Z-U 2,5zž, B2ca,s1, d0</t>
  </si>
  <si>
    <t>-874665432</t>
  </si>
  <si>
    <t>8.1</t>
  </si>
  <si>
    <t>Vodič H07Z-U 4zž, B2ca,s1, d0</t>
  </si>
  <si>
    <t>-786413889</t>
  </si>
  <si>
    <t>Vodič H07Z-U 6zž, B2ca,s1, d0</t>
  </si>
  <si>
    <t>392642497</t>
  </si>
  <si>
    <t>741120003</t>
  </si>
  <si>
    <t>Montáž vodič Cu izolovaný plný a laněný žíla 10-16 mm2 pod omítku (např. CY)</t>
  </si>
  <si>
    <t>-1935850316</t>
  </si>
  <si>
    <t>Vodič H07Z-U 10zž, B2ca,s1, d0</t>
  </si>
  <si>
    <t>664430303</t>
  </si>
  <si>
    <t>Vodič H07Z-U 16zž, B2ca,s1, d0</t>
  </si>
  <si>
    <t>-367096117</t>
  </si>
  <si>
    <t>741120005</t>
  </si>
  <si>
    <t>Montáž vodič Cu izolovaný plný a laněný žíla 25-35 mm2 pod omítku (např. CY)</t>
  </si>
  <si>
    <t>1830236157</t>
  </si>
  <si>
    <t>Vodič H07Z-U 25zž, B2ca,s1, d0</t>
  </si>
  <si>
    <t>-2084959509</t>
  </si>
  <si>
    <t>741120313</t>
  </si>
  <si>
    <t>Montáž vodič Cu izolovaný plný a laněný s PVC pláštěm žíla 240-300 mm2 pevně (např. CY, CHAH-V)</t>
  </si>
  <si>
    <t>2058842144</t>
  </si>
  <si>
    <t>Kabel Safe 1x240</t>
  </si>
  <si>
    <t>-1447479764</t>
  </si>
  <si>
    <t>741122015</t>
  </si>
  <si>
    <t>Montáž kabel Cu bez ukončení uložený pod omítku plný kulatý 3x1,5 mm2 (např. CYKY)</t>
  </si>
  <si>
    <t>363847411</t>
  </si>
  <si>
    <t>Kabel Safe 3Ax1.5, B2ca,s1, d0</t>
  </si>
  <si>
    <t>-2031558126</t>
  </si>
  <si>
    <t>Kabel Safe 3Cx1.5, B2ca,s1, d0</t>
  </si>
  <si>
    <t>996440749</t>
  </si>
  <si>
    <t>Kabel DUR 3Ax1.5 P90-R</t>
  </si>
  <si>
    <t>2111070714</t>
  </si>
  <si>
    <t xml:space="preserve">Kabel DUR 3Cx1.5  P90-R</t>
  </si>
  <si>
    <t>-759386938</t>
  </si>
  <si>
    <t>741122016</t>
  </si>
  <si>
    <t>Montáž kabel Cu bez ukončení uložený pod omítku plný kulatý 3x2,5 až 6 mm2 (např. CYKY)</t>
  </si>
  <si>
    <t>-1159084122</t>
  </si>
  <si>
    <t>Kabel Safe 3Cx2.5, B2ca,s1, d0</t>
  </si>
  <si>
    <t>1741269681</t>
  </si>
  <si>
    <t xml:space="preserve">Kabel DUR 3Cx2.5  P90-R</t>
  </si>
  <si>
    <t>-1188461589</t>
  </si>
  <si>
    <t>741122031</t>
  </si>
  <si>
    <t>Montáž kabel Cu bez ukončení uložený pod omítku plný kulatý 5x1,5 až 2,5 mm2 (např. CYKY)</t>
  </si>
  <si>
    <t>-1905211662</t>
  </si>
  <si>
    <t>kabel JYTY 5x1</t>
  </si>
  <si>
    <t>-810389137</t>
  </si>
  <si>
    <t>Kabel Safe 5Cx1.5, B2ca,s1, d0</t>
  </si>
  <si>
    <t>-380014298</t>
  </si>
  <si>
    <t>Kabel Safe 5Cx2.5, B2ca,s1, d0</t>
  </si>
  <si>
    <t>1527351199</t>
  </si>
  <si>
    <t>741122032</t>
  </si>
  <si>
    <t>Montáž kabel Cu bez ukončení uložený pod omítku plný kulatý 5x4 až 6 mm2 (např. CYKY)</t>
  </si>
  <si>
    <t>678674542</t>
  </si>
  <si>
    <t>Kabel Safe 5Cx4, B2ca,s1, d0</t>
  </si>
  <si>
    <t>1476467216</t>
  </si>
  <si>
    <t>Kabel Safe 5Cx6, B2ca,s1, d0</t>
  </si>
  <si>
    <t>1455229138</t>
  </si>
  <si>
    <t>741122041</t>
  </si>
  <si>
    <t>Montáž kabel Cu bez ukončení uložený pod omítku plný kulatý 7x1,5 až 2,5 mm2 (např. CYKY)</t>
  </si>
  <si>
    <t>1750783356</t>
  </si>
  <si>
    <t>Kabel Safe 7Cx1.5, B2ca,s1, d0</t>
  </si>
  <si>
    <t>-1638499361</t>
  </si>
  <si>
    <t>741122632</t>
  </si>
  <si>
    <t>Montáž kabel Cu plný kulatý žíla 3x50+35 až 95+50 mm2 uložený pevně (např. CYKY)</t>
  </si>
  <si>
    <t>2119222283</t>
  </si>
  <si>
    <t>Kabel YY 3x95+70</t>
  </si>
  <si>
    <t>-1231576942</t>
  </si>
  <si>
    <t>741122643</t>
  </si>
  <si>
    <t>Montáž kabel Cu plný kulatý žíla 5x10 mm2 uložený pevně (např. CYKY)</t>
  </si>
  <si>
    <t>-1694286355</t>
  </si>
  <si>
    <t>Kabel Safe 5Cx10, B2ca,s1, d0</t>
  </si>
  <si>
    <t>1691749071</t>
  </si>
  <si>
    <t>Kabel DUR 5Cx10 P90-R</t>
  </si>
  <si>
    <t>-1265799979</t>
  </si>
  <si>
    <t>741122644</t>
  </si>
  <si>
    <t>Montáž kabel Cu plný kulatý žíla 5x16 mm2 uložený pevně (např. CYKY)</t>
  </si>
  <si>
    <t>-897298553</t>
  </si>
  <si>
    <t>Kabel Safe 5Cx16, B2ca,s1, d0</t>
  </si>
  <si>
    <t>886327432</t>
  </si>
  <si>
    <t xml:space="preserve">Kabel DUR 5Cx16  P90-R</t>
  </si>
  <si>
    <t>662000579</t>
  </si>
  <si>
    <t>741210201</t>
  </si>
  <si>
    <t>Montáž rozváděč skříňový nebo panelový dělitelný pole do 200 kg</t>
  </si>
  <si>
    <t>2039662283</t>
  </si>
  <si>
    <t>Rozvaděč R1 (části MDO, DO a VDO), dle schematu zapojení</t>
  </si>
  <si>
    <t>-855898935</t>
  </si>
  <si>
    <t>Rozvaděč R-OS (části MDO, DO a VDO), dle schematu zapojení</t>
  </si>
  <si>
    <t>290801831</t>
  </si>
  <si>
    <t>Rozvaděč R-3Tp (části MDO a VDO), dle schematu zapojení</t>
  </si>
  <si>
    <t>769512729</t>
  </si>
  <si>
    <t>Rozvaděč RH-MDO, dle schématu zapojení</t>
  </si>
  <si>
    <t>1825130415</t>
  </si>
  <si>
    <t>Rozvaděč R-UPS</t>
  </si>
  <si>
    <t>238793138</t>
  </si>
  <si>
    <t>úprava rozvaděče RH-DO</t>
  </si>
  <si>
    <t>-1775781848</t>
  </si>
  <si>
    <t>741210205</t>
  </si>
  <si>
    <t>Montáž rozváděč skříňový nebo panelový dělitelný pole do 600 kg</t>
  </si>
  <si>
    <t>-676096046</t>
  </si>
  <si>
    <t>Kompenzační hrazený rozvaděč, RK, 250kVAr, 4 stupně</t>
  </si>
  <si>
    <t>-890070462</t>
  </si>
  <si>
    <t>741211853</t>
  </si>
  <si>
    <t>Demontáž rozvodnic kovových volně stojících s krytím do IPx4 plochou přes 1 m2</t>
  </si>
  <si>
    <t>-1746734915</t>
  </si>
  <si>
    <t>úprava UB (přidání 3x výstupu pro nouzové osvětlení, doplnění kapacity baterií)</t>
  </si>
  <si>
    <t>279716951</t>
  </si>
  <si>
    <t>UPS, 50/35kVA/400V,180min,vč.bat.,vč.mont.a oživ.,viz PD</t>
  </si>
  <si>
    <t>1037955862</t>
  </si>
  <si>
    <t>DA 200kVA/180kW,ATS pro DA,vč. ATS, hlukové studie, mont.a oživ.,viz PD</t>
  </si>
  <si>
    <t>878869420</t>
  </si>
  <si>
    <t>741310101</t>
  </si>
  <si>
    <t>Montáž vypínač (polo)zapuštěný bezšroubové připojení 1-jednopólový</t>
  </si>
  <si>
    <t>-2123195745</t>
  </si>
  <si>
    <t>vypinac zap.01, IP20,zdravotnictvi</t>
  </si>
  <si>
    <t>-314022474</t>
  </si>
  <si>
    <t>741310112</t>
  </si>
  <si>
    <t>Montáž ovladač (polo)zapuštěný bezšroubové připojení 1/0-tlačítkový zapínací</t>
  </si>
  <si>
    <t>1558779870</t>
  </si>
  <si>
    <t>tlačítko zap. 01, IP20, zdravotnictví</t>
  </si>
  <si>
    <t>-994552924</t>
  </si>
  <si>
    <t>Tlačítko s krycím sklem (Požár)</t>
  </si>
  <si>
    <t>-102121578</t>
  </si>
  <si>
    <t>741310121</t>
  </si>
  <si>
    <t>Montáž přepínač (polo)zapuštěný bezšroubové připojení 5-seriový</t>
  </si>
  <si>
    <t>-553239619</t>
  </si>
  <si>
    <t>vypinac zap.05, IP20,zdravotnictvi</t>
  </si>
  <si>
    <t>1333591757</t>
  </si>
  <si>
    <t>741310122</t>
  </si>
  <si>
    <t>Montáž přepínač (polo)zapuštěný bezšroubové připojení 6-střídavý</t>
  </si>
  <si>
    <t>1417441858</t>
  </si>
  <si>
    <t>vypinac zap.06, IP20,zdravotnictvi</t>
  </si>
  <si>
    <t>797427693</t>
  </si>
  <si>
    <t>741310126</t>
  </si>
  <si>
    <t>Montáž přepínač (polo)zapuštěný bezšroubové připojení 7-křížový</t>
  </si>
  <si>
    <t>-980594950</t>
  </si>
  <si>
    <t>vypinac zap.07, IP20,zdravotnictvi</t>
  </si>
  <si>
    <t>-1160561265</t>
  </si>
  <si>
    <t>741310413</t>
  </si>
  <si>
    <t>Montáž spínač tří/čtyřpólový nástěnný do 63 A venkovní nebo mokré</t>
  </si>
  <si>
    <t>-3616100</t>
  </si>
  <si>
    <t>Průmyslový vypínač přisaz.,400V,32A,IP44</t>
  </si>
  <si>
    <t>-1525890781</t>
  </si>
  <si>
    <t>Průmyslový vypínač přisaz.,400V,63A,IP44</t>
  </si>
  <si>
    <t>342133958</t>
  </si>
  <si>
    <t>741311004</t>
  </si>
  <si>
    <t>Montáž čidlo pohybu nástěnné se zapojením vodičů</t>
  </si>
  <si>
    <t>-214405240</t>
  </si>
  <si>
    <t>pohybové čidlo přisazené, bíle, 10A/230V, IP20</t>
  </si>
  <si>
    <t>1484447888</t>
  </si>
  <si>
    <t>741313002</t>
  </si>
  <si>
    <t>Montáž zásuvka (polo)zapuštěná bezšroubové připojení 2P+PE dvojí zapojení - průběžná</t>
  </si>
  <si>
    <t>508930033</t>
  </si>
  <si>
    <t>zásuvka chráň.zap.víčko,pro RTG, 230V,16A,zdravotni.</t>
  </si>
  <si>
    <t>1713416700</t>
  </si>
  <si>
    <t>Svorka pro vyrovnání potenciálů dvojnásobná, zapušt.</t>
  </si>
  <si>
    <t>820172897</t>
  </si>
  <si>
    <t>zásuvka 16A/230V zap.,IP20,bílá,zdravotnictví</t>
  </si>
  <si>
    <t>713790318</t>
  </si>
  <si>
    <t>zásuvka 16A/230V zap.,IP20,oranž.+sign.,zdravotnictví</t>
  </si>
  <si>
    <t>-394974703</t>
  </si>
  <si>
    <t>zásuvka 16A/230V zap.,IP20,zelená,zdravotnictví</t>
  </si>
  <si>
    <t>-124083327</t>
  </si>
  <si>
    <t>zásuvka 16A/230V zap.,IP20,žlut.+sign.,zdravotnictví</t>
  </si>
  <si>
    <t>-518386083</t>
  </si>
  <si>
    <t>zásuvka 16A/250V zap., bílá, dle standardu, IP20</t>
  </si>
  <si>
    <t>876089098</t>
  </si>
  <si>
    <t>741313003</t>
  </si>
  <si>
    <t>Montáž zásuvka (polo)zapuštěná bezšroubové připojení 2x(2P+PE) dvojnásobná</t>
  </si>
  <si>
    <t>-1625492432</t>
  </si>
  <si>
    <t>dvojzasuvka 16A/250V zap., bílá, dle standardu, IP20</t>
  </si>
  <si>
    <t>1592013166</t>
  </si>
  <si>
    <t>741313005</t>
  </si>
  <si>
    <t>Montáž zásuvka (polo)zapuštěná bezšroubové připojení 2P + PE s přepěťovou ochranou</t>
  </si>
  <si>
    <t>-972853112</t>
  </si>
  <si>
    <t>zásuvka 16A/230V zap.,IP20,bílá,sv.III,zdravotnictví</t>
  </si>
  <si>
    <t>11438429</t>
  </si>
  <si>
    <t>zásuvka 16A/230V zap.,IP20,oranž,sv.III,zdravotnictví</t>
  </si>
  <si>
    <t>-1946142988</t>
  </si>
  <si>
    <t>zásuvka 16A/230V zap.,IP20,zelená,sv.III,zdravotnictví</t>
  </si>
  <si>
    <t>1563833112</t>
  </si>
  <si>
    <t>zásuvka 16A/230V zap.,IP20,žlut.,sv.III.,zdravotnictví</t>
  </si>
  <si>
    <t>599528702</t>
  </si>
  <si>
    <t>741313151</t>
  </si>
  <si>
    <t>Montáž zásuvek průmyslových spojovacích provedení IP 44 3P+N+PE 16 A</t>
  </si>
  <si>
    <t>1189283407</t>
  </si>
  <si>
    <t>zasuvka 16A/400V zap.,PE/A, dle standardu.,IP44</t>
  </si>
  <si>
    <t>-626926106</t>
  </si>
  <si>
    <t>741322151</t>
  </si>
  <si>
    <t>Montáž svodiče přepětí nn typ 3 jednopólových do elektroinstalačních krabic</t>
  </si>
  <si>
    <t>-1042441145</t>
  </si>
  <si>
    <t>Svodič přepětí tř.III, do ins.krab.</t>
  </si>
  <si>
    <t>665114239</t>
  </si>
  <si>
    <t>741372012</t>
  </si>
  <si>
    <t>Montáž svítidlo LED bytové přisazené nástěnné reflektorové bez čidla</t>
  </si>
  <si>
    <t>633194656</t>
  </si>
  <si>
    <t>N1,Nouzové svítidlo včetně sv.zdroje, LED, 3,5W, adresný systém, napojeno na stávající UB nouz. Osv.</t>
  </si>
  <si>
    <t>1496094782</t>
  </si>
  <si>
    <t>741372062</t>
  </si>
  <si>
    <t>Montáž svítidlo LED bytové přisazené stropní panelové do 0,36 m2</t>
  </si>
  <si>
    <t>-92220607</t>
  </si>
  <si>
    <t>EL1,svítidlo včetně sv.zdroje, 35W, 230V, viz legenda, barvu chromatičnosti koordinovat s profesí čisté vestavby</t>
  </si>
  <si>
    <t>-1888498709</t>
  </si>
  <si>
    <t>EL2,svítidlo včetně sv.zdroje, 55W, 230V, viz legenda, barvu chromatičnosti koordinovat s profesí čisté vestavby</t>
  </si>
  <si>
    <t>-1526461860</t>
  </si>
  <si>
    <t>EL3,svítidlo včetně sv.zdroje, 2x35W, 230V, viz legenda</t>
  </si>
  <si>
    <t>-1441256227</t>
  </si>
  <si>
    <t>EL3,svítidlo včetně sv.zdroje, 2x35W, 230V, viz legenda, s nouz. zdrojem 3hod.</t>
  </si>
  <si>
    <t>2022158553</t>
  </si>
  <si>
    <t>EL4,svítidlo včetně sv.zdroje, 15W, 230V, viz legenda</t>
  </si>
  <si>
    <t>1328048432</t>
  </si>
  <si>
    <t>EL5,svítidlo včetně sv.zdroje, 21W, 230V, viz legenda</t>
  </si>
  <si>
    <t>-1384042229</t>
  </si>
  <si>
    <t>EL6,svítidlo včetně sv.zdroje, 18W, 230V, viz legenda</t>
  </si>
  <si>
    <t>965620055</t>
  </si>
  <si>
    <t>EL7,svítidlo včetně sv.zdroje, 15W, 230V, viz legenda</t>
  </si>
  <si>
    <t>-384494765</t>
  </si>
  <si>
    <t>EL8,svítidlo včetně sv.zdroje, 36W, 230V, viz legenda</t>
  </si>
  <si>
    <t>1710704480</t>
  </si>
  <si>
    <t>EL9,svítidlo včetně sv.zdroje, 55W, 230V, viz legenda</t>
  </si>
  <si>
    <t>1555817735</t>
  </si>
  <si>
    <t>EL11,svítidlo včetně sv.zdroje, 55W, 230V, viz legenda</t>
  </si>
  <si>
    <t>-904019580</t>
  </si>
  <si>
    <t>741378003</t>
  </si>
  <si>
    <t>Zřízení upevňovacích bodů pro svítidlo s osazením závěsného háku v betonu</t>
  </si>
  <si>
    <t>212419306</t>
  </si>
  <si>
    <t>741410003</t>
  </si>
  <si>
    <t>Montáž vodič uzemňovací drát nebo lano D do 10 mm na povrchu</t>
  </si>
  <si>
    <t>115916421</t>
  </si>
  <si>
    <t>Drát AlMgSi 8mm</t>
  </si>
  <si>
    <t>1568480521</t>
  </si>
  <si>
    <t>Podpěra vedení drátu AlMgSi po střeše včetně podložky, izolační výška min s=0,4m</t>
  </si>
  <si>
    <t>-1844520596</t>
  </si>
  <si>
    <t>Podpěra vedení drátu AlMgSi po střeše včetně podložky, izolační výška min s=0,7m</t>
  </si>
  <si>
    <t>69146015</t>
  </si>
  <si>
    <t>Podpěra vedení drátu AlMgSi po střeše včetně podložky, izolační výška min s=0,9m</t>
  </si>
  <si>
    <t>-1686201004</t>
  </si>
  <si>
    <t>741410021</t>
  </si>
  <si>
    <t>Montáž vodič uzemňovací pásek průřezu do 120 mm2 v městské zástavbě v zemi</t>
  </si>
  <si>
    <t>73757463</t>
  </si>
  <si>
    <t>Zemnící pásek FeZn 30x4mm</t>
  </si>
  <si>
    <t>-214300529</t>
  </si>
  <si>
    <t>741410041</t>
  </si>
  <si>
    <t>Montáž vodič uzemňovací drát nebo lano D do 10 mm v městské zástavbě</t>
  </si>
  <si>
    <t>884577578</t>
  </si>
  <si>
    <t>Drát FeZn 10mm</t>
  </si>
  <si>
    <t>1436435919</t>
  </si>
  <si>
    <t>741410062</t>
  </si>
  <si>
    <t>Montáž pospojování ochranné trubka s pláštěm vodiče oboustranně</t>
  </si>
  <si>
    <t>-1369073791</t>
  </si>
  <si>
    <t>pospoj.svorka na potrubi + pasek Cu</t>
  </si>
  <si>
    <t>1821843743</t>
  </si>
  <si>
    <t>741420002</t>
  </si>
  <si>
    <t>Montáž drát nebo lano hromosvodné svodové D přes 10 mm s podpěrou</t>
  </si>
  <si>
    <t>-1666970847</t>
  </si>
  <si>
    <t>Svodový vodič AL s vysokonapěťovou izolací (sekv=0,85m ve vzduchu), průřez Al 28mm2, délka 4m, se zakončením a svorkou pro řízení potenciálu</t>
  </si>
  <si>
    <t>-1135706398</t>
  </si>
  <si>
    <t>Svodový vodič AL s vysokonapěťovou izolací (sekv=0,85m ve vzduchu), průřez Al 28mm2, délka 10m, se zakončením a svorkou pro řízení potenciálu</t>
  </si>
  <si>
    <t>-338022069</t>
  </si>
  <si>
    <t>Svodový vodič AL s vysokonapěťovou izolací (sekv=0,85m ve vzduchu), průřez Al 28mm2, délka 9m, se zakončením a svorkou pro řízení potenciálu</t>
  </si>
  <si>
    <t>2099213952</t>
  </si>
  <si>
    <t>Svodový vodič AL s vysokonapěťovou izolací (sekv=0,85m ve vzduchu), průřez Al 28mm2, délka 13m, se zakončením a svorkou pro řízení potenciálu</t>
  </si>
  <si>
    <t>1243299714</t>
  </si>
  <si>
    <t>Podpěra svodových vedení drátu s vysokonapěťovou izolací, včetně podložky, vrutu a hmoždinky)</t>
  </si>
  <si>
    <t>103663348</t>
  </si>
  <si>
    <t>Dielektrický koberec 17kV</t>
  </si>
  <si>
    <t>-456553635</t>
  </si>
  <si>
    <t>741420021</t>
  </si>
  <si>
    <t>Montáž svorka hromosvodná se 2 šrouby</t>
  </si>
  <si>
    <t>-1104965271</t>
  </si>
  <si>
    <t>Svorka pro spojení zemnícího pásku a drátu FeZn 10mm</t>
  </si>
  <si>
    <t>245087080</t>
  </si>
  <si>
    <t>Zkušební svorkovnice dvoušroubová, AlMgSi</t>
  </si>
  <si>
    <t>91218893</t>
  </si>
  <si>
    <t>Svorka univerzální, Nerez</t>
  </si>
  <si>
    <t>-606516</t>
  </si>
  <si>
    <t>Svorka okapová, nerez</t>
  </si>
  <si>
    <t>-1719700130</t>
  </si>
  <si>
    <t>741420083</t>
  </si>
  <si>
    <t>Montáž vedení hromosvodné-štítek k označení svodu</t>
  </si>
  <si>
    <t>-1991451142</t>
  </si>
  <si>
    <t>Označovací šťítek na svody</t>
  </si>
  <si>
    <t>-1139069693</t>
  </si>
  <si>
    <t>741440032</t>
  </si>
  <si>
    <t>Montáž tyč zemnicí délky do 4,5 m</t>
  </si>
  <si>
    <t>1866401595</t>
  </si>
  <si>
    <t>Jímací tyč 2m + 1m izolovaná (oddálená 1m od střešní konstrukce) AlMgSi, včetně podstavce a podložky</t>
  </si>
  <si>
    <t>2026668716</t>
  </si>
  <si>
    <t>741910412</t>
  </si>
  <si>
    <t>Montáž žlab kovový šířky do 100 mm bez víka</t>
  </si>
  <si>
    <t>338429784</t>
  </si>
  <si>
    <t>sběrný kabelový ocelový držák pro funkční kabelovou trasu 100x50mm vč. up. materiálu</t>
  </si>
  <si>
    <t>1608600873</t>
  </si>
  <si>
    <t>drátěný žlab 100/50,vč.konsolí,spoj.mat., zavěš.od strop., funkční integrita při požáru 90min</t>
  </si>
  <si>
    <t>1238369657</t>
  </si>
  <si>
    <t>741910414</t>
  </si>
  <si>
    <t>Montáž žlab kovový šířky do 250 mm bez víka</t>
  </si>
  <si>
    <t>272587093</t>
  </si>
  <si>
    <t>7.1</t>
  </si>
  <si>
    <t>sběrný kabelový ocelový držák pro funkční kabelovou trasu 150x100mm, vč. up. materiálu</t>
  </si>
  <si>
    <t>-805528642</t>
  </si>
  <si>
    <t>drátěný žlab 150/50,vč.konsolí,spoj.mat., na zeď</t>
  </si>
  <si>
    <t>-656234662</t>
  </si>
  <si>
    <t>drátěný žlab 250/100,vč.konsolí,spoj.mat., na zeď, funkční integrita při požáru 90min</t>
  </si>
  <si>
    <t>846271835</t>
  </si>
  <si>
    <t>741910415</t>
  </si>
  <si>
    <t>Montáž žlab kovový šířky do 500 mm bez víka</t>
  </si>
  <si>
    <t>142075290</t>
  </si>
  <si>
    <t>drátěný žlab 500/10,vč.konsolí,spoj.mat., na zeď, funkční integrita při požáru 90min</t>
  </si>
  <si>
    <t>-1242015103</t>
  </si>
  <si>
    <t>742121001</t>
  </si>
  <si>
    <t>Montáž kabelů sdělovacích pro vnitřní rozvody do 15 žil</t>
  </si>
  <si>
    <t>-1611815593</t>
  </si>
  <si>
    <t>kabel SYKFY 4x2x0,5</t>
  </si>
  <si>
    <t>-1992423338</t>
  </si>
  <si>
    <t>HZS2232</t>
  </si>
  <si>
    <t>Hodinová zúčtovací sazba elektrikář odborný</t>
  </si>
  <si>
    <t>-1546217970</t>
  </si>
  <si>
    <t>venkovní čidlo instalačního termostatu pro ovládání EH2</t>
  </si>
  <si>
    <t>1908461628</t>
  </si>
  <si>
    <t>zadzdění stávajícího okna v prostoru nového DA (1,2x1m, tl.400mm) včetně začištění</t>
  </si>
  <si>
    <t>1799836444</t>
  </si>
  <si>
    <t>-1467006092</t>
  </si>
  <si>
    <t>Zhotovení stavebního otvoru pro sání DA</t>
  </si>
  <si>
    <t>198119440</t>
  </si>
  <si>
    <t>-1061977551</t>
  </si>
  <si>
    <t>Zhotovení stavebního otvoru pro výfuk DA</t>
  </si>
  <si>
    <t>-1587356399</t>
  </si>
  <si>
    <t>-1434106627</t>
  </si>
  <si>
    <t>R741122624.1</t>
  </si>
  <si>
    <t>Montáž kabel Cu plný kulatý žíla 5x16 až 25 mm2 uložený pevně (např. CYKY)</t>
  </si>
  <si>
    <t>1724236794</t>
  </si>
  <si>
    <t>Kabel Safe 5Cx25, B2ca,s1, d0</t>
  </si>
  <si>
    <t>-1294856637</t>
  </si>
  <si>
    <t xml:space="preserve">Kabel DUR 5Cx25  P90-R</t>
  </si>
  <si>
    <t>-703002594</t>
  </si>
  <si>
    <t>R741122632.1</t>
  </si>
  <si>
    <t>Montáž kabel Cu plný kulatý žíla 5x50 až 5x70 mm2 uložený pevně (např. CYKY)</t>
  </si>
  <si>
    <t>-132598349</t>
  </si>
  <si>
    <t>Kabel Safe 5Cx70, B2ca,s1, d0</t>
  </si>
  <si>
    <t>-1261244085</t>
  </si>
  <si>
    <t>Kabel Safe 5Cx50, B2ca,s1, d0</t>
  </si>
  <si>
    <t>752596705</t>
  </si>
  <si>
    <t>Kabel Safe 5Cx120, B2ca,s1, d0</t>
  </si>
  <si>
    <t>-1097576127</t>
  </si>
  <si>
    <t>SLABOPROUD - SLABOPROUD + EPS</t>
  </si>
  <si>
    <t>SLP_EPS - EPS</t>
  </si>
  <si>
    <t>D1 - Ústředna EPS1</t>
  </si>
  <si>
    <t>D2 - Náhradní díly</t>
  </si>
  <si>
    <t>D3 - Testovací sada</t>
  </si>
  <si>
    <t>D4 - Kabely a úložné trasy</t>
  </si>
  <si>
    <t xml:space="preserve">D5 - Ostatní </t>
  </si>
  <si>
    <t>Ústředna EPS1</t>
  </si>
  <si>
    <t>Pol316</t>
  </si>
  <si>
    <t>Kompaktní ústředna pro montáž na stěnu, až 4 kruhová vedení, možnost rozšíření deskou až na 8 kruhových vedení, max. 1000 adres. Obsahuje základní desku, zdroj (24VDC/5A), zobrazovací a ovládací panel s barevným dotykovým displejem. Prostor pro 2 akumulát</t>
  </si>
  <si>
    <t>Pol317</t>
  </si>
  <si>
    <t>Provozní kniha EPS</t>
  </si>
  <si>
    <t>Pol318</t>
  </si>
  <si>
    <t xml:space="preserve">Sada štítků - Sada CZ štítků pro ústředny a tabla obsluhy  se skupinovými LED.</t>
  </si>
  <si>
    <t>Pol319</t>
  </si>
  <si>
    <t>Přepěťová ochrana+stínění výměnný modul - Přepěťová ochrana (hrubá+jemná) pro adresovatelná vedení vč. ochrany stínění ústředen s výměnným modulem. Ochrana stínění. Po zásahu je nutné vyměnit pouze modul. Montáž DIN 35.</t>
  </si>
  <si>
    <t>Pol320</t>
  </si>
  <si>
    <t xml:space="preserve">Přepěťová ochrana 230VAC SPD typ 3 s vf filtrem - Přepěťová ochrana napájecího napětí 230VAC/6A SPD typ 3 s vf filtrem ústředen  s optickou signalizací. Po zásahu je nutné vyměnit pouze modul. Montáž DIN 35.</t>
  </si>
  <si>
    <t>Pol321</t>
  </si>
  <si>
    <t>Senzor interaktivní - Adresovatelný interaktivní optický senzor, dálkové servisní funkce pomocí IR komunikace s programovacím přístrojem.</t>
  </si>
  <si>
    <t>Pol322</t>
  </si>
  <si>
    <t>Zásuvka pro navržené senzory.</t>
  </si>
  <si>
    <t>Pol323</t>
  </si>
  <si>
    <t>Tlačítkový hlásič s izolátorem, vnitř. - červený - Adresovatelný tlačítkový hlásič požáru vnitřní s izolátorem, červený, 135x135x32mm.</t>
  </si>
  <si>
    <t>Pol324</t>
  </si>
  <si>
    <t>Adresovatelná zásuvka se sirénou dle EN54-3 napájená z adresovatelného vedení. Integrovaný izolátor, volba 16 různých tónů a hlasitosti v rozsahu 60 až 90dB, vše softwarově nastavitelné, montuje se na omítku.</t>
  </si>
  <si>
    <t>Pol325</t>
  </si>
  <si>
    <t>Krytka, pro adresovatelné zásuvky pokud jsou použity bez hlásiče. Balení 5ks</t>
  </si>
  <si>
    <t>sada</t>
  </si>
  <si>
    <t>Pol326</t>
  </si>
  <si>
    <t>Vstupně výstupní prvek - Násobný vstupně výstupní prvek - 3 volně programovatelné vstupy hlídané na přerušení a zkrat a 4 volně programovatelné výstupy (2 x přepínací bezpotenciálový reléový kontakt, zatížitelnost 24VDC/2A nebo výstup pro HVR800 + 2x výst</t>
  </si>
  <si>
    <t>Pol327</t>
  </si>
  <si>
    <t>Montážní krabice - Krabice bez víka pro prvky adresovatelného vedení, bílý plast, montáž na omítku.</t>
  </si>
  <si>
    <t>Pol328</t>
  </si>
  <si>
    <t>Víko pro montážní krabici</t>
  </si>
  <si>
    <t>Pol329</t>
  </si>
  <si>
    <t>Montážní krabice - Krabice s víkem pro prvky adresovatelného vedení, šedý plast, okénko pro LED, montáž na omítku, IP65.</t>
  </si>
  <si>
    <t>Pol330</t>
  </si>
  <si>
    <t>Výstupní relé 250VAC - Neadresovatelný prvek (relé), zatížitelnost reléového kontaktu 250VAC/10A. Bez krabice.</t>
  </si>
  <si>
    <t>Pol331</t>
  </si>
  <si>
    <t>Akumulátor PS12260 (12V/26Ah)</t>
  </si>
  <si>
    <t>Pol332</t>
  </si>
  <si>
    <t xml:space="preserve">Držák samolepky pro vyznačení adresy  - Slouží pro označení senzoru (zásuvky senzoru) HW adresou, prevence proti záměně senzorů. Příslušné samolepky s čísly adres se dodávají v 8 barvách - pro snazší identifikaci kruhového vedení 1 až 8. Balení 100ks (cen</t>
  </si>
  <si>
    <t>Pol333</t>
  </si>
  <si>
    <t>Samolepky s čísly adres 1 až 250</t>
  </si>
  <si>
    <t>Náhradní díly</t>
  </si>
  <si>
    <t>Pol334</t>
  </si>
  <si>
    <t>Pol335</t>
  </si>
  <si>
    <t>Náhradní sklo pro nové tlačítkové hlásiče dle EN54-11. Balení 10ks.</t>
  </si>
  <si>
    <t>Testovací sada</t>
  </si>
  <si>
    <t>Pol336</t>
  </si>
  <si>
    <t xml:space="preserve">Zkušební zařízení pro zkoušení kouřových a CO hlásičů a senzorů  (v kombinaci s příslušným zkušebním plynem).</t>
  </si>
  <si>
    <t>Pol337</t>
  </si>
  <si>
    <t>Zkušební plyn pro kouřové hlásiče</t>
  </si>
  <si>
    <t>Pol338</t>
  </si>
  <si>
    <t>Univerzální montážní zařízení pro montáž a demontáž automatických senzorů a hlásičů</t>
  </si>
  <si>
    <t>Pol339</t>
  </si>
  <si>
    <t>Tyč pro montážní a zkušební zařízení, délka 1,13m</t>
  </si>
  <si>
    <t>Kabely a úložné trasy</t>
  </si>
  <si>
    <t>Pol340</t>
  </si>
  <si>
    <t>Hnědý stíněný kabel 2x2x0,8 PH120-R B2caS1D1</t>
  </si>
  <si>
    <t>Pol341</t>
  </si>
  <si>
    <t>Hnědý kabel 2x1.5 PH120-R B2caS1D1</t>
  </si>
  <si>
    <t>Pol342</t>
  </si>
  <si>
    <t>Trubka PVC LPE-2 2323</t>
  </si>
  <si>
    <t>Pol343</t>
  </si>
  <si>
    <t>instalace trubky ohebnéP23 do zdi, cihla</t>
  </si>
  <si>
    <t>Pol344</t>
  </si>
  <si>
    <t>Úložný elektroinstalační kovový kanál s děrováním dna 20x30x2000, St, pásově zinkováno / plastový potah, čistě bílá, 9010, požární úložná trasa P15-R, nenormová konstrukce</t>
  </si>
  <si>
    <t>Pol345</t>
  </si>
  <si>
    <t>Spojka pro navržený kovový kanál</t>
  </si>
  <si>
    <t>Pol346</t>
  </si>
  <si>
    <t>Protipožární šroubová kotva, bit T30 6x50mm, St, galvanicky zinkováno</t>
  </si>
  <si>
    <t>Pol347</t>
  </si>
  <si>
    <t>Jednostranná příchytka s certifikátem na P90-R pro kabel pr. 10mm, s dírou 8mm</t>
  </si>
  <si>
    <t>Pol348</t>
  </si>
  <si>
    <t>Dvoustranná příchytka s certifikátem na P90-R pro dva kabely pr. 10mm, s dírou 8mm</t>
  </si>
  <si>
    <t>Pol349</t>
  </si>
  <si>
    <t>Šroub 7,5x52 s certifikátem na P90-R do betonu pro přichycení příchytek s certifikátem na P90-R</t>
  </si>
  <si>
    <t>Pol270</t>
  </si>
  <si>
    <t>Krabice přístrojová rozvodná KPR 68 ( pro přístroje s větší hloubkou )</t>
  </si>
  <si>
    <t>Pol350</t>
  </si>
  <si>
    <t>průraz D20 - 300mm, cihla</t>
  </si>
  <si>
    <t>Pol351</t>
  </si>
  <si>
    <t>průraz D40 - do 650mm, cihla</t>
  </si>
  <si>
    <t>Pol352</t>
  </si>
  <si>
    <t xml:space="preserve">Protipožární ucpávka  otvor do průměru 40mm tloušťka zdi do 650 mm</t>
  </si>
  <si>
    <t>Pol353</t>
  </si>
  <si>
    <t>Napájecí přívody elektro pro ústřednu EPS z hlavního rozvaděče objektu, Hnědý kabel 3x1.5 PH120-R B2caS1D1, jistič 10A, úprava ve stávajícím rozvaděči, revize</t>
  </si>
  <si>
    <t>Pol354</t>
  </si>
  <si>
    <t>Oživení systému</t>
  </si>
  <si>
    <t>Pol355</t>
  </si>
  <si>
    <t>Programování ústředny</t>
  </si>
  <si>
    <t>Pol356</t>
  </si>
  <si>
    <t>Revize systému, funkční zkouška</t>
  </si>
  <si>
    <t>Pol357</t>
  </si>
  <si>
    <t>TIČR - stanoviska - inspekční zpráva - posouzení technického stavu (kontrola, prohlídka, zkouška)</t>
  </si>
  <si>
    <t xml:space="preserve">Ostatní </t>
  </si>
  <si>
    <t>Pol358</t>
  </si>
  <si>
    <t>podružný materiál</t>
  </si>
  <si>
    <t>Pol359</t>
  </si>
  <si>
    <t>Kompletace</t>
  </si>
  <si>
    <t>Pol360</t>
  </si>
  <si>
    <t>Stavební přípomoci</t>
  </si>
  <si>
    <t>Pol361</t>
  </si>
  <si>
    <t>Spolupráce s ostatními profesemi stavby</t>
  </si>
  <si>
    <t>Pol362</t>
  </si>
  <si>
    <t>Pol363</t>
  </si>
  <si>
    <t>Ekologická likvidace odpadu</t>
  </si>
  <si>
    <t>Pol364</t>
  </si>
  <si>
    <t>Zaškolení uživatele</t>
  </si>
  <si>
    <t>Pol365</t>
  </si>
  <si>
    <t>vedlejší náklady - cestovné + dopravné</t>
  </si>
  <si>
    <t>Pol366</t>
  </si>
  <si>
    <t>inženýrská činnost, projekt skutečného provedení</t>
  </si>
  <si>
    <t>SLP_JC - Jednotný čas</t>
  </si>
  <si>
    <t>D1 - Systém jednotného času</t>
  </si>
  <si>
    <t>D2 - Ostatní náklady</t>
  </si>
  <si>
    <t>Systém jednotného času</t>
  </si>
  <si>
    <t>Pol307</t>
  </si>
  <si>
    <t>Jednostranné šestimístné interiérové digitální hodiny, barva číslic červená v nerezovém rámu, výška číslic hodin a minut 57 mm, sekund 38 mm, čitelnost na vzdálenost 25m, synchronizace NTP, možnost střídavého zobrazení datum / čas, po připojení teplotního</t>
  </si>
  <si>
    <t>Pol308</t>
  </si>
  <si>
    <t>Jednostranné ručičkové hodiny, synchronizace NTP, napájení PoE, nástěnná montáž.</t>
  </si>
  <si>
    <t>Pol309</t>
  </si>
  <si>
    <t>Pol310</t>
  </si>
  <si>
    <t>Pol311</t>
  </si>
  <si>
    <t>Oživení a nastavení systému</t>
  </si>
  <si>
    <t>Pol312</t>
  </si>
  <si>
    <t>Pol313</t>
  </si>
  <si>
    <t>Ekologická likvidace odpadu (kpl)</t>
  </si>
  <si>
    <t>Pol314</t>
  </si>
  <si>
    <t>Pol315</t>
  </si>
  <si>
    <t>SLP_MON - Monitoring tepl...</t>
  </si>
  <si>
    <t>D1 - Technologie monitoringu</t>
  </si>
  <si>
    <t>Technologie monitoringu</t>
  </si>
  <si>
    <t>Pol287</t>
  </si>
  <si>
    <t>Teplotní snímač kabelový -50 °C až +100 °C</t>
  </si>
  <si>
    <t>Pol288</t>
  </si>
  <si>
    <t>Měrná kádinka s glycerolem a držákem</t>
  </si>
  <si>
    <t>Pol289</t>
  </si>
  <si>
    <t>Kalibrace teplotního snímače výchozí, 3 body</t>
  </si>
  <si>
    <t>Pol290</t>
  </si>
  <si>
    <t>Dveřní snímač</t>
  </si>
  <si>
    <t>Pol291</t>
  </si>
  <si>
    <t>Měřící modul, F-Net</t>
  </si>
  <si>
    <t>Pol292</t>
  </si>
  <si>
    <t>Datalogger, výstup Ethernet</t>
  </si>
  <si>
    <t>Pol293</t>
  </si>
  <si>
    <t>Ethernet rozhraní pro moduly</t>
  </si>
  <si>
    <t>Pol294</t>
  </si>
  <si>
    <t>Rozhraní pro sběrnicové moduly</t>
  </si>
  <si>
    <t>Pol295</t>
  </si>
  <si>
    <t>Záložní zdroj pro moduly</t>
  </si>
  <si>
    <t>Pol296</t>
  </si>
  <si>
    <t>SW klient</t>
  </si>
  <si>
    <t>Pol297</t>
  </si>
  <si>
    <t>Konfigurace Monitorovacího SW</t>
  </si>
  <si>
    <t>Pol298</t>
  </si>
  <si>
    <t>Montážní a instalační materiál</t>
  </si>
  <si>
    <t>Pol299</t>
  </si>
  <si>
    <t>Pol300</t>
  </si>
  <si>
    <t>materiálová rezerva</t>
  </si>
  <si>
    <t>Pol301</t>
  </si>
  <si>
    <t>Pol302</t>
  </si>
  <si>
    <t>Pol303</t>
  </si>
  <si>
    <t>Pol304</t>
  </si>
  <si>
    <t>Pol305</t>
  </si>
  <si>
    <t>Pol306</t>
  </si>
  <si>
    <t>SLP_STA - Společná televi...</t>
  </si>
  <si>
    <t>D1 - Příjem signálu</t>
  </si>
  <si>
    <t>D2 - Zpracování, distribuce signálu, zásuvky</t>
  </si>
  <si>
    <t>D3 - Elektroinstalační materiál</t>
  </si>
  <si>
    <t>D4 - Ostatní</t>
  </si>
  <si>
    <t>Příjem signálu</t>
  </si>
  <si>
    <t>Pol260</t>
  </si>
  <si>
    <t>Přemístění stožáru a antén do 3.NP</t>
  </si>
  <si>
    <t>Zpracování, distribuce signálu, zásuvky</t>
  </si>
  <si>
    <t>Pol263</t>
  </si>
  <si>
    <t>Rozbočovač signálu STA</t>
  </si>
  <si>
    <t>Pol264</t>
  </si>
  <si>
    <t>Přístroj zásuvky televizní, rozhlasové koncový</t>
  </si>
  <si>
    <t>Pol265</t>
  </si>
  <si>
    <t>Kryt zásuvky televizní, rozhlasové a satelitní, bílá</t>
  </si>
  <si>
    <t>Pol266</t>
  </si>
  <si>
    <t>Rámeček - bílý jednoduchý</t>
  </si>
  <si>
    <t>Elektroinstalační materiál</t>
  </si>
  <si>
    <t>Pol267</t>
  </si>
  <si>
    <t>Koaxiální kabel s pěnovým dielektrikem, vnější průměr 6,5 mm, vnitřní kabelové rozvody 75 Ω</t>
  </si>
  <si>
    <t>Pol268</t>
  </si>
  <si>
    <t>Ohebná PVC trubka pro montáž na povrch i pod omítku, vnější průměr 28,5mm, vnitřní průměr 22,9mm,, nízká mechanická odolnost, barva bílá</t>
  </si>
  <si>
    <t>Pol269</t>
  </si>
  <si>
    <t xml:space="preserve">instalace trubky ohebné  P23 do zdi, cihla</t>
  </si>
  <si>
    <t>Pol274</t>
  </si>
  <si>
    <t>Přemístění rozvaděče RSTA do 3.NP, včetně technologie, oživení</t>
  </si>
  <si>
    <t>Pol275</t>
  </si>
  <si>
    <t>Kompresní F konektor pro zakončení koaxiálního kabelu</t>
  </si>
  <si>
    <t>Pol276</t>
  </si>
  <si>
    <t>Pol277</t>
  </si>
  <si>
    <t>Průrazy zdí a stropů</t>
  </si>
  <si>
    <t>Pol278</t>
  </si>
  <si>
    <t>Protipožární ucpávky</t>
  </si>
  <si>
    <t>Pol279</t>
  </si>
  <si>
    <t>Pol280</t>
  </si>
  <si>
    <t>Pol281</t>
  </si>
  <si>
    <t>Pol282</t>
  </si>
  <si>
    <t>Pol283</t>
  </si>
  <si>
    <t>Pol284</t>
  </si>
  <si>
    <t>Pol285</t>
  </si>
  <si>
    <t>Pol286</t>
  </si>
  <si>
    <t>SLP_AP - Aktivní prvky sítě</t>
  </si>
  <si>
    <t>PSV - PSV</t>
  </si>
  <si>
    <t xml:space="preserve">    D1 - Aktivní prvky sítě</t>
  </si>
  <si>
    <t>RD04</t>
  </si>
  <si>
    <t>D-LINK DGS-1210-24P Profesionální Smart přepínač, 24 portů 10/100/1000 a 4x Gigabit SFP port, přepínací výkon 56Gb/s, PoE pro 12 portů (30W), management: web, CLI, SmartConsole, D-View SNMP síťový management, QoS, provedení do 19“ racku.</t>
  </si>
  <si>
    <t>Pol250</t>
  </si>
  <si>
    <t>1G SFP LC LX Transceiver pro DGS-1210</t>
  </si>
  <si>
    <t>Pol251</t>
  </si>
  <si>
    <t>Kabel propoj FO SM 9 SC/LC DPX 2m</t>
  </si>
  <si>
    <t>Pol252</t>
  </si>
  <si>
    <t>Pol253</t>
  </si>
  <si>
    <t>Zaškolení uživetele</t>
  </si>
  <si>
    <t>Pol254</t>
  </si>
  <si>
    <t>Pol255</t>
  </si>
  <si>
    <t>SLP_SK - Strukturovaná ka...</t>
  </si>
  <si>
    <t>D1 - Datový rozvaděč RD 4</t>
  </si>
  <si>
    <t>D2 - Hlasová komunikace - vrátník</t>
  </si>
  <si>
    <t>D3 - Trasy</t>
  </si>
  <si>
    <t>Datový rozvaděč RD 4</t>
  </si>
  <si>
    <t>Pol197</t>
  </si>
  <si>
    <t>Panel propoj UTP C6 24 portů</t>
  </si>
  <si>
    <t>Pol198</t>
  </si>
  <si>
    <t>Zaústění kabelu do rozvaděče</t>
  </si>
  <si>
    <t>Pol199</t>
  </si>
  <si>
    <t>Ukončení kabelu v rozvaděči - UTP</t>
  </si>
  <si>
    <t>Pol200</t>
  </si>
  <si>
    <t>proměření TP kabelu, měřící protokol</t>
  </si>
  <si>
    <t>Pol201</t>
  </si>
  <si>
    <t>Datová zásuvka 1xRJ45 UTP kat.6, úhlový, bílý, 22,5x45mm</t>
  </si>
  <si>
    <t>Pol202</t>
  </si>
  <si>
    <t>Datová zásuvka, 1xRJ45 kat.6 UTP</t>
  </si>
  <si>
    <t>Pol203</t>
  </si>
  <si>
    <t>Datová zásuvka, 2xRJ45 kat.6 UTP</t>
  </si>
  <si>
    <t>Pol204</t>
  </si>
  <si>
    <t>Kryt zásuvky komunikační s popisovým polem</t>
  </si>
  <si>
    <t>Pol205</t>
  </si>
  <si>
    <t>Rámeček pro elektroinstalační přístroje, jednonásobný</t>
  </si>
  <si>
    <t>Pol206</t>
  </si>
  <si>
    <t>Krabice přístrojová jednonásobná, povrchová montáž, 42mm</t>
  </si>
  <si>
    <t>Pol207</t>
  </si>
  <si>
    <t>Kabel UTP C6 4páry LSZH</t>
  </si>
  <si>
    <t>Pol208</t>
  </si>
  <si>
    <t>Číselné návleky</t>
  </si>
  <si>
    <t>Pol209</t>
  </si>
  <si>
    <t>Panel vyvazovací 1U 5úchytů(ring run)</t>
  </si>
  <si>
    <t>Pol210</t>
  </si>
  <si>
    <t>Police ukládací 19" hloubka 450mm, max. nosnost do 80kg</t>
  </si>
  <si>
    <t>Pol211</t>
  </si>
  <si>
    <t>Kabel propoj UTP C6 2m zelený</t>
  </si>
  <si>
    <t>Pol212</t>
  </si>
  <si>
    <t>Kabel propoj UTP C6 3m šedý</t>
  </si>
  <si>
    <t>Pol213</t>
  </si>
  <si>
    <t>Kabel propoj UTP C6 5m šedý</t>
  </si>
  <si>
    <t>Hlasová komunikace - vrátník</t>
  </si>
  <si>
    <t>Pol214</t>
  </si>
  <si>
    <t>dveřní komunikátor 3x2 tl. + okénko pro čtečku karet</t>
  </si>
  <si>
    <t>Pol215</t>
  </si>
  <si>
    <t>adaptér pro ústředny Siemens</t>
  </si>
  <si>
    <t>Pol216</t>
  </si>
  <si>
    <t>napájecí zdroj 12V/2A pro video a podsvětlení tlačítek</t>
  </si>
  <si>
    <t>Pol217</t>
  </si>
  <si>
    <t>přídavný spínač</t>
  </si>
  <si>
    <t>Pol218</t>
  </si>
  <si>
    <t>zápustná krabice se stříškou pro 1 modul</t>
  </si>
  <si>
    <t>Pol219</t>
  </si>
  <si>
    <t>Elektrický dveřní zámek</t>
  </si>
  <si>
    <t>Trasy</t>
  </si>
  <si>
    <t>Pol220</t>
  </si>
  <si>
    <t>Žlab drátěný 50/50</t>
  </si>
  <si>
    <t>Pol221</t>
  </si>
  <si>
    <t>Žlab drátěný 100/100</t>
  </si>
  <si>
    <t>Pol222</t>
  </si>
  <si>
    <t>Žlab drátěný 200/100</t>
  </si>
  <si>
    <t>Pol223</t>
  </si>
  <si>
    <t>Nosník drátěného žlabu NDž 50</t>
  </si>
  <si>
    <t>Pol224</t>
  </si>
  <si>
    <t>Nosník drátěného žlabu NDž 100</t>
  </si>
  <si>
    <t>Pol225</t>
  </si>
  <si>
    <t>Nosník drátěného žlabu NDž 200</t>
  </si>
  <si>
    <t>Pol226</t>
  </si>
  <si>
    <t>Spojka žlab drátěného - šroubová SDž2</t>
  </si>
  <si>
    <t>Pol227</t>
  </si>
  <si>
    <t>Tyč závitová M8 1m</t>
  </si>
  <si>
    <t>Pol228</t>
  </si>
  <si>
    <t>Kovová natloukací hmoždinka s vnitřním závitem M8, délka 30</t>
  </si>
  <si>
    <t>Pol229</t>
  </si>
  <si>
    <t>Závěs drátěného žlabu ZA DZ 200</t>
  </si>
  <si>
    <t>Pol230</t>
  </si>
  <si>
    <t>montáž závěsu pro žlab</t>
  </si>
  <si>
    <t>Pol231</t>
  </si>
  <si>
    <t>Svazkový držák, materiál kov, pro instalaci na stěnu i na strop, 33x60x30mm, včetně montážního materiálu</t>
  </si>
  <si>
    <t>Pol232</t>
  </si>
  <si>
    <t>Ohebná PVC trubka pro montáž na povrch i pod omítku, vnější průměr 28,5mm, vnitřní průměr 22,9mm, nízká mechanická odolnost, barva bílá</t>
  </si>
  <si>
    <t>Pol233</t>
  </si>
  <si>
    <t>instalace trubky ohebné P23 do zdi, cihla</t>
  </si>
  <si>
    <t>Pol234</t>
  </si>
  <si>
    <t>Trubka PVC FX 32 IEC</t>
  </si>
  <si>
    <t>Pol235</t>
  </si>
  <si>
    <t>instalace trubky PVCP29 na povrch</t>
  </si>
  <si>
    <t>Pol236</t>
  </si>
  <si>
    <t>Příchytka CL 32 pro VR...</t>
  </si>
  <si>
    <t>Pol237</t>
  </si>
  <si>
    <t>Pol238</t>
  </si>
  <si>
    <t>Pásek stahovací 4x360mm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</si>
  <si>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</si>
  <si>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</si>
  <si>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</si>
  <si>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</si>
  <si>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</si>
  <si>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</si>
  <si>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</si>
  <si>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</si>
  <si>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</si>
  <si>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</si>
  <si>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</si>
  <si>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MP - MEDICIÁLNÍ PLYNY</t>
  </si>
  <si>
    <t>MP - KOMPRES STANICE</t>
  </si>
  <si>
    <t xml:space="preserve">    D1 - Kompresorová stanice</t>
  </si>
  <si>
    <t>Kompresorová stanice</t>
  </si>
  <si>
    <t>Pol120</t>
  </si>
  <si>
    <t>měděná trubka 12x1</t>
  </si>
  <si>
    <t>-1210879116</t>
  </si>
  <si>
    <t>Pol121</t>
  </si>
  <si>
    <t>měděná trubka 18x1</t>
  </si>
  <si>
    <t>-438749224</t>
  </si>
  <si>
    <t>Pol125</t>
  </si>
  <si>
    <t>Ag pájka 45+pasta</t>
  </si>
  <si>
    <t>g</t>
  </si>
  <si>
    <t>-1780936247</t>
  </si>
  <si>
    <t>Pol130</t>
  </si>
  <si>
    <t>tvarovky Cu do pr.28</t>
  </si>
  <si>
    <t>-1817752985</t>
  </si>
  <si>
    <t>Pol131</t>
  </si>
  <si>
    <t>konzole jednoduchá</t>
  </si>
  <si>
    <t>-1266136367</t>
  </si>
  <si>
    <t>Pol134</t>
  </si>
  <si>
    <t>značení potrubí</t>
  </si>
  <si>
    <t>67824668</t>
  </si>
  <si>
    <t>Pol137</t>
  </si>
  <si>
    <t>propláchnutí rozvodu dusíkem</t>
  </si>
  <si>
    <t>1487415538</t>
  </si>
  <si>
    <t>Pol141</t>
  </si>
  <si>
    <t>kulový kohout DN10 vč.šroubení</t>
  </si>
  <si>
    <t>359036805</t>
  </si>
  <si>
    <t>Pol142</t>
  </si>
  <si>
    <t>kulový kohout DN15 vč.šroubení</t>
  </si>
  <si>
    <t>322920821</t>
  </si>
  <si>
    <t>Pol145</t>
  </si>
  <si>
    <t>lahvový uzavírací ventil</t>
  </si>
  <si>
    <t>-1720605491</t>
  </si>
  <si>
    <t>Pol147</t>
  </si>
  <si>
    <t>manometr pr.100 rozsah 0-1MPa</t>
  </si>
  <si>
    <t>-2010160364</t>
  </si>
  <si>
    <t>Pol170</t>
  </si>
  <si>
    <t>ochraný plyn pro pájení Cu trubek</t>
  </si>
  <si>
    <t>1206870639</t>
  </si>
  <si>
    <t>Pol171</t>
  </si>
  <si>
    <t>závěr./úsek./tlak.zkouška</t>
  </si>
  <si>
    <t>1489277335</t>
  </si>
  <si>
    <t>Pol177</t>
  </si>
  <si>
    <t>dokumentace skut.stavu (3x paré, 1x CD)</t>
  </si>
  <si>
    <t>1718807697</t>
  </si>
  <si>
    <t>Pol178</t>
  </si>
  <si>
    <t>zahájení,ukončení a předání</t>
  </si>
  <si>
    <t>2142693426</t>
  </si>
  <si>
    <t>Pol179</t>
  </si>
  <si>
    <t>přesun hmot</t>
  </si>
  <si>
    <t>223604787</t>
  </si>
  <si>
    <t>Pol180</t>
  </si>
  <si>
    <t>zkoušky a revize</t>
  </si>
  <si>
    <t>-2013355819</t>
  </si>
  <si>
    <t>Pol181</t>
  </si>
  <si>
    <t>prořez trubek 3%</t>
  </si>
  <si>
    <t>1668182404</t>
  </si>
  <si>
    <t>Pol182</t>
  </si>
  <si>
    <t>čidlo signalizace</t>
  </si>
  <si>
    <t>332145104</t>
  </si>
  <si>
    <t>Pol183</t>
  </si>
  <si>
    <t>nouzový vstup pro údržbu</t>
  </si>
  <si>
    <t>838622488</t>
  </si>
  <si>
    <t>Pol184</t>
  </si>
  <si>
    <t>zpětný ventil DN10</t>
  </si>
  <si>
    <t>303066680</t>
  </si>
  <si>
    <t>Pol185</t>
  </si>
  <si>
    <t>tlaková hadice ke kompresoru DN10 délka 1500mm</t>
  </si>
  <si>
    <t>-1906435784</t>
  </si>
  <si>
    <t>Pol186</t>
  </si>
  <si>
    <t>kompresorová jednotka o výkonu 3,6m3/hod, 7bar na zásobníku 24l</t>
  </si>
  <si>
    <t>-226284506</t>
  </si>
  <si>
    <t>Pol187</t>
  </si>
  <si>
    <t>vymrazovací sušička o výkonu 36m3/hod</t>
  </si>
  <si>
    <t>-1068477394</t>
  </si>
  <si>
    <t>Pol188</t>
  </si>
  <si>
    <t>rám pod sušičku</t>
  </si>
  <si>
    <t>-564773704</t>
  </si>
  <si>
    <t>Pol189</t>
  </si>
  <si>
    <t>elektroinstalace vč.elektrorozvaděče</t>
  </si>
  <si>
    <t>-121671471</t>
  </si>
  <si>
    <t>MP ROZV - ROZVODY</t>
  </si>
  <si>
    <t xml:space="preserve">    D1 - Rozvody</t>
  </si>
  <si>
    <t>Rozvody</t>
  </si>
  <si>
    <t>Pol119</t>
  </si>
  <si>
    <t>měděná trubka 8x1</t>
  </si>
  <si>
    <t>-13791804</t>
  </si>
  <si>
    <t>-1319668556</t>
  </si>
  <si>
    <t>-1148226969</t>
  </si>
  <si>
    <t>Pol122</t>
  </si>
  <si>
    <t>měděná trubka 22x1</t>
  </si>
  <si>
    <t>-2038207242</t>
  </si>
  <si>
    <t>Pol123</t>
  </si>
  <si>
    <t>měděná trubka 28x1</t>
  </si>
  <si>
    <t>-1735284974</t>
  </si>
  <si>
    <t>Pol124</t>
  </si>
  <si>
    <t>-660307983</t>
  </si>
  <si>
    <t>200601877</t>
  </si>
  <si>
    <t>Pol126</t>
  </si>
  <si>
    <t>chránička potrubí-oc.trubka 31.8x2.6 (0,5m)</t>
  </si>
  <si>
    <t>1977119138</t>
  </si>
  <si>
    <t>Pol127</t>
  </si>
  <si>
    <t>chránička potrubí-oc.trubka 38x2.6 (0,5m)</t>
  </si>
  <si>
    <t>1706180083</t>
  </si>
  <si>
    <t>Pol128</t>
  </si>
  <si>
    <t>chránička potrubí-oc.trubka 44.5x3.2 (0,5m)</t>
  </si>
  <si>
    <t>1417891003</t>
  </si>
  <si>
    <t>Pol129</t>
  </si>
  <si>
    <t>protipožární ucpávky</t>
  </si>
  <si>
    <t>-1500961450</t>
  </si>
  <si>
    <t>795161878</t>
  </si>
  <si>
    <t>497032152</t>
  </si>
  <si>
    <t>Pol132</t>
  </si>
  <si>
    <t>konzole středně složitá</t>
  </si>
  <si>
    <t>1744000424</t>
  </si>
  <si>
    <t>Pol133</t>
  </si>
  <si>
    <t>konzole složitá</t>
  </si>
  <si>
    <t>-1467751979</t>
  </si>
  <si>
    <t>-1310034597</t>
  </si>
  <si>
    <t>Pol135</t>
  </si>
  <si>
    <t>zaslepení potrubí</t>
  </si>
  <si>
    <t>-1165787302</t>
  </si>
  <si>
    <t>Pol136</t>
  </si>
  <si>
    <t>ochranný plyn pro pájení Cu trubek</t>
  </si>
  <si>
    <t>869695019</t>
  </si>
  <si>
    <t>2112828222</t>
  </si>
  <si>
    <t>Pol138</t>
  </si>
  <si>
    <t>napojení na stávající rozvod vč.odstavení části rozvodu</t>
  </si>
  <si>
    <t>887039478</t>
  </si>
  <si>
    <t>Pol139</t>
  </si>
  <si>
    <t>úseková tlaková zkouška</t>
  </si>
  <si>
    <t>-867610601</t>
  </si>
  <si>
    <t>Pol140</t>
  </si>
  <si>
    <t>závěrečná tlaková zkouška</t>
  </si>
  <si>
    <t>1011699423</t>
  </si>
  <si>
    <t>1076680069</t>
  </si>
  <si>
    <t>-46696536</t>
  </si>
  <si>
    <t>Pol143</t>
  </si>
  <si>
    <t>kulový kohout DN20 vč.šroubení</t>
  </si>
  <si>
    <t>-1332876287</t>
  </si>
  <si>
    <t>Pol144</t>
  </si>
  <si>
    <t>kulový kohout DN25 vč.šroubení</t>
  </si>
  <si>
    <t>-1124450655</t>
  </si>
  <si>
    <t>-338541693</t>
  </si>
  <si>
    <t>Pol146</t>
  </si>
  <si>
    <t>odvodňovací lahev pro vakuum</t>
  </si>
  <si>
    <t>-938340603</t>
  </si>
  <si>
    <t>1997118667</t>
  </si>
  <si>
    <t>Pol148</t>
  </si>
  <si>
    <t>manometr pr.100 rozsah 0-1.6MPa</t>
  </si>
  <si>
    <t>-580509603</t>
  </si>
  <si>
    <t>Pol149</t>
  </si>
  <si>
    <t>vakuometr pr.100 rozsah 0--100kPa</t>
  </si>
  <si>
    <t>1106120780</t>
  </si>
  <si>
    <t>Pol150</t>
  </si>
  <si>
    <t>čidlo signalizace středotl.</t>
  </si>
  <si>
    <t>-2098887028</t>
  </si>
  <si>
    <t>Pol151</t>
  </si>
  <si>
    <t>čidlo signalizace pro vakuum</t>
  </si>
  <si>
    <t>1270665309</t>
  </si>
  <si>
    <t>Pol152</t>
  </si>
  <si>
    <t>ventil.krabice pro 3 plyny kompletní (3xuzav.ventil,3xpřip.zálohy,3xčidlo snímání tlaku)</t>
  </si>
  <si>
    <t>3500895</t>
  </si>
  <si>
    <t>Pol153</t>
  </si>
  <si>
    <t>monitorovací zařízení s dotyk.displejem pro max.12 vstupů</t>
  </si>
  <si>
    <t>-554940632</t>
  </si>
  <si>
    <t>Pol154</t>
  </si>
  <si>
    <t>kabel signalizace</t>
  </si>
  <si>
    <t>29646640</t>
  </si>
  <si>
    <t>Pol155</t>
  </si>
  <si>
    <t xml:space="preserve">podružná redukční skříň pro O2 výst.0,4MPa  PV 0,6MPa</t>
  </si>
  <si>
    <t>-1788931111</t>
  </si>
  <si>
    <t>Pol156</t>
  </si>
  <si>
    <t xml:space="preserve">podružná redukční skříň pro SV výst.0,4MPa  PV 0,6MPa</t>
  </si>
  <si>
    <t>-1916242094</t>
  </si>
  <si>
    <t>Pol157</t>
  </si>
  <si>
    <t xml:space="preserve">podružná redukční skříň pro SV výst.0,8MPa  PV 1MPa</t>
  </si>
  <si>
    <t>-2040687279</t>
  </si>
  <si>
    <t>Pol158</t>
  </si>
  <si>
    <t xml:space="preserve">lékařský nástěnný panel s terminální jednotkou  pod omítku</t>
  </si>
  <si>
    <t>-290694518</t>
  </si>
  <si>
    <t>Pol159</t>
  </si>
  <si>
    <t xml:space="preserve">zdrojový most stropní pro 3 lůžka,   výbava pro 1 lůžko : 1x O2, 1x SV04, 1x VAC, 4x zásuvka VDO-LED, 12x zásuvka DO-ZIS, 8x zdířka ochr.pospojení, 2x zásuvka RJ45, osvětlení 1x přímé (ovládané z mostu), 1x nepřímé (ovládané ode dveří), 1x noční (ovládané</t>
  </si>
  <si>
    <t>21804293</t>
  </si>
  <si>
    <t>Pol160</t>
  </si>
  <si>
    <t xml:space="preserve">otočný  stropní kyvný dvouramenný stativ anesteziologický  výbava : rameno 800/800mm, 1x O2, 1x SV04, 1x VAC, 1x N2O, 1x AGSS, 2x zásuvka VDO-LED, 16x zásuvka DO-ZIS, 9x zdířka ochr.pospojení, 2x zásuvka RJ45, 2x policová tyč, 2x police</t>
  </si>
  <si>
    <t>227896058</t>
  </si>
  <si>
    <t>Pol161</t>
  </si>
  <si>
    <t>otočný stropní kyvný dvouramenný stativ chirurgický , výbava: rameno 800/800mm, 1x O2, 2x SV04, 2x VAC, 1x CO2, 1x pohon, 4x zásuvka VDO-LED, 16x zásuvka DO-ZIS, 10x zdířka ochr.pospojení, 2x zásuvka RJ45, 2x police</t>
  </si>
  <si>
    <t>-404655648</t>
  </si>
  <si>
    <t>Pol162</t>
  </si>
  <si>
    <t>kotvení do stropu pro zdrojový most</t>
  </si>
  <si>
    <t>890550039</t>
  </si>
  <si>
    <t>Pol163</t>
  </si>
  <si>
    <t>kotvení do stropu pro otočný stativ</t>
  </si>
  <si>
    <t>-2068299797</t>
  </si>
  <si>
    <t>Pol164</t>
  </si>
  <si>
    <t>756043622</t>
  </si>
  <si>
    <t>Pol165</t>
  </si>
  <si>
    <t>785059562</t>
  </si>
  <si>
    <t>Pol166</t>
  </si>
  <si>
    <t>1018940005</t>
  </si>
  <si>
    <t>Pol167</t>
  </si>
  <si>
    <t>LEK 15 - zkouška čistoty medic.stl.vzduchu dle čl.3.2 odst.c</t>
  </si>
  <si>
    <t>-1488489828</t>
  </si>
  <si>
    <t>Pol168</t>
  </si>
  <si>
    <t>1651131258</t>
  </si>
  <si>
    <t>MP VAK - VAK. STANICE</t>
  </si>
  <si>
    <t xml:space="preserve">    D1 - Vakuum</t>
  </si>
  <si>
    <t>Vakuum</t>
  </si>
  <si>
    <t>-1238303166</t>
  </si>
  <si>
    <t>-1183921403</t>
  </si>
  <si>
    <t>-768862957</t>
  </si>
  <si>
    <t>1053720174</t>
  </si>
  <si>
    <t>-341412668</t>
  </si>
  <si>
    <t>-489610636</t>
  </si>
  <si>
    <t>1358902130</t>
  </si>
  <si>
    <t>1584508247</t>
  </si>
  <si>
    <t>-175893452</t>
  </si>
  <si>
    <t>Pol169</t>
  </si>
  <si>
    <t>1704453723</t>
  </si>
  <si>
    <t>-269674090</t>
  </si>
  <si>
    <t>1133838003</t>
  </si>
  <si>
    <t>Pol172</t>
  </si>
  <si>
    <t>720948944</t>
  </si>
  <si>
    <t>Pol173</t>
  </si>
  <si>
    <t>soustava 3 vývěv o výkonu 3x 65m3/hod na zásobníku o objemu 600 l vč.integr.filtrace a řízení</t>
  </si>
  <si>
    <t>-1953323352</t>
  </si>
  <si>
    <t>Pol174</t>
  </si>
  <si>
    <t>1120529159</t>
  </si>
  <si>
    <t>Pol175</t>
  </si>
  <si>
    <t xml:space="preserve">PVC trubka pr.110  vč.kolen</t>
  </si>
  <si>
    <t>1805362641</t>
  </si>
  <si>
    <t>Pol176</t>
  </si>
  <si>
    <t>přechodka Cu/PVC</t>
  </si>
  <si>
    <t>-1992732307</t>
  </si>
  <si>
    <t>445548976</t>
  </si>
  <si>
    <t>-22547073</t>
  </si>
  <si>
    <t>-625139389</t>
  </si>
  <si>
    <t>196773608</t>
  </si>
  <si>
    <t>MP LZC - LZCO 2</t>
  </si>
  <si>
    <t>HSV - HSV</t>
  </si>
  <si>
    <t xml:space="preserve">    D1 - Lahvový zdroj CO2</t>
  </si>
  <si>
    <t>Lahvový zdroj CO2</t>
  </si>
  <si>
    <t>1363853740</t>
  </si>
  <si>
    <t>-969832351</t>
  </si>
  <si>
    <t>512930115</t>
  </si>
  <si>
    <t>250472685</t>
  </si>
  <si>
    <t>-2106919223</t>
  </si>
  <si>
    <t>-406353034</t>
  </si>
  <si>
    <t>-854928951</t>
  </si>
  <si>
    <t>-90730211</t>
  </si>
  <si>
    <t>1818144209</t>
  </si>
  <si>
    <t>-1948452699</t>
  </si>
  <si>
    <t>Pol190</t>
  </si>
  <si>
    <t>-448581918</t>
  </si>
  <si>
    <t>Pol191</t>
  </si>
  <si>
    <t>chránička potrubí-oc.trubka 31.8x2.6</t>
  </si>
  <si>
    <t>-307227474</t>
  </si>
  <si>
    <t>Pol192</t>
  </si>
  <si>
    <t>-593528121</t>
  </si>
  <si>
    <t>Pol193</t>
  </si>
  <si>
    <t>tlaková zkouška</t>
  </si>
  <si>
    <t>1991689744</t>
  </si>
  <si>
    <t>Pol194</t>
  </si>
  <si>
    <t xml:space="preserve">zdroj N2O 1+1 lahví  přes automatické přepínání vč.signalizace a výstupního ventilu</t>
  </si>
  <si>
    <t>-1343549712</t>
  </si>
  <si>
    <t>Pol195</t>
  </si>
  <si>
    <t>záložní zdroj 1 lahev přes redukční panel</t>
  </si>
  <si>
    <t>-414779536</t>
  </si>
  <si>
    <t>MP LZN - LZN 20</t>
  </si>
  <si>
    <t xml:space="preserve">    D1 - Lahvový zdroj N20</t>
  </si>
  <si>
    <t>Lahvový zdroj N20</t>
  </si>
  <si>
    <t>1466981317</t>
  </si>
  <si>
    <t>-209602023</t>
  </si>
  <si>
    <t>-1921464552</t>
  </si>
  <si>
    <t>-1302660571</t>
  </si>
  <si>
    <t>1835960276</t>
  </si>
  <si>
    <t>-1872839752</t>
  </si>
  <si>
    <t>1162063978</t>
  </si>
  <si>
    <t>530515269</t>
  </si>
  <si>
    <t>-1754010751</t>
  </si>
  <si>
    <t>1872334692</t>
  </si>
  <si>
    <t>-398846551</t>
  </si>
  <si>
    <t>-903003870</t>
  </si>
  <si>
    <t>-932720346</t>
  </si>
  <si>
    <t>-767916144</t>
  </si>
  <si>
    <t>-515078043</t>
  </si>
  <si>
    <t>1579194883</t>
  </si>
  <si>
    <t>CP (1) - ČISTÉ PROSTORY</t>
  </si>
  <si>
    <t>D1 - VESTAVBA ČISTÝCH PROSTOR</t>
  </si>
  <si>
    <t xml:space="preserve">    D2 - PODHLED</t>
  </si>
  <si>
    <t xml:space="preserve">    D3 - FABION</t>
  </si>
  <si>
    <t xml:space="preserve">    D4 - STĚNOVÉ PANELY</t>
  </si>
  <si>
    <t xml:space="preserve">    D5 - OBKLADOVÝ SYSTÉM INWALL</t>
  </si>
  <si>
    <t xml:space="preserve">    D6 - SVÍTIDLA</t>
  </si>
  <si>
    <t xml:space="preserve">    D7 - VÝSUVNÉ PROKLÁDACÉ OKNO</t>
  </si>
  <si>
    <t xml:space="preserve">    D8 - DVEŘE</t>
  </si>
  <si>
    <t xml:space="preserve">    D9 - LAMINÁRNÍ, OPERAČNÍ POLE</t>
  </si>
  <si>
    <t xml:space="preserve">    D10 - SIGNALIZACE</t>
  </si>
  <si>
    <t xml:space="preserve">    D11 - PŘETLAKOMĚR</t>
  </si>
  <si>
    <t xml:space="preserve">    D12 - MONITOROVACÍ PANEL PRO OPERAČNÍ SÁLY</t>
  </si>
  <si>
    <t xml:space="preserve">    D13 - ČISTÝ NÁSTAVEC</t>
  </si>
  <si>
    <t xml:space="preserve">    D14 - STĚNOVÁ MŘÍŽKA</t>
  </si>
  <si>
    <t>D15 - VYBAVENÍ</t>
  </si>
  <si>
    <t>D16 - OSTATNÍ</t>
  </si>
  <si>
    <t>VESTAVBA ČISTÝCH PROSTOR</t>
  </si>
  <si>
    <t>PODHLED</t>
  </si>
  <si>
    <t>Pol45</t>
  </si>
  <si>
    <t>Podhled kovový kazetový se skrytým rastrem 625 x 625 mm, pohledová strana kazet – plech oboustranně pozinkovaný hladký tl. 0,75 mm s úpravou pohledové strany polyesterovým lakem v odstínu RAL 9010. Podhled je včetně lemovacích lišt a závěsného systému (dé</t>
  </si>
  <si>
    <t>FABION</t>
  </si>
  <si>
    <t>Pol46</t>
  </si>
  <si>
    <t>Profil horní RF, délka 3,8m (rádiusový přechod stěna-strop)</t>
  </si>
  <si>
    <t>STĚNOVÉ PANELY</t>
  </si>
  <si>
    <t>Pol47</t>
  </si>
  <si>
    <t>Stěnový panel provedení sendvičové konstrukce s tepelně izolační výplní (minerální vlna) mezi dvěma pozinkovanými plášti. Všechny viditelné části sendvičových příček jsou opatřeny epoxidovým práškovým nátěrem RAL 1013. Výška panelu 3100 mm. Tloušťka sendv</t>
  </si>
  <si>
    <t>Pol48</t>
  </si>
  <si>
    <t>Stěnový panel pharma provedení sendvičové konstrukce s tepelně izolační výplní (minerální vlna) mezi dvěma pozinkovanými plášti. Všechny viditelné části sendvičových příček jsou opatřeny epoxidovým práškovým nátěrem RAL 1013. Výška panelu 3100 mm. Tloušťk</t>
  </si>
  <si>
    <t>Pol49</t>
  </si>
  <si>
    <t>Stěnový panel provedení sendvičové konstrukce s tepelně izolační výplní (minerální vlna) mezi dvěma pozinkovanými plášti. Všechny viditelné části sendvičových příček jsou opatřeny epoxidovým práškovým nátěrem RAL 6019. Výška panelu 3100 mm. Tloušťka sendv</t>
  </si>
  <si>
    <t>Pol50</t>
  </si>
  <si>
    <t>Stěnový panel provedení sendvičové konstrukce s tepelně izolační výplní (minerální vlna) mezi dvěma pozinkovanými plášti. Všechny viditelné části sendvičových příček jsou opatřeny epoxidovým práškovým nátěrem z jedné strany RAL1013, z duhé strany RAL 6019</t>
  </si>
  <si>
    <t>OBKLADOVÝ SYSTÉM INWALL</t>
  </si>
  <si>
    <t>Pol51</t>
  </si>
  <si>
    <t>Oblkadový stěnový panel z ocelového pozinkovaného plechu s vlepenou sádrokartonovou deskou. Všechny viditelné části obkladového panelu jsou opatřeny epoxidovým práškovým nátěrem RAL 1013. Výška panel 3100 mm. Tloušťka obkladu činí 16 mm. Celá konstrukce v</t>
  </si>
  <si>
    <t>Pol52</t>
  </si>
  <si>
    <t>Spodní vodící profil pod stěnové panely tl. 60 mm</t>
  </si>
  <si>
    <t>Pol53</t>
  </si>
  <si>
    <t>Spodní vodící profil pod stěnové panely tl. 32 mm</t>
  </si>
  <si>
    <t>Pol54</t>
  </si>
  <si>
    <t>Spodní vodící profil pod objkladový systém Invall tl. 16 mm</t>
  </si>
  <si>
    <t>SVÍTIDLA</t>
  </si>
  <si>
    <t>Pol55</t>
  </si>
  <si>
    <t>LED svítidla do čistých prostor ZCLED4G54Q840/M623-OPAL-IP65 do rastru 625x625 zapuštěná 1x54W</t>
  </si>
  <si>
    <t>Pol56</t>
  </si>
  <si>
    <t>LED svítidla do čistých prostor ZCLED4G54Q840/M623-OPAL-IP65+NZ do rastru 625x625 zapuštěná 1x54W včetně nouzového zdroje</t>
  </si>
  <si>
    <t>Pol57</t>
  </si>
  <si>
    <t>LED svítidla do čistých prostor ZCLED4G54Q840/M623-OPAL-IP65+DimDALI do rastru 625x625 zapuštěná 1x54W, svítidla jsou se stmíváním</t>
  </si>
  <si>
    <t>VÝSUVNÉ PROKLÁDACÉ OKNO</t>
  </si>
  <si>
    <t>Pol58</t>
  </si>
  <si>
    <t>Systémové provedení výsuvného prokládacího okna pro osazení do stěnových sendvičových příček o prokládacích rozměrech 600x500 mm</t>
  </si>
  <si>
    <t>DVEŘE</t>
  </si>
  <si>
    <t>Pol59</t>
  </si>
  <si>
    <t>Dveře posuvné, automatické, sendvičové konstrukce s tepelně izolační výplní, povrchová úprava RAL 1013. Plné 1100x2100 jednokřídlé levé. Ovládání dveří s pomocí bezdotikového spínače umístěného v příčce vedle dveří.</t>
  </si>
  <si>
    <t>Pol60</t>
  </si>
  <si>
    <t>Dveře posuvné, automatické, sendvičové konstrukce s tepelně izolační výplní, povrchová úprava z přední strany RAL 1013, ze zadní strany RAL 6019. Plné 1100x2100 jednokřídlé pravé. Ovládání dveří s pomocí bezdotikového spínače umístěného v příčce vedle dve</t>
  </si>
  <si>
    <t>Pol61</t>
  </si>
  <si>
    <t>Dveře posuvné, automatické, sendvičové konstrukce s tepelně izolační výplní, povrchová úprava RAL 1013. Prosklené (čiré sklo) z 1/3, 1300x2100 dvoukřídlé. Ovládání dveří s pomocí bezdotikového spínače umístěného v příčce vedle dveří.</t>
  </si>
  <si>
    <t>Pol62</t>
  </si>
  <si>
    <t>Dveře posuvné, automatické, sendvičové konstrukce s tepelně izolační výplní, povrchová úprava RAL 6019. Prosklené (čiré sklo) z 1/3, 1300x2100 dvoukřídlé. Ovládání dveří s pomocí bezdotikového spínače umístěného v příčce vedle dveří.</t>
  </si>
  <si>
    <t>Pol63</t>
  </si>
  <si>
    <t>Dveře posuvné, automatické, sendvičové konstrukce s tepelně izolační výplní, povrchová úprava RAL 1013. Prosklené (matné sklo - neprůhledné) z 1/3, 1300x2100 dvoukřídlé. Ovládání dveří s pomocí bezdotikového spínače umístěného v příčce vedle dveří.</t>
  </si>
  <si>
    <t>Pol64</t>
  </si>
  <si>
    <t>Dveře posuvné, automatické, sendvičové konstrukce s tepelně izolační výplní, povrchová úprava z přední strany RAL 1013, ze zadní strany RAL 6019. Prosklené (matné sklo - neprůhledné) z 1/3, 1300x2100 dvoukřídlé. Ovládání dveří s pomocí bezdotikového spína</t>
  </si>
  <si>
    <t>Pol65</t>
  </si>
  <si>
    <t xml:space="preserve">Dveře otočné, automatické, sendvičové konstrukce s tepelně izolační výplní, povrchová úprava dveřního křídla RAL 1013, zárubně RAL 1013. Prosklené (čiré sklo) 800x2103  jednokřídlé pravé včetně kování (klika-klika) a těsnící lišty. Ovládání dveří s pomocí</t>
  </si>
  <si>
    <t>Pol66</t>
  </si>
  <si>
    <t xml:space="preserve">Dveře otočné, automatické, sendvičové konstrukce s tepelně izolační výplní, povrchová úprava dveřního křídla z přední strany RAL 1013, ze zadní strany RAL 6019, zárubně RAL 1013. Prosklené (čiré sklo) 800x2103  jednokřídlé pravé včetně kování (klika-klika</t>
  </si>
  <si>
    <t>Pol67</t>
  </si>
  <si>
    <t xml:space="preserve">Dveře otočné, automatické, sendvičové konstrukce s tepelně izolační výplní, povrchová úprava dveřního křídla RAL 6019, zárubně RAL1013. Prosklené (čiré sklo) 800x2103  jednokřídlé pravé včetně kování (klika-klika) a těsnící lišty. Ovládání dveří s pomocí</t>
  </si>
  <si>
    <t>Pol68</t>
  </si>
  <si>
    <t xml:space="preserve">Dveře otočné, automatické, sendvičové konstrukce s tepelně izolační výplní, povrchová úprava dveřního křídla RAL 1013, zárubně RAL 1013. Prosklené (čiré sklo) 800x2103  jednokřídlé levé včetně kování (klika-klika) a těsnící lišty. Ovládání dveří s pomocí</t>
  </si>
  <si>
    <t>Pol69</t>
  </si>
  <si>
    <t xml:space="preserve">Dveře otočné, automatické, sendvičové konstrukce s tepelně izolační výplní, povrchová úprava dveřního křídla RAL 1013, zárubně RAL 1013. Prosklené (matné sklo - neprůhledné) 800x2103  jednokřídlé levé včetně kování (klika-klika) a těsnící lišty. Ovládání</t>
  </si>
  <si>
    <t>Pol70</t>
  </si>
  <si>
    <t xml:space="preserve">Dveře otočné, automatické, sendvičové konstrukce s tepelně izolační výplní, povrchová úprava dveřního kříádla z přední strany RAL 1013, ze zadní strany RAL 6019, zárubně RAL 1013. Prosklené (matné sklo - neprůhledné) 800x2103  jednokřídlé pravé včetně kov</t>
  </si>
  <si>
    <t>Pol71</t>
  </si>
  <si>
    <t xml:space="preserve">Dveře otočné, automatické, sendvičové konstrukce s tepelně izolační výplní, povrchová úprava dveřního křídla RAL 1013, zárubně RAL 1013. Prosklené (matné sklo - neprůhledné) 900x2103  jednokřídlé pravé včetně kování (klika-klika) a těsnící lišty. Ovládání</t>
  </si>
  <si>
    <t>Pol72</t>
  </si>
  <si>
    <t xml:space="preserve">Dveře mechanicky otočné sendvičové konstrukce s tepelně izolační výplní, povrchová úprava dveřního křídla RAL 1013, zárubně RAL 1013. Plné 800x2103  jednokřídlé pravé včetně kování (klika-klika) a těsnící lišty</t>
  </si>
  <si>
    <t>Pol73</t>
  </si>
  <si>
    <t xml:space="preserve">Dveře mechanicky otočné sendvičové konstrukce s tepelně izolační výplní, povrchová úprava dveřního křídla RAL 1013, zárubně RAL 1013. Plné 800x2103  jednokřídlé levé včetně kování (klika-klika) a těsnící lišty</t>
  </si>
  <si>
    <t>Pol74</t>
  </si>
  <si>
    <t xml:space="preserve">Dveře mechanicky otočné sendvičové konstrukce s tepelně izolační výplní, povrchová úprava dveřního křídla RAL 1013, zárubně RAL 1013. Prosklené (čiré sklo) 900x2103  jednokřídlé pravé včetně kování (klika-klika) a těsnící lišty</t>
  </si>
  <si>
    <t>Pol75</t>
  </si>
  <si>
    <t xml:space="preserve">Dveře mechanicky otočné sendvičové konstrukce s tepelně izolační výplní, povrchová úprava dveřního křídla RAL 1013, zárubně RAL 1013. Prosklené (čiré sklo) 900x2103  jednokřídlé levé včetně kování (klika-klika) a těsnící lišty</t>
  </si>
  <si>
    <t>Pol76</t>
  </si>
  <si>
    <t xml:space="preserve">Dveře mechanicky otočné sendvičové konstrukce s tepelně izolační výplní, povrchová úprava dveřního křídla RAL 1013, zárubně 1013. Plné 900x2103  jednokřídlé levé včetně kování (klika-klika) a těsnící lišty</t>
  </si>
  <si>
    <t>Pol77</t>
  </si>
  <si>
    <t xml:space="preserve">Dveře s požární odolností (EI 30 DP1 -Sm-C) mechanicky otočné se samozavíračem sendvičové konstrukce s tepelně izolační výplní, povrchová úprava dveřního křídla RAL 1013, zárubně 1013. Plné 900x2103  jednokřídlé levé včetně kování (klika-klika) a těsnící</t>
  </si>
  <si>
    <t>Pol78</t>
  </si>
  <si>
    <t xml:space="preserve">Dveře mechanicky otočné sendvičové konstrukce s tepelně izolační výplní, povrchová úprava dveřního křídla RAL 1013, zárubně RAL 1013. Plné 1080x2103  jednokřídlé levé včetně kování (klika-klika) a těsnící lišty</t>
  </si>
  <si>
    <t>Pol79</t>
  </si>
  <si>
    <t xml:space="preserve">Dveře mechanicky otočné sendvičové konstrukce s tepelně izolační výplní, povrchová úprava dveřního křídla RAL 1013, zárubně RAL 1013. Prosklené (čiré sklo) 1080x2103  jednokřídlé levé včetně kování (klika-klika) a těsnící lišty</t>
  </si>
  <si>
    <t>LAMINÁRNÍ, OPERAČNÍ POLE</t>
  </si>
  <si>
    <t>Pol80</t>
  </si>
  <si>
    <t>Laminární, operační pole o rozměrech 1400x2400, s možností osazení a průchodu tubusu. V rámci laminárního pole jsou osazena dvě LED svítidla s možností stmívání (1-10V). Filtrační vložky třídy filtrace H13, uvažovaný průtok vzduchu 2800 m3/h, přívodní hrd</t>
  </si>
  <si>
    <t>SIGNALIZACE</t>
  </si>
  <si>
    <t>Pol81</t>
  </si>
  <si>
    <t>Elektronická signalizace stavu dveří, optická, vizuální a akustická signalizace, dle výkresové dokumentace.</t>
  </si>
  <si>
    <t>PŘETLAKOMĚR</t>
  </si>
  <si>
    <t>Pol82</t>
  </si>
  <si>
    <t>Diferenční přetlakoměr Magnehelic 0-60Pa včetně propojovacích hadiček, nerez. koncovkami montážního mat.</t>
  </si>
  <si>
    <t>MONITOROVACÍ PANEL PRO OPERAČNÍ SÁLY</t>
  </si>
  <si>
    <t>Pol83</t>
  </si>
  <si>
    <t>Monitorovací panel MP10 pro ovládání a monitorování provozu na operačním sále. K zobrazování údajů a ovládání slouží 22" dotykový displej. Skládá se z těchto základních částí: - Ovládací panel pro operační lampu - Ovládací panel pro žaluzie v oknech dveří</t>
  </si>
  <si>
    <t>ČISTÝ NÁSTAVEC</t>
  </si>
  <si>
    <t>Pol84</t>
  </si>
  <si>
    <t>CGF-H0/318(160)/K/D22 - 78</t>
  </si>
  <si>
    <t>Pol85</t>
  </si>
  <si>
    <t>CGF-H0/470(200)/K/D22 - 78</t>
  </si>
  <si>
    <t>Pol86</t>
  </si>
  <si>
    <t>CGF-H0/470(200)/K/A - 78</t>
  </si>
  <si>
    <t>Pol87</t>
  </si>
  <si>
    <t>CGO-H0/470(200)/K/D22 - 78</t>
  </si>
  <si>
    <t>Pol88</t>
  </si>
  <si>
    <t>CGF-H0/587(250)/K/D22 - 78</t>
  </si>
  <si>
    <t>Pol89</t>
  </si>
  <si>
    <t>CGO-H0/587(250)/K/D22 - 78</t>
  </si>
  <si>
    <t>Pol90</t>
  </si>
  <si>
    <t>M13FS-210/AG1 305/305/78 - průtok 130 m3/h</t>
  </si>
  <si>
    <t>Pol91</t>
  </si>
  <si>
    <t>M13FS-420/AG1 457/457/78 - průtok 250 m3/h</t>
  </si>
  <si>
    <t>Pol92</t>
  </si>
  <si>
    <t>M13FS-530/AG1 457/457/78 - průtok 320 m3/h</t>
  </si>
  <si>
    <t>Pol93</t>
  </si>
  <si>
    <t>M13FS-700/AG1 575/575/78 - průtok 420 m3/h</t>
  </si>
  <si>
    <t>Pol94</t>
  </si>
  <si>
    <t>M13FS-880/AG1 575/575/78 - průtok 530 m3/h</t>
  </si>
  <si>
    <t>Pol95</t>
  </si>
  <si>
    <t>VPR 200x400 RAL 1013</t>
  </si>
  <si>
    <t>Pol96</t>
  </si>
  <si>
    <t>VPR 200x500 RAL 1013</t>
  </si>
  <si>
    <t>Pol97</t>
  </si>
  <si>
    <t>VPR 300x400 RAL 1013</t>
  </si>
  <si>
    <t>Pol98</t>
  </si>
  <si>
    <t>VPR 300x700 RAL 1013</t>
  </si>
  <si>
    <t>Pol99</t>
  </si>
  <si>
    <t>VPR 400x650 RAL 1013</t>
  </si>
  <si>
    <t>Pol100</t>
  </si>
  <si>
    <t>VPR 500x300 RAL 1013</t>
  </si>
  <si>
    <t>Pol101</t>
  </si>
  <si>
    <t>VPR 650x500 RAL 1013</t>
  </si>
  <si>
    <t>Pol102</t>
  </si>
  <si>
    <t>VPR 650x600 RAL 1013</t>
  </si>
  <si>
    <t>VYBAVENÍ</t>
  </si>
  <si>
    <t>Pol103</t>
  </si>
  <si>
    <t>Nerezová police kotvená ke stěnovým příčkám. Rozměry: 300 x 2250 mm Výška osazení police: 900 mm Materiál: nerez AISI 316 Nosnost police: 50 kg</t>
  </si>
  <si>
    <t>Pol104</t>
  </si>
  <si>
    <t>Nerezová police kotvená ke stěnovým příčkám. Rozměry: 600 x 2400 mm Výška osazení police: 900 mm Materiál: nerez AISI 316 Nosnost police: 50 kg</t>
  </si>
  <si>
    <t>Pol105</t>
  </si>
  <si>
    <t>Nerezový parapet (AISI 316), plech tl. 1,5 mm, tvaru L, půdorysné rozměry: 1990 x 355 mm</t>
  </si>
  <si>
    <t>Pol106</t>
  </si>
  <si>
    <t>Nerezový parapet (AISI 316), plech tl. 1,5 mm, tvaru L, půdorysné rozměry: 3990 x 285 mm</t>
  </si>
  <si>
    <t>Pol107</t>
  </si>
  <si>
    <t>Nerezový parapet (AISI 316), plech tl. 1,5 mm, tvaru L, půdorysné rozměry: 1390 x 285 mm</t>
  </si>
  <si>
    <t>Pol108</t>
  </si>
  <si>
    <t>Nerezový parapet (AISI 316), plech tl. 1,5 mm, tvaru L, půdorysné rozměry: 1990 x 315 mm</t>
  </si>
  <si>
    <t>Pol109</t>
  </si>
  <si>
    <t>V místnostech č. 218, 219, 220 a 214 budou připraveny vodítka pod nábytek (nábytek není součástí dodávky). Vodítka budou stejné výšky jako vodící profily pro stěnovými panely a bude na ně vytažena fabionem podlahová krytina tak, jako u stěnových příček. P</t>
  </si>
  <si>
    <t>OSTATNÍ</t>
  </si>
  <si>
    <t>Pol110</t>
  </si>
  <si>
    <t>Materiál pro doplechování ke stavebním stavebním konstrukcím, doplechování ke stavbenám oknům.</t>
  </si>
  <si>
    <t>Pol111</t>
  </si>
  <si>
    <t>Montážní materiál (tmely, profily, doměrky atd.)</t>
  </si>
  <si>
    <t>Pol112</t>
  </si>
  <si>
    <t>Zpracování výrobní a dílenské dokumentace</t>
  </si>
  <si>
    <t>Pol113</t>
  </si>
  <si>
    <t>Zpracování skutečného provedení stavby (zaznamenání veškerých změn oproti projektové dokumentace) (3x v tištěné podobě, 1x v digitálně na CD - formáty dwg, Pdf, doc, xls)</t>
  </si>
  <si>
    <t>Pol114</t>
  </si>
  <si>
    <t>Pol115</t>
  </si>
  <si>
    <t>Validace čistých prostor v rozsahu instalační a operační kvalifikace</t>
  </si>
  <si>
    <t>Pol116</t>
  </si>
  <si>
    <t>Pol117</t>
  </si>
  <si>
    <t>Provozní řád ČP</t>
  </si>
  <si>
    <t>Pol118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</si>
</sst>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DVURNASTAVBA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NÁSTAVBA OPER. SÁLŮ A STERILIZACE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MĚSTSKÁ NEMOCNICE DVŮR.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ATELIER H1§ ATELIER HÁJEK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ERŠILOVÁ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ROUND(AG95+AG96+SUM(AG99:AG105)+AG112+AG118,2)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ROUND(AS95+AS96+SUM(AS99:AS105)+AS112+AS118,2)</f>
        <v>0</v>
      </c>
      <c r="AT94" s="115">
        <f>ROUND(SUM(AV94:AW94),2)</f>
        <v>0</v>
      </c>
      <c r="AU94" s="116">
        <f>ROUND(AU95+AU96+SUM(AU99:AU105)+AU112+AU118,5)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ROUND(AZ95+AZ96+SUM(AZ99:AZ105)+AZ112+AZ118,2)</f>
        <v>0</v>
      </c>
      <c r="BA94" s="115">
        <f>ROUND(BA95+BA96+SUM(BA99:BA105)+BA112+BA118,2)</f>
        <v>0</v>
      </c>
      <c r="BB94" s="115">
        <f>ROUND(BB95+BB96+SUM(BB99:BB105)+BB112+BB118,2)</f>
        <v>0</v>
      </c>
      <c r="BC94" s="115">
        <f>ROUND(BC95+BC96+SUM(BC99:BC105)+BC112+BC118,2)</f>
        <v>0</v>
      </c>
      <c r="BD94" s="117">
        <f>ROUND(BD95+BD96+SUM(BD99:BD105)+BD112+BD118,2)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37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'DVŮR NEMOCNICE - NÁSTAVBA...'!J30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'DVŮR NEMOCNICE - NÁSTAVBA...'!P149</f>
        <v>0</v>
      </c>
      <c r="AV95" s="129">
        <f>'DVŮR NEMOCNICE - NÁSTAVBA...'!J33</f>
        <v>0</v>
      </c>
      <c r="AW95" s="129">
        <f>'DVŮR NEMOCNICE - NÁSTAVBA...'!J34</f>
        <v>0</v>
      </c>
      <c r="AX95" s="129">
        <f>'DVŮR NEMOCNICE - NÁSTAVBA...'!J35</f>
        <v>0</v>
      </c>
      <c r="AY95" s="129">
        <f>'DVŮR NEMOCNICE - NÁSTAVBA...'!J36</f>
        <v>0</v>
      </c>
      <c r="AZ95" s="129">
        <f>'DVŮR NEMOCNICE - NÁSTAVBA...'!F33</f>
        <v>0</v>
      </c>
      <c r="BA95" s="129">
        <f>'DVŮR NEMOCNICE - NÁSTAVBA...'!F34</f>
        <v>0</v>
      </c>
      <c r="BB95" s="129">
        <f>'DVŮR NEMOCNICE - NÁSTAVBA...'!F35</f>
        <v>0</v>
      </c>
      <c r="BC95" s="129">
        <f>'DVŮR NEMOCNICE - NÁSTAVBA...'!F36</f>
        <v>0</v>
      </c>
      <c r="BD95" s="131">
        <f>'DVŮR NEMOCNICE - NÁSTAVBA...'!F37</f>
        <v>0</v>
      </c>
      <c r="BE95" s="7"/>
      <c r="BT95" s="132" t="s">
        <v>21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37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79</v>
      </c>
      <c r="BT96" s="132" t="s">
        <v>21</v>
      </c>
      <c r="BU96" s="132" t="s">
        <v>81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84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'D.1.4.ZT - Zdravotechnika...'!J32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'D.1.4.ZT - Zdravotechnika...'!P122</f>
        <v>0</v>
      </c>
      <c r="AV97" s="139">
        <f>'D.1.4.ZT - Zdravotechnika...'!J35</f>
        <v>0</v>
      </c>
      <c r="AW97" s="139">
        <f>'D.1.4.ZT - Zdravotechnika...'!J36</f>
        <v>0</v>
      </c>
      <c r="AX97" s="139">
        <f>'D.1.4.ZT - Zdravotechnika...'!J37</f>
        <v>0</v>
      </c>
      <c r="AY97" s="139">
        <f>'D.1.4.ZT - Zdravotechnika...'!J38</f>
        <v>0</v>
      </c>
      <c r="AZ97" s="139">
        <f>'D.1.4.ZT - Zdravotechnika...'!F35</f>
        <v>0</v>
      </c>
      <c r="BA97" s="139">
        <f>'D.1.4.ZT - Zdravotechnika...'!F36</f>
        <v>0</v>
      </c>
      <c r="BB97" s="139">
        <f>'D.1.4.ZT - Zdravotechnika...'!F37</f>
        <v>0</v>
      </c>
      <c r="BC97" s="139">
        <f>'D.1.4.ZT - Zdravotechnika...'!F38</f>
        <v>0</v>
      </c>
      <c r="BD97" s="141">
        <f>'D.1.4.ZT - Zdravotechnika...'!F39</f>
        <v>0</v>
      </c>
      <c r="BE97" s="4"/>
      <c r="BT97" s="142" t="s">
        <v>89</v>
      </c>
      <c r="BV97" s="142" t="s">
        <v>82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84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 ZT - Zdravotechnik...'!J32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'D.1.4. ZT - Zdravotechnik...'!P125</f>
        <v>0</v>
      </c>
      <c r="AV98" s="139">
        <f>'D.1.4. ZT - Zdravotechnik...'!J35</f>
        <v>0</v>
      </c>
      <c r="AW98" s="139">
        <f>'D.1.4. ZT - Zdravotechnik...'!J36</f>
        <v>0</v>
      </c>
      <c r="AX98" s="139">
        <f>'D.1.4. ZT - Zdravotechnik...'!J37</f>
        <v>0</v>
      </c>
      <c r="AY98" s="139">
        <f>'D.1.4. ZT - Zdravotechnik...'!J38</f>
        <v>0</v>
      </c>
      <c r="AZ98" s="139">
        <f>'D.1.4. ZT - Zdravotechnik...'!F35</f>
        <v>0</v>
      </c>
      <c r="BA98" s="139">
        <f>'D.1.4. ZT - Zdravotechnik...'!F36</f>
        <v>0</v>
      </c>
      <c r="BB98" s="139">
        <f>'D.1.4. ZT - Zdravotechnik...'!F37</f>
        <v>0</v>
      </c>
      <c r="BC98" s="139">
        <f>'D.1.4. ZT - Zdravotechnik...'!F38</f>
        <v>0</v>
      </c>
      <c r="BD98" s="141">
        <f>'D.1.4. ZT - Zdravotechnik...'!F39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91</v>
      </c>
      <c r="CL98" s="142" t="s">
        <v>1</v>
      </c>
    </row>
    <row r="99" s="7" customFormat="1" ht="37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'nemocnicedknlsaly1 - ZAŘÍ...'!J30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'nemocnicedknlsaly1 - ZAŘÍ...'!P125</f>
        <v>0</v>
      </c>
      <c r="AV99" s="129">
        <f>'nemocnicedknlsaly1 - ZAŘÍ...'!J33</f>
        <v>0</v>
      </c>
      <c r="AW99" s="129">
        <f>'nemocnicedknlsaly1 - ZAŘÍ...'!J34</f>
        <v>0</v>
      </c>
      <c r="AX99" s="129">
        <f>'nemocnicedknlsaly1 - ZAŘÍ...'!J35</f>
        <v>0</v>
      </c>
      <c r="AY99" s="129">
        <f>'nemocnicedknlsaly1 - ZAŘÍ...'!J36</f>
        <v>0</v>
      </c>
      <c r="AZ99" s="129">
        <f>'nemocnicedknlsaly1 - ZAŘÍ...'!F33</f>
        <v>0</v>
      </c>
      <c r="BA99" s="129">
        <f>'nemocnicedknlsaly1 - ZAŘÍ...'!F34</f>
        <v>0</v>
      </c>
      <c r="BB99" s="129">
        <f>'nemocnicedknlsaly1 - ZAŘÍ...'!F35</f>
        <v>0</v>
      </c>
      <c r="BC99" s="129">
        <f>'nemocnicedknlsaly1 - ZAŘÍ...'!F36</f>
        <v>0</v>
      </c>
      <c r="BD99" s="131">
        <f>'nemocnicedknlsaly1 - ZAŘÍ...'!F37</f>
        <v>0</v>
      </c>
      <c r="BE99" s="7"/>
      <c r="BT99" s="132" t="s">
        <v>21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37.5" customHeight="1">
      <c r="A100" s="120" t="s">
        <v>84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'TSB SILNOPROUD - TSB Siln...'!J30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28">
        <v>0</v>
      </c>
      <c r="AT100" s="129">
        <f>ROUND(SUM(AV100:AW100),2)</f>
        <v>0</v>
      </c>
      <c r="AU100" s="130">
        <f>'TSB SILNOPROUD - TSB Siln...'!P119</f>
        <v>0</v>
      </c>
      <c r="AV100" s="129">
        <f>'TSB SILNOPROUD - TSB Siln...'!J33</f>
        <v>0</v>
      </c>
      <c r="AW100" s="129">
        <f>'TSB SILNOPROUD - TSB Siln...'!J34</f>
        <v>0</v>
      </c>
      <c r="AX100" s="129">
        <f>'TSB SILNOPROUD - TSB Siln...'!J35</f>
        <v>0</v>
      </c>
      <c r="AY100" s="129">
        <f>'TSB SILNOPROUD - TSB Siln...'!J36</f>
        <v>0</v>
      </c>
      <c r="AZ100" s="129">
        <f>'TSB SILNOPROUD - TSB Siln...'!F33</f>
        <v>0</v>
      </c>
      <c r="BA100" s="129">
        <f>'TSB SILNOPROUD - TSB Siln...'!F34</f>
        <v>0</v>
      </c>
      <c r="BB100" s="129">
        <f>'TSB SILNOPROUD - TSB Siln...'!F35</f>
        <v>0</v>
      </c>
      <c r="BC100" s="129">
        <f>'TSB SILNOPROUD - TSB Siln...'!F36</f>
        <v>0</v>
      </c>
      <c r="BD100" s="131">
        <f>'TSB SILNOPROUD - TSB Siln...'!F37</f>
        <v>0</v>
      </c>
      <c r="BE100" s="7"/>
      <c r="BT100" s="132" t="s">
        <v>21</v>
      </c>
      <c r="BV100" s="132" t="s">
        <v>82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37.5" customHeight="1">
      <c r="A101" s="120" t="s">
        <v>84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'TSB PŘELOŽKA - TSB PŘELOŽ...'!J30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87</v>
      </c>
      <c r="AR101" s="127"/>
      <c r="AS101" s="128">
        <v>0</v>
      </c>
      <c r="AT101" s="129">
        <f>ROUND(SUM(AV101:AW101),2)</f>
        <v>0</v>
      </c>
      <c r="AU101" s="130">
        <f>'TSB PŘELOŽKA - TSB PŘELOŽ...'!P118</f>
        <v>0</v>
      </c>
      <c r="AV101" s="129">
        <f>'TSB PŘELOŽKA - TSB PŘELOŽ...'!J33</f>
        <v>0</v>
      </c>
      <c r="AW101" s="129">
        <f>'TSB PŘELOŽKA - TSB PŘELOŽ...'!J34</f>
        <v>0</v>
      </c>
      <c r="AX101" s="129">
        <f>'TSB PŘELOŽKA - TSB PŘELOŽ...'!J35</f>
        <v>0</v>
      </c>
      <c r="AY101" s="129">
        <f>'TSB PŘELOŽKA - TSB PŘELOŽ...'!J36</f>
        <v>0</v>
      </c>
      <c r="AZ101" s="129">
        <f>'TSB PŘELOŽKA - TSB PŘELOŽ...'!F33</f>
        <v>0</v>
      </c>
      <c r="BA101" s="129">
        <f>'TSB PŘELOŽKA - TSB PŘELOŽ...'!F34</f>
        <v>0</v>
      </c>
      <c r="BB101" s="129">
        <f>'TSB PŘELOŽKA - TSB PŘELOŽ...'!F35</f>
        <v>0</v>
      </c>
      <c r="BC101" s="129">
        <f>'TSB PŘELOŽKA - TSB PŘELOŽ...'!F36</f>
        <v>0</v>
      </c>
      <c r="BD101" s="131">
        <f>'TSB PŘELOŽKA - TSB PŘELOŽ...'!F37</f>
        <v>0</v>
      </c>
      <c r="BE101" s="7"/>
      <c r="BT101" s="132" t="s">
        <v>21</v>
      </c>
      <c r="BV101" s="132" t="s">
        <v>82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84</v>
      </c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'MR - MĚŘENÍ A REGULACE'!J30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87</v>
      </c>
      <c r="AR102" s="127"/>
      <c r="AS102" s="128">
        <v>0</v>
      </c>
      <c r="AT102" s="129">
        <f>ROUND(SUM(AV102:AW102),2)</f>
        <v>0</v>
      </c>
      <c r="AU102" s="130">
        <f>'MR - MĚŘENÍ A REGULACE'!P124</f>
        <v>0</v>
      </c>
      <c r="AV102" s="129">
        <f>'MR - MĚŘENÍ A REGULACE'!J33</f>
        <v>0</v>
      </c>
      <c r="AW102" s="129">
        <f>'MR - MĚŘENÍ A REGULACE'!J34</f>
        <v>0</v>
      </c>
      <c r="AX102" s="129">
        <f>'MR - MĚŘENÍ A REGULACE'!J35</f>
        <v>0</v>
      </c>
      <c r="AY102" s="129">
        <f>'MR - MĚŘENÍ A REGULACE'!J36</f>
        <v>0</v>
      </c>
      <c r="AZ102" s="129">
        <f>'MR - MĚŘENÍ A REGULACE'!F33</f>
        <v>0</v>
      </c>
      <c r="BA102" s="129">
        <f>'MR - MĚŘENÍ A REGULACE'!F34</f>
        <v>0</v>
      </c>
      <c r="BB102" s="129">
        <f>'MR - MĚŘENÍ A REGULACE'!F35</f>
        <v>0</v>
      </c>
      <c r="BC102" s="129">
        <f>'MR - MĚŘENÍ A REGULACE'!F36</f>
        <v>0</v>
      </c>
      <c r="BD102" s="131">
        <f>'MR - MĚŘENÍ A REGULACE'!F37</f>
        <v>0</v>
      </c>
      <c r="BE102" s="7"/>
      <c r="BT102" s="132" t="s">
        <v>21</v>
      </c>
      <c r="BV102" s="132" t="s">
        <v>82</v>
      </c>
      <c r="BW102" s="132" t="s">
        <v>110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84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'VZT - VZDUCHOTECHNIKA'!J30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87</v>
      </c>
      <c r="AR103" s="127"/>
      <c r="AS103" s="128">
        <v>0</v>
      </c>
      <c r="AT103" s="129">
        <f>ROUND(SUM(AV103:AW103),2)</f>
        <v>0</v>
      </c>
      <c r="AU103" s="130">
        <f>'VZT - VZDUCHOTECHNIKA'!P271</f>
        <v>0</v>
      </c>
      <c r="AV103" s="129">
        <f>'VZT - VZDUCHOTECHNIKA'!J33</f>
        <v>0</v>
      </c>
      <c r="AW103" s="129">
        <f>'VZT - VZDUCHOTECHNIKA'!J34</f>
        <v>0</v>
      </c>
      <c r="AX103" s="129">
        <f>'VZT - VZDUCHOTECHNIKA'!J35</f>
        <v>0</v>
      </c>
      <c r="AY103" s="129">
        <f>'VZT - VZDUCHOTECHNIKA'!J36</f>
        <v>0</v>
      </c>
      <c r="AZ103" s="129">
        <f>'VZT - VZDUCHOTECHNIKA'!F33</f>
        <v>0</v>
      </c>
      <c r="BA103" s="129">
        <f>'VZT - VZDUCHOTECHNIKA'!F34</f>
        <v>0</v>
      </c>
      <c r="BB103" s="129">
        <f>'VZT - VZDUCHOTECHNIKA'!F35</f>
        <v>0</v>
      </c>
      <c r="BC103" s="129">
        <f>'VZT - VZDUCHOTECHNIKA'!F36</f>
        <v>0</v>
      </c>
      <c r="BD103" s="131">
        <f>'VZT - VZDUCHOTECHNIKA'!F37</f>
        <v>0</v>
      </c>
      <c r="BE103" s="7"/>
      <c r="BT103" s="132" t="s">
        <v>21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89</v>
      </c>
    </row>
    <row r="104" s="7" customFormat="1" ht="50.25" customHeight="1">
      <c r="A104" s="120" t="s">
        <v>84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'ELEKTRO - SILNOPROUD - SI...'!J30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87</v>
      </c>
      <c r="AR104" s="127"/>
      <c r="AS104" s="128">
        <v>0</v>
      </c>
      <c r="AT104" s="129">
        <f>ROUND(SUM(AV104:AW104),2)</f>
        <v>0</v>
      </c>
      <c r="AU104" s="130">
        <f>'ELEKTRO - SILNOPROUD - SI...'!P120</f>
        <v>0</v>
      </c>
      <c r="AV104" s="129">
        <f>'ELEKTRO - SILNOPROUD - SI...'!J33</f>
        <v>0</v>
      </c>
      <c r="AW104" s="129">
        <f>'ELEKTRO - SILNOPROUD - SI...'!J34</f>
        <v>0</v>
      </c>
      <c r="AX104" s="129">
        <f>'ELEKTRO - SILNOPROUD - SI...'!J35</f>
        <v>0</v>
      </c>
      <c r="AY104" s="129">
        <f>'ELEKTRO - SILNOPROUD - SI...'!J36</f>
        <v>0</v>
      </c>
      <c r="AZ104" s="129">
        <f>'ELEKTRO - SILNOPROUD - SI...'!F33</f>
        <v>0</v>
      </c>
      <c r="BA104" s="129">
        <f>'ELEKTRO - SILNOPROUD - SI...'!F34</f>
        <v>0</v>
      </c>
      <c r="BB104" s="129">
        <f>'ELEKTRO - SILNOPROUD - SI...'!F35</f>
        <v>0</v>
      </c>
      <c r="BC104" s="129">
        <f>'ELEKTRO - SILNOPROUD - SI...'!F36</f>
        <v>0</v>
      </c>
      <c r="BD104" s="131">
        <f>'ELEKTRO - SILNOPROUD - SI...'!F37</f>
        <v>0</v>
      </c>
      <c r="BE104" s="7"/>
      <c r="BT104" s="132" t="s">
        <v>21</v>
      </c>
      <c r="BV104" s="132" t="s">
        <v>82</v>
      </c>
      <c r="BW104" s="132" t="s">
        <v>116</v>
      </c>
      <c r="BX104" s="132" t="s">
        <v>5</v>
      </c>
      <c r="CL104" s="132" t="s">
        <v>1</v>
      </c>
      <c r="CM104" s="132" t="s">
        <v>89</v>
      </c>
    </row>
    <row r="105" s="7" customFormat="1" ht="24.75" customHeight="1">
      <c r="A105" s="7"/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ROUND(SUM(AG106:AG111),2)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87</v>
      </c>
      <c r="AR105" s="127"/>
      <c r="AS105" s="128">
        <f>ROUND(SUM(AS106:AS111),2)</f>
        <v>0</v>
      </c>
      <c r="AT105" s="129">
        <f>ROUND(SUM(AV105:AW105),2)</f>
        <v>0</v>
      </c>
      <c r="AU105" s="130">
        <f>ROUND(SUM(AU106:AU111),5)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ROUND(SUM(AZ106:AZ111),2)</f>
        <v>0</v>
      </c>
      <c r="BA105" s="129">
        <f>ROUND(SUM(BA106:BA111),2)</f>
        <v>0</v>
      </c>
      <c r="BB105" s="129">
        <f>ROUND(SUM(BB106:BB111),2)</f>
        <v>0</v>
      </c>
      <c r="BC105" s="129">
        <f>ROUND(SUM(BC106:BC111),2)</f>
        <v>0</v>
      </c>
      <c r="BD105" s="131">
        <f>ROUND(SUM(BD106:BD111),2)</f>
        <v>0</v>
      </c>
      <c r="BE105" s="7"/>
      <c r="BS105" s="132" t="s">
        <v>79</v>
      </c>
      <c r="BT105" s="132" t="s">
        <v>21</v>
      </c>
      <c r="BU105" s="132" t="s">
        <v>81</v>
      </c>
      <c r="BV105" s="132" t="s">
        <v>82</v>
      </c>
      <c r="BW105" s="132" t="s">
        <v>119</v>
      </c>
      <c r="BX105" s="132" t="s">
        <v>5</v>
      </c>
      <c r="CL105" s="132" t="s">
        <v>1</v>
      </c>
      <c r="CM105" s="132" t="s">
        <v>89</v>
      </c>
    </row>
    <row r="106" s="4" customFormat="1" ht="23.25" customHeight="1">
      <c r="A106" s="120" t="s">
        <v>84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'SLP_EPS - EPS'!J32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94</v>
      </c>
      <c r="AR106" s="73"/>
      <c r="AS106" s="138">
        <v>0</v>
      </c>
      <c r="AT106" s="139">
        <f>ROUND(SUM(AV106:AW106),2)</f>
        <v>0</v>
      </c>
      <c r="AU106" s="140">
        <f>'SLP_EPS - EPS'!P125</f>
        <v>0</v>
      </c>
      <c r="AV106" s="139">
        <f>'SLP_EPS - EPS'!J35</f>
        <v>0</v>
      </c>
      <c r="AW106" s="139">
        <f>'SLP_EPS - EPS'!J36</f>
        <v>0</v>
      </c>
      <c r="AX106" s="139">
        <f>'SLP_EPS - EPS'!J37</f>
        <v>0</v>
      </c>
      <c r="AY106" s="139">
        <f>'SLP_EPS - EPS'!J38</f>
        <v>0</v>
      </c>
      <c r="AZ106" s="139">
        <f>'SLP_EPS - EPS'!F35</f>
        <v>0</v>
      </c>
      <c r="BA106" s="139">
        <f>'SLP_EPS - EPS'!F36</f>
        <v>0</v>
      </c>
      <c r="BB106" s="139">
        <f>'SLP_EPS - EPS'!F37</f>
        <v>0</v>
      </c>
      <c r="BC106" s="139">
        <f>'SLP_EPS - EPS'!F38</f>
        <v>0</v>
      </c>
      <c r="BD106" s="141">
        <f>'SLP_EPS - EPS'!F39</f>
        <v>0</v>
      </c>
      <c r="BE106" s="4"/>
      <c r="BT106" s="142" t="s">
        <v>89</v>
      </c>
      <c r="BV106" s="142" t="s">
        <v>82</v>
      </c>
      <c r="BW106" s="142" t="s">
        <v>122</v>
      </c>
      <c r="BX106" s="142" t="s">
        <v>119</v>
      </c>
      <c r="CL106" s="142" t="s">
        <v>1</v>
      </c>
    </row>
    <row r="107" s="4" customFormat="1" ht="16.5" customHeight="1">
      <c r="A107" s="120" t="s">
        <v>84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'SLP_JC - Jednotný čas'!J32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'SLP_JC - Jednotný čas'!P122</f>
        <v>0</v>
      </c>
      <c r="AV107" s="139">
        <f>'SLP_JC - Jednotný čas'!J35</f>
        <v>0</v>
      </c>
      <c r="AW107" s="139">
        <f>'SLP_JC - Jednotný čas'!J36</f>
        <v>0</v>
      </c>
      <c r="AX107" s="139">
        <f>'SLP_JC - Jednotný čas'!J37</f>
        <v>0</v>
      </c>
      <c r="AY107" s="139">
        <f>'SLP_JC - Jednotný čas'!J38</f>
        <v>0</v>
      </c>
      <c r="AZ107" s="139">
        <f>'SLP_JC - Jednotný čas'!F35</f>
        <v>0</v>
      </c>
      <c r="BA107" s="139">
        <f>'SLP_JC - Jednotný čas'!F36</f>
        <v>0</v>
      </c>
      <c r="BB107" s="139">
        <f>'SLP_JC - Jednotný čas'!F37</f>
        <v>0</v>
      </c>
      <c r="BC107" s="139">
        <f>'SLP_JC - Jednotný čas'!F38</f>
        <v>0</v>
      </c>
      <c r="BD107" s="141">
        <f>'SLP_JC - Jednotný čas'!F39</f>
        <v>0</v>
      </c>
      <c r="BE107" s="4"/>
      <c r="BT107" s="142" t="s">
        <v>89</v>
      </c>
      <c r="BV107" s="142" t="s">
        <v>82</v>
      </c>
      <c r="BW107" s="142" t="s">
        <v>125</v>
      </c>
      <c r="BX107" s="142" t="s">
        <v>119</v>
      </c>
      <c r="CL107" s="142" t="s">
        <v>1</v>
      </c>
    </row>
    <row r="108" s="4" customFormat="1" ht="23.25" customHeight="1">
      <c r="A108" s="120" t="s">
        <v>84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'SLP_MON - Monitoring tepl...'!J32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'SLP_MON - Monitoring tepl...'!P122</f>
        <v>0</v>
      </c>
      <c r="AV108" s="139">
        <f>'SLP_MON - Monitoring tepl...'!J35</f>
        <v>0</v>
      </c>
      <c r="AW108" s="139">
        <f>'SLP_MON - Monitoring tepl...'!J36</f>
        <v>0</v>
      </c>
      <c r="AX108" s="139">
        <f>'SLP_MON - Monitoring tepl...'!J37</f>
        <v>0</v>
      </c>
      <c r="AY108" s="139">
        <f>'SLP_MON - Monitoring tepl...'!J38</f>
        <v>0</v>
      </c>
      <c r="AZ108" s="139">
        <f>'SLP_MON - Monitoring tepl...'!F35</f>
        <v>0</v>
      </c>
      <c r="BA108" s="139">
        <f>'SLP_MON - Monitoring tepl...'!F36</f>
        <v>0</v>
      </c>
      <c r="BB108" s="139">
        <f>'SLP_MON - Monitoring tepl...'!F37</f>
        <v>0</v>
      </c>
      <c r="BC108" s="139">
        <f>'SLP_MON - Monitoring tepl...'!F38</f>
        <v>0</v>
      </c>
      <c r="BD108" s="141">
        <f>'SLP_MON - Monitoring tepl...'!F39</f>
        <v>0</v>
      </c>
      <c r="BE108" s="4"/>
      <c r="BT108" s="142" t="s">
        <v>89</v>
      </c>
      <c r="BV108" s="142" t="s">
        <v>82</v>
      </c>
      <c r="BW108" s="142" t="s">
        <v>128</v>
      </c>
      <c r="BX108" s="142" t="s">
        <v>119</v>
      </c>
      <c r="CL108" s="142" t="s">
        <v>1</v>
      </c>
    </row>
    <row r="109" s="4" customFormat="1" ht="16.5" customHeight="1">
      <c r="A109" s="120" t="s">
        <v>84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'SLP_STA - Společná televi...'!J32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'SLP_STA - Společná televi...'!P124</f>
        <v>0</v>
      </c>
      <c r="AV109" s="139">
        <f>'SLP_STA - Společná televi...'!J35</f>
        <v>0</v>
      </c>
      <c r="AW109" s="139">
        <f>'SLP_STA - Společná televi...'!J36</f>
        <v>0</v>
      </c>
      <c r="AX109" s="139">
        <f>'SLP_STA - Společná televi...'!J37</f>
        <v>0</v>
      </c>
      <c r="AY109" s="139">
        <f>'SLP_STA - Společná televi...'!J38</f>
        <v>0</v>
      </c>
      <c r="AZ109" s="139">
        <f>'SLP_STA - Společná televi...'!F35</f>
        <v>0</v>
      </c>
      <c r="BA109" s="139">
        <f>'SLP_STA - Společná televi...'!F36</f>
        <v>0</v>
      </c>
      <c r="BB109" s="139">
        <f>'SLP_STA - Společná televi...'!F37</f>
        <v>0</v>
      </c>
      <c r="BC109" s="139">
        <f>'SLP_STA - Společná televi...'!F38</f>
        <v>0</v>
      </c>
      <c r="BD109" s="141">
        <f>'SLP_STA - Společná televi...'!F39</f>
        <v>0</v>
      </c>
      <c r="BE109" s="4"/>
      <c r="BT109" s="142" t="s">
        <v>89</v>
      </c>
      <c r="BV109" s="142" t="s">
        <v>82</v>
      </c>
      <c r="BW109" s="142" t="s">
        <v>131</v>
      </c>
      <c r="BX109" s="142" t="s">
        <v>119</v>
      </c>
      <c r="CL109" s="142" t="s">
        <v>1</v>
      </c>
    </row>
    <row r="110" s="4" customFormat="1" ht="16.5" customHeight="1">
      <c r="A110" s="120" t="s">
        <v>84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'SLP_AP - Aktivní prvky sítě'!J32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94</v>
      </c>
      <c r="AR110" s="73"/>
      <c r="AS110" s="138">
        <v>0</v>
      </c>
      <c r="AT110" s="139">
        <f>ROUND(SUM(AV110:AW110),2)</f>
        <v>0</v>
      </c>
      <c r="AU110" s="140">
        <f>'SLP_AP - Aktivní prvky sítě'!P122</f>
        <v>0</v>
      </c>
      <c r="AV110" s="139">
        <f>'SLP_AP - Aktivní prvky sítě'!J35</f>
        <v>0</v>
      </c>
      <c r="AW110" s="139">
        <f>'SLP_AP - Aktivní prvky sítě'!J36</f>
        <v>0</v>
      </c>
      <c r="AX110" s="139">
        <f>'SLP_AP - Aktivní prvky sítě'!J37</f>
        <v>0</v>
      </c>
      <c r="AY110" s="139">
        <f>'SLP_AP - Aktivní prvky sítě'!J38</f>
        <v>0</v>
      </c>
      <c r="AZ110" s="139">
        <f>'SLP_AP - Aktivní prvky sítě'!F35</f>
        <v>0</v>
      </c>
      <c r="BA110" s="139">
        <f>'SLP_AP - Aktivní prvky sítě'!F36</f>
        <v>0</v>
      </c>
      <c r="BB110" s="139">
        <f>'SLP_AP - Aktivní prvky sítě'!F37</f>
        <v>0</v>
      </c>
      <c r="BC110" s="139">
        <f>'SLP_AP - Aktivní prvky sítě'!F38</f>
        <v>0</v>
      </c>
      <c r="BD110" s="141">
        <f>'SLP_AP - Aktivní prvky sítě'!F39</f>
        <v>0</v>
      </c>
      <c r="BE110" s="4"/>
      <c r="BT110" s="142" t="s">
        <v>89</v>
      </c>
      <c r="BV110" s="142" t="s">
        <v>82</v>
      </c>
      <c r="BW110" s="142" t="s">
        <v>134</v>
      </c>
      <c r="BX110" s="142" t="s">
        <v>119</v>
      </c>
      <c r="CL110" s="142" t="s">
        <v>1</v>
      </c>
    </row>
    <row r="111" s="4" customFormat="1" ht="16.5" customHeight="1">
      <c r="A111" s="120" t="s">
        <v>84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'SLP_SK - Strukturovaná ka...'!J32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94</v>
      </c>
      <c r="AR111" s="73"/>
      <c r="AS111" s="138">
        <v>0</v>
      </c>
      <c r="AT111" s="139">
        <f>ROUND(SUM(AV111:AW111),2)</f>
        <v>0</v>
      </c>
      <c r="AU111" s="140">
        <f>'SLP_SK - Strukturovaná ka...'!P124</f>
        <v>0</v>
      </c>
      <c r="AV111" s="139">
        <f>'SLP_SK - Strukturovaná ka...'!J35</f>
        <v>0</v>
      </c>
      <c r="AW111" s="139">
        <f>'SLP_SK - Strukturovaná ka...'!J36</f>
        <v>0</v>
      </c>
      <c r="AX111" s="139">
        <f>'SLP_SK - Strukturovaná ka...'!J37</f>
        <v>0</v>
      </c>
      <c r="AY111" s="139">
        <f>'SLP_SK - Strukturovaná ka...'!J38</f>
        <v>0</v>
      </c>
      <c r="AZ111" s="139">
        <f>'SLP_SK - Strukturovaná ka...'!F35</f>
        <v>0</v>
      </c>
      <c r="BA111" s="139">
        <f>'SLP_SK - Strukturovaná ka...'!F36</f>
        <v>0</v>
      </c>
      <c r="BB111" s="139">
        <f>'SLP_SK - Strukturovaná ka...'!F37</f>
        <v>0</v>
      </c>
      <c r="BC111" s="139">
        <f>'SLP_SK - Strukturovaná ka...'!F38</f>
        <v>0</v>
      </c>
      <c r="BD111" s="141">
        <f>'SLP_SK - Strukturovaná ka...'!F39</f>
        <v>0</v>
      </c>
      <c r="BE111" s="4"/>
      <c r="BT111" s="142" t="s">
        <v>89</v>
      </c>
      <c r="BV111" s="142" t="s">
        <v>82</v>
      </c>
      <c r="BW111" s="142" t="s">
        <v>137</v>
      </c>
      <c r="BX111" s="142" t="s">
        <v>119</v>
      </c>
      <c r="CL111" s="142" t="s">
        <v>1</v>
      </c>
    </row>
    <row r="112" s="7" customFormat="1" ht="16.5" customHeight="1">
      <c r="A112" s="7"/>
      <c r="B112" s="121"/>
      <c r="C112" s="122"/>
      <c r="D112" s="123" t="s">
        <v>138</v>
      </c>
      <c r="E112" s="123"/>
      <c r="F112" s="123"/>
      <c r="G112" s="123"/>
      <c r="H112" s="123"/>
      <c r="I112" s="124"/>
      <c r="J112" s="123" t="s">
        <v>139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33">
        <f>ROUND(SUM(AG113:AG117),2)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87</v>
      </c>
      <c r="AR112" s="127"/>
      <c r="AS112" s="128">
        <f>ROUND(SUM(AS113:AS117),2)</f>
        <v>0</v>
      </c>
      <c r="AT112" s="129">
        <f>ROUND(SUM(AV112:AW112),2)</f>
        <v>0</v>
      </c>
      <c r="AU112" s="130">
        <f>ROUND(SUM(AU113:AU117),5)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ROUND(SUM(AZ113:AZ117),2)</f>
        <v>0</v>
      </c>
      <c r="BA112" s="129">
        <f>ROUND(SUM(BA113:BA117),2)</f>
        <v>0</v>
      </c>
      <c r="BB112" s="129">
        <f>ROUND(SUM(BB113:BB117),2)</f>
        <v>0</v>
      </c>
      <c r="BC112" s="129">
        <f>ROUND(SUM(BC113:BC117),2)</f>
        <v>0</v>
      </c>
      <c r="BD112" s="131">
        <f>ROUND(SUM(BD113:BD117),2)</f>
        <v>0</v>
      </c>
      <c r="BE112" s="7"/>
      <c r="BS112" s="132" t="s">
        <v>79</v>
      </c>
      <c r="BT112" s="132" t="s">
        <v>21</v>
      </c>
      <c r="BU112" s="132" t="s">
        <v>81</v>
      </c>
      <c r="BV112" s="132" t="s">
        <v>82</v>
      </c>
      <c r="BW112" s="132" t="s">
        <v>140</v>
      </c>
      <c r="BX112" s="132" t="s">
        <v>5</v>
      </c>
      <c r="CL112" s="132" t="s">
        <v>1</v>
      </c>
      <c r="CM112" s="132" t="s">
        <v>89</v>
      </c>
    </row>
    <row r="113" s="4" customFormat="1" ht="16.5" customHeight="1">
      <c r="A113" s="120" t="s">
        <v>84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'MP - KOMPRES STANICE'!J32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94</v>
      </c>
      <c r="AR113" s="73"/>
      <c r="AS113" s="138">
        <v>0</v>
      </c>
      <c r="AT113" s="139">
        <f>ROUND(SUM(AV113:AW113),2)</f>
        <v>0</v>
      </c>
      <c r="AU113" s="140">
        <f>'MP - KOMPRES STANICE'!P122</f>
        <v>0</v>
      </c>
      <c r="AV113" s="139">
        <f>'MP - KOMPRES STANICE'!J35</f>
        <v>0</v>
      </c>
      <c r="AW113" s="139">
        <f>'MP - KOMPRES STANICE'!J36</f>
        <v>0</v>
      </c>
      <c r="AX113" s="139">
        <f>'MP - KOMPRES STANICE'!J37</f>
        <v>0</v>
      </c>
      <c r="AY113" s="139">
        <f>'MP - KOMPRES STANICE'!J38</f>
        <v>0</v>
      </c>
      <c r="AZ113" s="139">
        <f>'MP - KOMPRES STANICE'!F35</f>
        <v>0</v>
      </c>
      <c r="BA113" s="139">
        <f>'MP - KOMPRES STANICE'!F36</f>
        <v>0</v>
      </c>
      <c r="BB113" s="139">
        <f>'MP - KOMPRES STANICE'!F37</f>
        <v>0</v>
      </c>
      <c r="BC113" s="139">
        <f>'MP - KOMPRES STANICE'!F38</f>
        <v>0</v>
      </c>
      <c r="BD113" s="141">
        <f>'MP - KOMPRES STANICE'!F39</f>
        <v>0</v>
      </c>
      <c r="BE113" s="4"/>
      <c r="BT113" s="142" t="s">
        <v>89</v>
      </c>
      <c r="BV113" s="142" t="s">
        <v>82</v>
      </c>
      <c r="BW113" s="142" t="s">
        <v>142</v>
      </c>
      <c r="BX113" s="142" t="s">
        <v>140</v>
      </c>
      <c r="CL113" s="142" t="s">
        <v>1</v>
      </c>
    </row>
    <row r="114" s="4" customFormat="1" ht="23.25" customHeight="1">
      <c r="A114" s="120" t="s">
        <v>84</v>
      </c>
      <c r="B114" s="71"/>
      <c r="C114" s="134"/>
      <c r="D114" s="134"/>
      <c r="E114" s="135" t="s">
        <v>143</v>
      </c>
      <c r="F114" s="135"/>
      <c r="G114" s="135"/>
      <c r="H114" s="135"/>
      <c r="I114" s="135"/>
      <c r="J114" s="134"/>
      <c r="K114" s="135" t="s">
        <v>144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'MP ROZV - ROZVODY'!J32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94</v>
      </c>
      <c r="AR114" s="73"/>
      <c r="AS114" s="138">
        <v>0</v>
      </c>
      <c r="AT114" s="139">
        <f>ROUND(SUM(AV114:AW114),2)</f>
        <v>0</v>
      </c>
      <c r="AU114" s="140">
        <f>'MP ROZV - ROZVODY'!P122</f>
        <v>0</v>
      </c>
      <c r="AV114" s="139">
        <f>'MP ROZV - ROZVODY'!J35</f>
        <v>0</v>
      </c>
      <c r="AW114" s="139">
        <f>'MP ROZV - ROZVODY'!J36</f>
        <v>0</v>
      </c>
      <c r="AX114" s="139">
        <f>'MP ROZV - ROZVODY'!J37</f>
        <v>0</v>
      </c>
      <c r="AY114" s="139">
        <f>'MP ROZV - ROZVODY'!J38</f>
        <v>0</v>
      </c>
      <c r="AZ114" s="139">
        <f>'MP ROZV - ROZVODY'!F35</f>
        <v>0</v>
      </c>
      <c r="BA114" s="139">
        <f>'MP ROZV - ROZVODY'!F36</f>
        <v>0</v>
      </c>
      <c r="BB114" s="139">
        <f>'MP ROZV - ROZVODY'!F37</f>
        <v>0</v>
      </c>
      <c r="BC114" s="139">
        <f>'MP ROZV - ROZVODY'!F38</f>
        <v>0</v>
      </c>
      <c r="BD114" s="141">
        <f>'MP ROZV - ROZVODY'!F39</f>
        <v>0</v>
      </c>
      <c r="BE114" s="4"/>
      <c r="BT114" s="142" t="s">
        <v>89</v>
      </c>
      <c r="BV114" s="142" t="s">
        <v>82</v>
      </c>
      <c r="BW114" s="142" t="s">
        <v>145</v>
      </c>
      <c r="BX114" s="142" t="s">
        <v>140</v>
      </c>
      <c r="CL114" s="142" t="s">
        <v>1</v>
      </c>
    </row>
    <row r="115" s="4" customFormat="1" ht="23.25" customHeight="1">
      <c r="A115" s="120" t="s">
        <v>84</v>
      </c>
      <c r="B115" s="71"/>
      <c r="C115" s="134"/>
      <c r="D115" s="134"/>
      <c r="E115" s="135" t="s">
        <v>146</v>
      </c>
      <c r="F115" s="135"/>
      <c r="G115" s="135"/>
      <c r="H115" s="135"/>
      <c r="I115" s="135"/>
      <c r="J115" s="134"/>
      <c r="K115" s="135" t="s">
        <v>147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'MP VAK - VAK. STANICE'!J32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94</v>
      </c>
      <c r="AR115" s="73"/>
      <c r="AS115" s="138">
        <v>0</v>
      </c>
      <c r="AT115" s="139">
        <f>ROUND(SUM(AV115:AW115),2)</f>
        <v>0</v>
      </c>
      <c r="AU115" s="140">
        <f>'MP VAK - VAK. STANICE'!P122</f>
        <v>0</v>
      </c>
      <c r="AV115" s="139">
        <f>'MP VAK - VAK. STANICE'!J35</f>
        <v>0</v>
      </c>
      <c r="AW115" s="139">
        <f>'MP VAK - VAK. STANICE'!J36</f>
        <v>0</v>
      </c>
      <c r="AX115" s="139">
        <f>'MP VAK - VAK. STANICE'!J37</f>
        <v>0</v>
      </c>
      <c r="AY115" s="139">
        <f>'MP VAK - VAK. STANICE'!J38</f>
        <v>0</v>
      </c>
      <c r="AZ115" s="139">
        <f>'MP VAK - VAK. STANICE'!F35</f>
        <v>0</v>
      </c>
      <c r="BA115" s="139">
        <f>'MP VAK - VAK. STANICE'!F36</f>
        <v>0</v>
      </c>
      <c r="BB115" s="139">
        <f>'MP VAK - VAK. STANICE'!F37</f>
        <v>0</v>
      </c>
      <c r="BC115" s="139">
        <f>'MP VAK - VAK. STANICE'!F38</f>
        <v>0</v>
      </c>
      <c r="BD115" s="141">
        <f>'MP VAK - VAK. STANICE'!F39</f>
        <v>0</v>
      </c>
      <c r="BE115" s="4"/>
      <c r="BT115" s="142" t="s">
        <v>89</v>
      </c>
      <c r="BV115" s="142" t="s">
        <v>82</v>
      </c>
      <c r="BW115" s="142" t="s">
        <v>148</v>
      </c>
      <c r="BX115" s="142" t="s">
        <v>140</v>
      </c>
      <c r="CL115" s="142" t="s">
        <v>1</v>
      </c>
    </row>
    <row r="116" s="4" customFormat="1" ht="16.5" customHeight="1">
      <c r="A116" s="120" t="s">
        <v>84</v>
      </c>
      <c r="B116" s="71"/>
      <c r="C116" s="134"/>
      <c r="D116" s="134"/>
      <c r="E116" s="135" t="s">
        <v>149</v>
      </c>
      <c r="F116" s="135"/>
      <c r="G116" s="135"/>
      <c r="H116" s="135"/>
      <c r="I116" s="135"/>
      <c r="J116" s="134"/>
      <c r="K116" s="135" t="s">
        <v>150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'MP LZC - LZCO 2'!J32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94</v>
      </c>
      <c r="AR116" s="73"/>
      <c r="AS116" s="138">
        <v>0</v>
      </c>
      <c r="AT116" s="139">
        <f>ROUND(SUM(AV116:AW116),2)</f>
        <v>0</v>
      </c>
      <c r="AU116" s="140">
        <f>'MP LZC - LZCO 2'!P122</f>
        <v>0</v>
      </c>
      <c r="AV116" s="139">
        <f>'MP LZC - LZCO 2'!J35</f>
        <v>0</v>
      </c>
      <c r="AW116" s="139">
        <f>'MP LZC - LZCO 2'!J36</f>
        <v>0</v>
      </c>
      <c r="AX116" s="139">
        <f>'MP LZC - LZCO 2'!J37</f>
        <v>0</v>
      </c>
      <c r="AY116" s="139">
        <f>'MP LZC - LZCO 2'!J38</f>
        <v>0</v>
      </c>
      <c r="AZ116" s="139">
        <f>'MP LZC - LZCO 2'!F35</f>
        <v>0</v>
      </c>
      <c r="BA116" s="139">
        <f>'MP LZC - LZCO 2'!F36</f>
        <v>0</v>
      </c>
      <c r="BB116" s="139">
        <f>'MP LZC - LZCO 2'!F37</f>
        <v>0</v>
      </c>
      <c r="BC116" s="139">
        <f>'MP LZC - LZCO 2'!F38</f>
        <v>0</v>
      </c>
      <c r="BD116" s="141">
        <f>'MP LZC - LZCO 2'!F39</f>
        <v>0</v>
      </c>
      <c r="BE116" s="4"/>
      <c r="BT116" s="142" t="s">
        <v>89</v>
      </c>
      <c r="BV116" s="142" t="s">
        <v>82</v>
      </c>
      <c r="BW116" s="142" t="s">
        <v>151</v>
      </c>
      <c r="BX116" s="142" t="s">
        <v>140</v>
      </c>
      <c r="CL116" s="142" t="s">
        <v>1</v>
      </c>
    </row>
    <row r="117" s="4" customFormat="1" ht="16.5" customHeight="1">
      <c r="A117" s="120" t="s">
        <v>84</v>
      </c>
      <c r="B117" s="71"/>
      <c r="C117" s="134"/>
      <c r="D117" s="134"/>
      <c r="E117" s="135" t="s">
        <v>152</v>
      </c>
      <c r="F117" s="135"/>
      <c r="G117" s="135"/>
      <c r="H117" s="135"/>
      <c r="I117" s="135"/>
      <c r="J117" s="134"/>
      <c r="K117" s="135" t="s">
        <v>153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'MP LZN - LZN 20'!J32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94</v>
      </c>
      <c r="AR117" s="73"/>
      <c r="AS117" s="138">
        <v>0</v>
      </c>
      <c r="AT117" s="139">
        <f>ROUND(SUM(AV117:AW117),2)</f>
        <v>0</v>
      </c>
      <c r="AU117" s="140">
        <f>'MP LZN - LZN 20'!P122</f>
        <v>0</v>
      </c>
      <c r="AV117" s="139">
        <f>'MP LZN - LZN 20'!J35</f>
        <v>0</v>
      </c>
      <c r="AW117" s="139">
        <f>'MP LZN - LZN 20'!J36</f>
        <v>0</v>
      </c>
      <c r="AX117" s="139">
        <f>'MP LZN - LZN 20'!J37</f>
        <v>0</v>
      </c>
      <c r="AY117" s="139">
        <f>'MP LZN - LZN 20'!J38</f>
        <v>0</v>
      </c>
      <c r="AZ117" s="139">
        <f>'MP LZN - LZN 20'!F35</f>
        <v>0</v>
      </c>
      <c r="BA117" s="139">
        <f>'MP LZN - LZN 20'!F36</f>
        <v>0</v>
      </c>
      <c r="BB117" s="139">
        <f>'MP LZN - LZN 20'!F37</f>
        <v>0</v>
      </c>
      <c r="BC117" s="139">
        <f>'MP LZN - LZN 20'!F38</f>
        <v>0</v>
      </c>
      <c r="BD117" s="141">
        <f>'MP LZN - LZN 20'!F39</f>
        <v>0</v>
      </c>
      <c r="BE117" s="4"/>
      <c r="BT117" s="142" t="s">
        <v>89</v>
      </c>
      <c r="BV117" s="142" t="s">
        <v>82</v>
      </c>
      <c r="BW117" s="142" t="s">
        <v>154</v>
      </c>
      <c r="BX117" s="142" t="s">
        <v>140</v>
      </c>
      <c r="CL117" s="142" t="s">
        <v>1</v>
      </c>
    </row>
    <row r="118" s="7" customFormat="1" ht="16.5" customHeight="1">
      <c r="A118" s="120" t="s">
        <v>84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'CP (1) - ČISTÉ PROSTORY'!J30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87</v>
      </c>
      <c r="AR118" s="127"/>
      <c r="AS118" s="143">
        <v>0</v>
      </c>
      <c r="AT118" s="144">
        <f>ROUND(SUM(AV118:AW118),2)</f>
        <v>0</v>
      </c>
      <c r="AU118" s="145">
        <f>'CP (1) - ČISTÉ PROSTORY'!P132</f>
        <v>0</v>
      </c>
      <c r="AV118" s="144">
        <f>'CP (1) - ČISTÉ PROSTORY'!J33</f>
        <v>0</v>
      </c>
      <c r="AW118" s="144">
        <f>'CP (1) - ČISTÉ PROSTORY'!J34</f>
        <v>0</v>
      </c>
      <c r="AX118" s="144">
        <f>'CP (1) - ČISTÉ PROSTORY'!J35</f>
        <v>0</v>
      </c>
      <c r="AY118" s="144">
        <f>'CP (1) - ČISTÉ PROSTORY'!J36</f>
        <v>0</v>
      </c>
      <c r="AZ118" s="144">
        <f>'CP (1) - ČISTÉ PROSTORY'!F33</f>
        <v>0</v>
      </c>
      <c r="BA118" s="144">
        <f>'CP (1) - ČISTÉ PROSTORY'!F34</f>
        <v>0</v>
      </c>
      <c r="BB118" s="144">
        <f>'CP (1) - ČISTÉ PROSTORY'!F35</f>
        <v>0</v>
      </c>
      <c r="BC118" s="144">
        <f>'CP (1) - ČISTÉ PROSTORY'!F36</f>
        <v>0</v>
      </c>
      <c r="BD118" s="146">
        <f>'CP (1) - ČISTÉ PROSTORY'!F37</f>
        <v>0</v>
      </c>
      <c r="BE118" s="7"/>
      <c r="BT118" s="132" t="s">
        <v>21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uFEOkTW3V5VmEk5JGSazJRwEkkCnFrnZqF9TZLCk71TE4nCYZnoXNAY/LDnOz8l2+N9BPE0/2Ug5GJJonkmkyA==" hashValue="br2Lq+NYwi35rPlkM6ZGq9G8SVCAaITNNzH9SUCec2JDhlsD9NZ7t7oqoGixNgktGnitRvXHfPxKDUFEHlQOLQ==" algorithmName="SHA-512" password="CC35"/>
  <mergeCells count="134">
    <mergeCell ref="L85:AO85"/>
    <mergeCell ref="I92:AF92"/>
    <mergeCell ref="C92:G92"/>
    <mergeCell ref="D95:H95"/>
    <mergeCell ref="J95:AF95"/>
    <mergeCell ref="J96:AF96"/>
    <mergeCell ref="D96:H96"/>
    <mergeCell ref="E97:I97"/>
    <mergeCell ref="K97:AF97"/>
    <mergeCell ref="K98:AF98"/>
    <mergeCell ref="E98:I98"/>
    <mergeCell ref="D99:H99"/>
    <mergeCell ref="J99:AF99"/>
    <mergeCell ref="J100:AF100"/>
    <mergeCell ref="D100:H100"/>
    <mergeCell ref="J101:AF101"/>
    <mergeCell ref="D101:H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D104:H104"/>
    <mergeCell ref="J104:AF104"/>
    <mergeCell ref="D105:H105"/>
    <mergeCell ref="J105:AF105"/>
    <mergeCell ref="K106:AF106"/>
    <mergeCell ref="E106:I106"/>
    <mergeCell ref="K107:AF107"/>
    <mergeCell ref="E107:I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J118:AF118"/>
    <mergeCell ref="D118:H118"/>
  </mergeCells>
  <hyperlinks>
    <hyperlink ref="A95" location="'DVŮR NEMOCNICE - NÁSTAVBA...'!C2" display="/"/>
    <hyperlink ref="A97" location="'D.1.4.ZT - Zdravotechnika...'!C2" display="/"/>
    <hyperlink ref="A98" location="'D.1.4. ZT - Zdravotechnik...'!C2" display="/"/>
    <hyperlink ref="A99" location="'nemocnicedknlsaly1 - ZAŘÍ...'!C2" display="/"/>
    <hyperlink ref="A100" location="'TSB SILNOPROUD - TSB Siln...'!C2" display="/"/>
    <hyperlink ref="A101" location="'TSB PŘELOŽKA - TSB PŘELOŽ...'!C2" display="/"/>
    <hyperlink ref="A102" location="'MR - MĚŘENÍ A REGULACE'!C2" display="/"/>
    <hyperlink ref="A103" location="'VZT - VZDUCHOTECHNIKA'!C2" display="/"/>
    <hyperlink ref="A104" location="'ELEKTRO - SILNOPROUD - SI...'!C2" display="/"/>
    <hyperlink ref="A106" location="'SLP_EPS - EPS'!C2" display="/"/>
    <hyperlink ref="A107" location="'SLP_JC - Jednotný čas'!C2" display="/"/>
    <hyperlink ref="A108" location="'SLP_MON - Monitoring tepl...'!C2" display="/"/>
    <hyperlink ref="A109" location="'SLP_STA - Společná televi...'!C2" display="/"/>
    <hyperlink ref="A110" location="'SLP_AP - Aktivní prvky sítě'!C2" display="/"/>
    <hyperlink ref="A111" location="'SLP_SK - Strukturovaná ka...'!C2" display="/"/>
    <hyperlink ref="A113" location="'MP - KOMPRES STANICE'!C2" display="/"/>
    <hyperlink ref="A114" location="'MP ROZV - ROZVODY'!C2" display="/"/>
    <hyperlink ref="A115" location="'MP VAK - VAK. STANICE'!C2" display="/"/>
    <hyperlink ref="A116" location="'MP LZC - LZCO 2'!C2" display="/"/>
    <hyperlink ref="A117" location="'MP LZN - LZN 20'!C2" display="/"/>
    <hyperlink ref="A118" location="'CP (1) - ČIST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ROUND(J149,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ROUND((SUM(BE149:BE1867)),  2)</f>
        <v>0</v>
      </c>
      <c r="G33" s="39"/>
      <c r="H33" s="39"/>
      <c r="I33" s="165">
        <v>0.20999999999999999</v>
      </c>
      <c r="J33" s="164">
        <f>ROUND(((SUM(BE149:BE1867))*I33),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ROUND((SUM(BF149:BF1867)),  2)</f>
        <v>0</v>
      </c>
      <c r="G34" s="39"/>
      <c r="H34" s="39"/>
      <c r="I34" s="165">
        <v>0.14999999999999999</v>
      </c>
      <c r="J34" s="164">
        <f>ROUND(((SUM(BF149:BF1867))*I34),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ROUND((SUM(BG149:BG1867)),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ROUND((SUM(BH149:BH1867)),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ROUND((SUM(BI149:BI1867)),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DVŮR NEMOCNICE - NÁSTAVBA OPERAČNÍCH SÁLŮ A STERILIZACE NA DVORNÍM TRAKTU LABORATOŘÍ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J149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J150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168</v>
      </c>
      <c r="E98" s="197"/>
      <c r="F98" s="197"/>
      <c r="G98" s="197"/>
      <c r="H98" s="197"/>
      <c r="I98" s="197"/>
      <c r="J98" s="198">
        <f>J151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169</v>
      </c>
      <c r="E99" s="197"/>
      <c r="F99" s="197"/>
      <c r="G99" s="197"/>
      <c r="H99" s="197"/>
      <c r="I99" s="197"/>
      <c r="J99" s="198">
        <f>J197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J212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J292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J365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J409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174</v>
      </c>
      <c r="E104" s="197"/>
      <c r="F104" s="197"/>
      <c r="G104" s="197"/>
      <c r="H104" s="197"/>
      <c r="I104" s="197"/>
      <c r="J104" s="198">
        <f>J802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175</v>
      </c>
      <c r="E105" s="197"/>
      <c r="F105" s="197"/>
      <c r="G105" s="197"/>
      <c r="H105" s="197"/>
      <c r="I105" s="197"/>
      <c r="J105" s="198">
        <f>J957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J977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177</v>
      </c>
      <c r="E107" s="192"/>
      <c r="F107" s="192"/>
      <c r="G107" s="192"/>
      <c r="H107" s="192"/>
      <c r="I107" s="192"/>
      <c r="J107" s="193">
        <f>J979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178</v>
      </c>
      <c r="E108" s="197"/>
      <c r="F108" s="197"/>
      <c r="G108" s="197"/>
      <c r="H108" s="197"/>
      <c r="I108" s="197"/>
      <c r="J108" s="198">
        <f>J980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179</v>
      </c>
      <c r="E109" s="197"/>
      <c r="F109" s="197"/>
      <c r="G109" s="197"/>
      <c r="H109" s="197"/>
      <c r="I109" s="197"/>
      <c r="J109" s="198">
        <f>J999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180</v>
      </c>
      <c r="E110" s="197"/>
      <c r="F110" s="197"/>
      <c r="G110" s="197"/>
      <c r="H110" s="197"/>
      <c r="I110" s="197"/>
      <c r="J110" s="198">
        <f>J1092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181</v>
      </c>
      <c r="E111" s="197"/>
      <c r="F111" s="197"/>
      <c r="G111" s="197"/>
      <c r="H111" s="197"/>
      <c r="I111" s="197"/>
      <c r="J111" s="198">
        <f>J1215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182</v>
      </c>
      <c r="E112" s="197"/>
      <c r="F112" s="197"/>
      <c r="G112" s="197"/>
      <c r="H112" s="197"/>
      <c r="I112" s="197"/>
      <c r="J112" s="198">
        <f>J1220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183</v>
      </c>
      <c r="E113" s="197"/>
      <c r="F113" s="197"/>
      <c r="G113" s="197"/>
      <c r="H113" s="197"/>
      <c r="I113" s="197"/>
      <c r="J113" s="198">
        <f>J1225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184</v>
      </c>
      <c r="E114" s="197"/>
      <c r="F114" s="197"/>
      <c r="G114" s="197"/>
      <c r="H114" s="197"/>
      <c r="I114" s="197"/>
      <c r="J114" s="198">
        <f>J1229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185</v>
      </c>
      <c r="E115" s="197"/>
      <c r="F115" s="197"/>
      <c r="G115" s="197"/>
      <c r="H115" s="197"/>
      <c r="I115" s="197"/>
      <c r="J115" s="198">
        <f>J1364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186</v>
      </c>
      <c r="E116" s="197"/>
      <c r="F116" s="197"/>
      <c r="G116" s="197"/>
      <c r="H116" s="197"/>
      <c r="I116" s="197"/>
      <c r="J116" s="198">
        <f>J1403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187</v>
      </c>
      <c r="E117" s="197"/>
      <c r="F117" s="197"/>
      <c r="G117" s="197"/>
      <c r="H117" s="197"/>
      <c r="I117" s="197"/>
      <c r="J117" s="198">
        <f>J1473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188</v>
      </c>
      <c r="E118" s="197"/>
      <c r="F118" s="197"/>
      <c r="G118" s="197"/>
      <c r="H118" s="197"/>
      <c r="I118" s="197"/>
      <c r="J118" s="198">
        <f>J1602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189</v>
      </c>
      <c r="E119" s="197"/>
      <c r="F119" s="197"/>
      <c r="G119" s="197"/>
      <c r="H119" s="197"/>
      <c r="I119" s="197"/>
      <c r="J119" s="198">
        <f>J1673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190</v>
      </c>
      <c r="E120" s="197"/>
      <c r="F120" s="197"/>
      <c r="G120" s="197"/>
      <c r="H120" s="197"/>
      <c r="I120" s="197"/>
      <c r="J120" s="198">
        <f>J1711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191</v>
      </c>
      <c r="E121" s="197"/>
      <c r="F121" s="197"/>
      <c r="G121" s="197"/>
      <c r="H121" s="197"/>
      <c r="I121" s="197"/>
      <c r="J121" s="198">
        <f>J1750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192</v>
      </c>
      <c r="E122" s="197"/>
      <c r="F122" s="197"/>
      <c r="G122" s="197"/>
      <c r="H122" s="197"/>
      <c r="I122" s="197"/>
      <c r="J122" s="198">
        <f>J1767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193</v>
      </c>
      <c r="E123" s="197"/>
      <c r="F123" s="197"/>
      <c r="G123" s="197"/>
      <c r="H123" s="197"/>
      <c r="I123" s="197"/>
      <c r="J123" s="198">
        <f>J1803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89"/>
      <c r="C124" s="190"/>
      <c r="D124" s="191" t="s">
        <v>194</v>
      </c>
      <c r="E124" s="192"/>
      <c r="F124" s="192"/>
      <c r="G124" s="192"/>
      <c r="H124" s="192"/>
      <c r="I124" s="192"/>
      <c r="J124" s="193">
        <f>J1815</f>
        <v>0</v>
      </c>
      <c r="K124" s="190"/>
      <c r="L124" s="19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5"/>
      <c r="C125" s="134"/>
      <c r="D125" s="196" t="s">
        <v>195</v>
      </c>
      <c r="E125" s="197"/>
      <c r="F125" s="197"/>
      <c r="G125" s="197"/>
      <c r="H125" s="197"/>
      <c r="I125" s="197"/>
      <c r="J125" s="198">
        <f>J1816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196</v>
      </c>
      <c r="E126" s="197"/>
      <c r="F126" s="197"/>
      <c r="G126" s="197"/>
      <c r="H126" s="197"/>
      <c r="I126" s="197"/>
      <c r="J126" s="198">
        <f>J1819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89"/>
      <c r="C127" s="190"/>
      <c r="D127" s="191" t="s">
        <v>197</v>
      </c>
      <c r="E127" s="192"/>
      <c r="F127" s="192"/>
      <c r="G127" s="192"/>
      <c r="H127" s="192"/>
      <c r="I127" s="192"/>
      <c r="J127" s="193">
        <f>J1832</f>
        <v>0</v>
      </c>
      <c r="K127" s="190"/>
      <c r="L127" s="19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5"/>
      <c r="C128" s="134"/>
      <c r="D128" s="196" t="s">
        <v>198</v>
      </c>
      <c r="E128" s="197"/>
      <c r="F128" s="197"/>
      <c r="G128" s="197"/>
      <c r="H128" s="197"/>
      <c r="I128" s="197"/>
      <c r="J128" s="198">
        <f>J1833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199</v>
      </c>
      <c r="E129" s="197"/>
      <c r="F129" s="197"/>
      <c r="G129" s="197"/>
      <c r="H129" s="197"/>
      <c r="I129" s="197"/>
      <c r="J129" s="198">
        <f>J1854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5" s="2" customFormat="1" ht="6.96" customHeight="1">
      <c r="A135" s="39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4.96" customHeight="1">
      <c r="A136" s="39"/>
      <c r="B136" s="40"/>
      <c r="C136" s="24" t="s">
        <v>200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184" t="str">
        <f>E7</f>
        <v>NÁSTAVBA OPER. SÁLŮ A STERILIZACE</v>
      </c>
      <c r="F139" s="33"/>
      <c r="G139" s="33"/>
      <c r="H139" s="33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159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30" customHeight="1">
      <c r="A141" s="39"/>
      <c r="B141" s="40"/>
      <c r="C141" s="41"/>
      <c r="D141" s="41"/>
      <c r="E141" s="77" t="str">
        <f>E9</f>
        <v>DVŮR NEMOCNICE - NÁSTAVBA OPERAČNÍCH SÁLŮ A STERILIZACE NA DVORNÍM TRAKTU LABORATOŘÍ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22</v>
      </c>
      <c r="D143" s="41"/>
      <c r="E143" s="41"/>
      <c r="F143" s="28" t="str">
        <f>F12</f>
        <v>MĚSTSKÁ NEMOCNICE DVŮR. KRÁLOVÉ</v>
      </c>
      <c r="G143" s="41"/>
      <c r="H143" s="41"/>
      <c r="I143" s="33" t="s">
        <v>24</v>
      </c>
      <c r="J143" s="80" t="str">
        <f>IF(J12="","",J12)</f>
        <v>3. 3. 2021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28</v>
      </c>
      <c r="D145" s="41"/>
      <c r="E145" s="41"/>
      <c r="F145" s="28" t="str">
        <f>E15</f>
        <v xml:space="preserve"> </v>
      </c>
      <c r="G145" s="41"/>
      <c r="H145" s="41"/>
      <c r="I145" s="33" t="s">
        <v>34</v>
      </c>
      <c r="J145" s="37" t="str">
        <f>E21</f>
        <v>ATELIER H1&amp; ATELIER HÁJEK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32</v>
      </c>
      <c r="D146" s="41"/>
      <c r="E146" s="41"/>
      <c r="F146" s="28" t="str">
        <f>IF(E18="","",E18)</f>
        <v>Vyplň údaj</v>
      </c>
      <c r="G146" s="41"/>
      <c r="H146" s="41"/>
      <c r="I146" s="33" t="s">
        <v>37</v>
      </c>
      <c r="J146" s="37" t="str">
        <f>E24</f>
        <v>ERŠILOVÁ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0"/>
      <c r="B148" s="201"/>
      <c r="C148" s="202" t="s">
        <v>201</v>
      </c>
      <c r="D148" s="203" t="s">
        <v>65</v>
      </c>
      <c r="E148" s="203" t="s">
        <v>61</v>
      </c>
      <c r="F148" s="203" t="s">
        <v>62</v>
      </c>
      <c r="G148" s="203" t="s">
        <v>202</v>
      </c>
      <c r="H148" s="203" t="s">
        <v>203</v>
      </c>
      <c r="I148" s="203" t="s">
        <v>204</v>
      </c>
      <c r="J148" s="204" t="s">
        <v>164</v>
      </c>
      <c r="K148" s="205" t="s">
        <v>205</v>
      </c>
      <c r="L148" s="206"/>
      <c r="M148" s="101" t="s">
        <v>1</v>
      </c>
      <c r="N148" s="102" t="s">
        <v>44</v>
      </c>
      <c r="O148" s="102" t="s">
        <v>206</v>
      </c>
      <c r="P148" s="102" t="s">
        <v>207</v>
      </c>
      <c r="Q148" s="102" t="s">
        <v>208</v>
      </c>
      <c r="R148" s="102" t="s">
        <v>209</v>
      </c>
      <c r="S148" s="102" t="s">
        <v>210</v>
      </c>
      <c r="T148" s="103" t="s">
        <v>211</v>
      </c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</row>
    <row r="149" s="2" customFormat="1" ht="22.8" customHeight="1">
      <c r="A149" s="39"/>
      <c r="B149" s="40"/>
      <c r="C149" s="108" t="s">
        <v>212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P150+P979+P1815+P1832</f>
        <v>0</v>
      </c>
      <c r="Q149" s="105"/>
      <c r="R149" s="209">
        <f>R150+R979+R1815+R1832</f>
        <v>748.74304433999998</v>
      </c>
      <c r="S149" s="105"/>
      <c r="T149" s="210">
        <f>T150+T979+T1815+T1832</f>
        <v>223.859576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79</v>
      </c>
      <c r="AU149" s="18" t="s">
        <v>166</v>
      </c>
      <c r="BK149" s="211">
        <f>BK150+BK979+BK1815+BK1832</f>
        <v>0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213</v>
      </c>
      <c r="F150" s="215" t="s">
        <v>214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P151+P197+P212+P292+P365+P409+P802+P957+P977</f>
        <v>0</v>
      </c>
      <c r="Q150" s="220"/>
      <c r="R150" s="221">
        <f>R151+R197+R212+R292+R365+R409+R802+R957+R977</f>
        <v>666.95015146000003</v>
      </c>
      <c r="S150" s="220"/>
      <c r="T150" s="222">
        <f>T151+T197+T212+T292+T365+T409+T802+T957+T977</f>
        <v>110.47557700000002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BK151+BK197+BK212+BK292+BK365+BK409+BK802+BK957+BK977</f>
        <v>0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21</v>
      </c>
      <c r="F151" s="226" t="s">
        <v>216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SUM(P152:P196)</f>
        <v>0</v>
      </c>
      <c r="Q151" s="220"/>
      <c r="R151" s="221">
        <f>SUM(R152:R196)</f>
        <v>255.30567103999999</v>
      </c>
      <c r="S151" s="220"/>
      <c r="T151" s="222">
        <f>SUM(T152:T196)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21</v>
      </c>
      <c r="AT151" s="224" t="s">
        <v>79</v>
      </c>
      <c r="AU151" s="224" t="s">
        <v>21</v>
      </c>
      <c r="AY151" s="223" t="s">
        <v>215</v>
      </c>
      <c r="BK151" s="225">
        <f>SUM(BK152:BK196)</f>
        <v>0</v>
      </c>
    </row>
    <row r="152" s="2" customFormat="1" ht="33" customHeight="1">
      <c r="A152" s="39"/>
      <c r="B152" s="40"/>
      <c r="C152" s="228" t="s">
        <v>21</v>
      </c>
      <c r="D152" s="228" t="s">
        <v>217</v>
      </c>
      <c r="E152" s="229" t="s">
        <v>218</v>
      </c>
      <c r="F152" s="230" t="s">
        <v>219</v>
      </c>
      <c r="G152" s="231" t="s">
        <v>220</v>
      </c>
      <c r="H152" s="232">
        <v>4.0499999999999998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222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224</v>
      </c>
      <c r="G153" s="243"/>
      <c r="H153" s="247">
        <v>1.6200000000000001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3" customFormat="1">
      <c r="A154" s="13"/>
      <c r="B154" s="242"/>
      <c r="C154" s="243"/>
      <c r="D154" s="244" t="s">
        <v>223</v>
      </c>
      <c r="E154" s="245" t="s">
        <v>1</v>
      </c>
      <c r="F154" s="246" t="s">
        <v>225</v>
      </c>
      <c r="G154" s="243"/>
      <c r="H154" s="247">
        <v>2.4300000000000002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223</v>
      </c>
      <c r="AU154" s="253" t="s">
        <v>89</v>
      </c>
      <c r="AV154" s="13" t="s">
        <v>89</v>
      </c>
      <c r="AW154" s="13" t="s">
        <v>36</v>
      </c>
      <c r="AX154" s="13" t="s">
        <v>80</v>
      </c>
      <c r="AY154" s="253" t="s">
        <v>215</v>
      </c>
    </row>
    <row r="155" s="14" customFormat="1">
      <c r="A155" s="14"/>
      <c r="B155" s="254"/>
      <c r="C155" s="255"/>
      <c r="D155" s="244" t="s">
        <v>223</v>
      </c>
      <c r="E155" s="256" t="s">
        <v>1</v>
      </c>
      <c r="F155" s="257" t="s">
        <v>226</v>
      </c>
      <c r="G155" s="255"/>
      <c r="H155" s="258">
        <v>4.0499999999999998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223</v>
      </c>
      <c r="AU155" s="264" t="s">
        <v>89</v>
      </c>
      <c r="AV155" s="14" t="s">
        <v>221</v>
      </c>
      <c r="AW155" s="14" t="s">
        <v>36</v>
      </c>
      <c r="AX155" s="14" t="s">
        <v>21</v>
      </c>
      <c r="AY155" s="264" t="s">
        <v>215</v>
      </c>
    </row>
    <row r="156" s="2" customFormat="1" ht="33" customHeight="1">
      <c r="A156" s="39"/>
      <c r="B156" s="40"/>
      <c r="C156" s="228" t="s">
        <v>89</v>
      </c>
      <c r="D156" s="228" t="s">
        <v>217</v>
      </c>
      <c r="E156" s="229" t="s">
        <v>227</v>
      </c>
      <c r="F156" s="230" t="s">
        <v>228</v>
      </c>
      <c r="G156" s="231" t="s">
        <v>220</v>
      </c>
      <c r="H156" s="232">
        <v>13.699999999999999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229</v>
      </c>
    </row>
    <row r="157" s="15" customFormat="1">
      <c r="A157" s="15"/>
      <c r="B157" s="265"/>
      <c r="C157" s="266"/>
      <c r="D157" s="244" t="s">
        <v>223</v>
      </c>
      <c r="E157" s="267" t="s">
        <v>1</v>
      </c>
      <c r="F157" s="268" t="s">
        <v>230</v>
      </c>
      <c r="G157" s="266"/>
      <c r="H157" s="267" t="s">
        <v>1</v>
      </c>
      <c r="I157" s="269"/>
      <c r="J157" s="266"/>
      <c r="K157" s="266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223</v>
      </c>
      <c r="AU157" s="274" t="s">
        <v>89</v>
      </c>
      <c r="AV157" s="15" t="s">
        <v>21</v>
      </c>
      <c r="AW157" s="15" t="s">
        <v>36</v>
      </c>
      <c r="AX157" s="15" t="s">
        <v>80</v>
      </c>
      <c r="AY157" s="274" t="s">
        <v>215</v>
      </c>
    </row>
    <row r="158" s="13" customFormat="1">
      <c r="A158" s="13"/>
      <c r="B158" s="242"/>
      <c r="C158" s="243"/>
      <c r="D158" s="244" t="s">
        <v>223</v>
      </c>
      <c r="E158" s="245" t="s">
        <v>1</v>
      </c>
      <c r="F158" s="246" t="s">
        <v>231</v>
      </c>
      <c r="G158" s="243"/>
      <c r="H158" s="247">
        <v>13.5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223</v>
      </c>
      <c r="AU158" s="253" t="s">
        <v>89</v>
      </c>
      <c r="AV158" s="13" t="s">
        <v>89</v>
      </c>
      <c r="AW158" s="13" t="s">
        <v>36</v>
      </c>
      <c r="AX158" s="13" t="s">
        <v>80</v>
      </c>
      <c r="AY158" s="253" t="s">
        <v>215</v>
      </c>
    </row>
    <row r="159" s="13" customFormat="1">
      <c r="A159" s="13"/>
      <c r="B159" s="242"/>
      <c r="C159" s="243"/>
      <c r="D159" s="244" t="s">
        <v>223</v>
      </c>
      <c r="E159" s="245" t="s">
        <v>1</v>
      </c>
      <c r="F159" s="246" t="s">
        <v>232</v>
      </c>
      <c r="G159" s="243"/>
      <c r="H159" s="247">
        <v>0.20000000000000001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223</v>
      </c>
      <c r="AU159" s="253" t="s">
        <v>89</v>
      </c>
      <c r="AV159" s="13" t="s">
        <v>89</v>
      </c>
      <c r="AW159" s="13" t="s">
        <v>36</v>
      </c>
      <c r="AX159" s="13" t="s">
        <v>80</v>
      </c>
      <c r="AY159" s="253" t="s">
        <v>215</v>
      </c>
    </row>
    <row r="160" s="14" customFormat="1">
      <c r="A160" s="14"/>
      <c r="B160" s="254"/>
      <c r="C160" s="255"/>
      <c r="D160" s="244" t="s">
        <v>223</v>
      </c>
      <c r="E160" s="256" t="s">
        <v>1</v>
      </c>
      <c r="F160" s="257" t="s">
        <v>226</v>
      </c>
      <c r="G160" s="255"/>
      <c r="H160" s="258">
        <v>13.699999999999999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223</v>
      </c>
      <c r="AU160" s="264" t="s">
        <v>89</v>
      </c>
      <c r="AV160" s="14" t="s">
        <v>221</v>
      </c>
      <c r="AW160" s="14" t="s">
        <v>36</v>
      </c>
      <c r="AX160" s="14" t="s">
        <v>21</v>
      </c>
      <c r="AY160" s="264" t="s">
        <v>215</v>
      </c>
    </row>
    <row r="161" s="2" customFormat="1" ht="33" customHeight="1">
      <c r="A161" s="39"/>
      <c r="B161" s="40"/>
      <c r="C161" s="228" t="s">
        <v>233</v>
      </c>
      <c r="D161" s="228" t="s">
        <v>217</v>
      </c>
      <c r="E161" s="229" t="s">
        <v>234</v>
      </c>
      <c r="F161" s="230" t="s">
        <v>235</v>
      </c>
      <c r="G161" s="231" t="s">
        <v>220</v>
      </c>
      <c r="H161" s="232">
        <v>41.587000000000003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236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237</v>
      </c>
      <c r="G162" s="243"/>
      <c r="H162" s="247">
        <v>41.587000000000003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80</v>
      </c>
      <c r="AY162" s="253" t="s">
        <v>215</v>
      </c>
    </row>
    <row r="163" s="14" customFormat="1">
      <c r="A163" s="14"/>
      <c r="B163" s="254"/>
      <c r="C163" s="255"/>
      <c r="D163" s="244" t="s">
        <v>223</v>
      </c>
      <c r="E163" s="256" t="s">
        <v>1</v>
      </c>
      <c r="F163" s="257" t="s">
        <v>226</v>
      </c>
      <c r="G163" s="255"/>
      <c r="H163" s="258">
        <v>41.587000000000003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223</v>
      </c>
      <c r="AU163" s="264" t="s">
        <v>89</v>
      </c>
      <c r="AV163" s="14" t="s">
        <v>221</v>
      </c>
      <c r="AW163" s="14" t="s">
        <v>36</v>
      </c>
      <c r="AX163" s="14" t="s">
        <v>21</v>
      </c>
      <c r="AY163" s="264" t="s">
        <v>215</v>
      </c>
    </row>
    <row r="164" s="2" customFormat="1" ht="33" customHeight="1">
      <c r="A164" s="39"/>
      <c r="B164" s="40"/>
      <c r="C164" s="228" t="s">
        <v>221</v>
      </c>
      <c r="D164" s="228" t="s">
        <v>217</v>
      </c>
      <c r="E164" s="229" t="s">
        <v>238</v>
      </c>
      <c r="F164" s="230" t="s">
        <v>239</v>
      </c>
      <c r="G164" s="231" t="s">
        <v>220</v>
      </c>
      <c r="H164" s="232">
        <v>97.236999999999995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240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241</v>
      </c>
      <c r="G165" s="243"/>
      <c r="H165" s="247">
        <v>97.037000000000006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3" customFormat="1">
      <c r="A166" s="13"/>
      <c r="B166" s="242"/>
      <c r="C166" s="243"/>
      <c r="D166" s="244" t="s">
        <v>223</v>
      </c>
      <c r="E166" s="245" t="s">
        <v>1</v>
      </c>
      <c r="F166" s="246" t="s">
        <v>242</v>
      </c>
      <c r="G166" s="243"/>
      <c r="H166" s="247">
        <v>0.20000000000000001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223</v>
      </c>
      <c r="AU166" s="253" t="s">
        <v>89</v>
      </c>
      <c r="AV166" s="13" t="s">
        <v>89</v>
      </c>
      <c r="AW166" s="13" t="s">
        <v>36</v>
      </c>
      <c r="AX166" s="13" t="s">
        <v>80</v>
      </c>
      <c r="AY166" s="253" t="s">
        <v>215</v>
      </c>
    </row>
    <row r="167" s="14" customFormat="1">
      <c r="A167" s="14"/>
      <c r="B167" s="254"/>
      <c r="C167" s="255"/>
      <c r="D167" s="244" t="s">
        <v>223</v>
      </c>
      <c r="E167" s="256" t="s">
        <v>1</v>
      </c>
      <c r="F167" s="257" t="s">
        <v>226</v>
      </c>
      <c r="G167" s="255"/>
      <c r="H167" s="258">
        <v>97.236999999999995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223</v>
      </c>
      <c r="AU167" s="264" t="s">
        <v>89</v>
      </c>
      <c r="AV167" s="14" t="s">
        <v>221</v>
      </c>
      <c r="AW167" s="14" t="s">
        <v>36</v>
      </c>
      <c r="AX167" s="14" t="s">
        <v>21</v>
      </c>
      <c r="AY167" s="264" t="s">
        <v>215</v>
      </c>
    </row>
    <row r="168" s="2" customFormat="1" ht="21.75" customHeight="1">
      <c r="A168" s="39"/>
      <c r="B168" s="40"/>
      <c r="C168" s="228" t="s">
        <v>243</v>
      </c>
      <c r="D168" s="228" t="s">
        <v>217</v>
      </c>
      <c r="E168" s="229" t="s">
        <v>244</v>
      </c>
      <c r="F168" s="230" t="s">
        <v>245</v>
      </c>
      <c r="G168" s="231" t="s">
        <v>246</v>
      </c>
      <c r="H168" s="232">
        <v>92.719999999999999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0.00069999999999999999</v>
      </c>
      <c r="R168" s="238">
        <f>Q168*H168</f>
        <v>0.064904000000000003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247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248</v>
      </c>
      <c r="G169" s="243"/>
      <c r="H169" s="247">
        <v>92.719999999999999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21</v>
      </c>
      <c r="AY169" s="253" t="s">
        <v>215</v>
      </c>
    </row>
    <row r="170" s="2" customFormat="1" ht="16.5" customHeight="1">
      <c r="A170" s="39"/>
      <c r="B170" s="40"/>
      <c r="C170" s="228" t="s">
        <v>249</v>
      </c>
      <c r="D170" s="228" t="s">
        <v>217</v>
      </c>
      <c r="E170" s="229" t="s">
        <v>250</v>
      </c>
      <c r="F170" s="230" t="s">
        <v>251</v>
      </c>
      <c r="G170" s="231" t="s">
        <v>246</v>
      </c>
      <c r="H170" s="232">
        <v>92.719999999999999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252</v>
      </c>
    </row>
    <row r="171" s="13" customFormat="1">
      <c r="A171" s="13"/>
      <c r="B171" s="242"/>
      <c r="C171" s="243"/>
      <c r="D171" s="244" t="s">
        <v>223</v>
      </c>
      <c r="E171" s="245" t="s">
        <v>1</v>
      </c>
      <c r="F171" s="246" t="s">
        <v>253</v>
      </c>
      <c r="G171" s="243"/>
      <c r="H171" s="247">
        <v>92.719999999999999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223</v>
      </c>
      <c r="AU171" s="253" t="s">
        <v>89</v>
      </c>
      <c r="AV171" s="13" t="s">
        <v>89</v>
      </c>
      <c r="AW171" s="13" t="s">
        <v>36</v>
      </c>
      <c r="AX171" s="13" t="s">
        <v>21</v>
      </c>
      <c r="AY171" s="253" t="s">
        <v>215</v>
      </c>
    </row>
    <row r="172" s="2" customFormat="1" ht="21.75" customHeight="1">
      <c r="A172" s="39"/>
      <c r="B172" s="40"/>
      <c r="C172" s="228" t="s">
        <v>254</v>
      </c>
      <c r="D172" s="228" t="s">
        <v>217</v>
      </c>
      <c r="E172" s="229" t="s">
        <v>255</v>
      </c>
      <c r="F172" s="230" t="s">
        <v>256</v>
      </c>
      <c r="G172" s="231" t="s">
        <v>220</v>
      </c>
      <c r="H172" s="232">
        <v>138.624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0.00046000000000000001</v>
      </c>
      <c r="R172" s="238">
        <f>Q172*H172</f>
        <v>0.063767039999999997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257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258</v>
      </c>
      <c r="G173" s="243"/>
      <c r="H173" s="247">
        <v>138.624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21</v>
      </c>
      <c r="AY173" s="253" t="s">
        <v>215</v>
      </c>
    </row>
    <row r="174" s="2" customFormat="1" ht="21.75" customHeight="1">
      <c r="A174" s="39"/>
      <c r="B174" s="40"/>
      <c r="C174" s="228" t="s">
        <v>259</v>
      </c>
      <c r="D174" s="228" t="s">
        <v>217</v>
      </c>
      <c r="E174" s="229" t="s">
        <v>260</v>
      </c>
      <c r="F174" s="230" t="s">
        <v>261</v>
      </c>
      <c r="G174" s="231" t="s">
        <v>220</v>
      </c>
      <c r="H174" s="232">
        <v>138.642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262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263</v>
      </c>
      <c r="G175" s="243"/>
      <c r="H175" s="247">
        <v>138.642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21</v>
      </c>
      <c r="AY175" s="253" t="s">
        <v>215</v>
      </c>
    </row>
    <row r="176" s="2" customFormat="1" ht="33" customHeight="1">
      <c r="A176" s="39"/>
      <c r="B176" s="40"/>
      <c r="C176" s="228" t="s">
        <v>264</v>
      </c>
      <c r="D176" s="228" t="s">
        <v>217</v>
      </c>
      <c r="E176" s="229" t="s">
        <v>265</v>
      </c>
      <c r="F176" s="230" t="s">
        <v>266</v>
      </c>
      <c r="G176" s="231" t="s">
        <v>220</v>
      </c>
      <c r="H176" s="232">
        <v>97.236999999999995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267</v>
      </c>
    </row>
    <row r="177" s="13" customFormat="1">
      <c r="A177" s="13"/>
      <c r="B177" s="242"/>
      <c r="C177" s="243"/>
      <c r="D177" s="244" t="s">
        <v>223</v>
      </c>
      <c r="E177" s="245" t="s">
        <v>1</v>
      </c>
      <c r="F177" s="246" t="s">
        <v>268</v>
      </c>
      <c r="G177" s="243"/>
      <c r="H177" s="247">
        <v>97.236999999999995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223</v>
      </c>
      <c r="AU177" s="253" t="s">
        <v>89</v>
      </c>
      <c r="AV177" s="13" t="s">
        <v>89</v>
      </c>
      <c r="AW177" s="13" t="s">
        <v>36</v>
      </c>
      <c r="AX177" s="13" t="s">
        <v>21</v>
      </c>
      <c r="AY177" s="253" t="s">
        <v>215</v>
      </c>
    </row>
    <row r="178" s="2" customFormat="1" ht="33" customHeight="1">
      <c r="A178" s="39"/>
      <c r="B178" s="40"/>
      <c r="C178" s="228" t="s">
        <v>26</v>
      </c>
      <c r="D178" s="228" t="s">
        <v>217</v>
      </c>
      <c r="E178" s="229" t="s">
        <v>269</v>
      </c>
      <c r="F178" s="230" t="s">
        <v>270</v>
      </c>
      <c r="G178" s="231" t="s">
        <v>220</v>
      </c>
      <c r="H178" s="232">
        <v>156.57400000000001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271</v>
      </c>
    </row>
    <row r="179" s="13" customFormat="1">
      <c r="A179" s="13"/>
      <c r="B179" s="242"/>
      <c r="C179" s="243"/>
      <c r="D179" s="244" t="s">
        <v>223</v>
      </c>
      <c r="E179" s="245" t="s">
        <v>1</v>
      </c>
      <c r="F179" s="246" t="s">
        <v>272</v>
      </c>
      <c r="G179" s="243"/>
      <c r="H179" s="247">
        <v>156.57400000000001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223</v>
      </c>
      <c r="AU179" s="253" t="s">
        <v>89</v>
      </c>
      <c r="AV179" s="13" t="s">
        <v>89</v>
      </c>
      <c r="AW179" s="13" t="s">
        <v>36</v>
      </c>
      <c r="AX179" s="13" t="s">
        <v>21</v>
      </c>
      <c r="AY179" s="253" t="s">
        <v>215</v>
      </c>
    </row>
    <row r="180" s="2" customFormat="1" ht="16.5" customHeight="1">
      <c r="A180" s="39"/>
      <c r="B180" s="40"/>
      <c r="C180" s="228" t="s">
        <v>273</v>
      </c>
      <c r="D180" s="228" t="s">
        <v>217</v>
      </c>
      <c r="E180" s="229" t="s">
        <v>274</v>
      </c>
      <c r="F180" s="230" t="s">
        <v>275</v>
      </c>
      <c r="G180" s="231" t="s">
        <v>220</v>
      </c>
      <c r="H180" s="232">
        <v>156.57400000000001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276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277</v>
      </c>
      <c r="G181" s="243"/>
      <c r="H181" s="247">
        <v>156.57400000000001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278</v>
      </c>
      <c r="D182" s="228" t="s">
        <v>217</v>
      </c>
      <c r="E182" s="229" t="s">
        <v>279</v>
      </c>
      <c r="F182" s="230" t="s">
        <v>280</v>
      </c>
      <c r="G182" s="231" t="s">
        <v>281</v>
      </c>
      <c r="H182" s="232">
        <v>266.17599999999999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282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283</v>
      </c>
      <c r="G183" s="243"/>
      <c r="H183" s="247">
        <v>266.17599999999999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284</v>
      </c>
      <c r="D184" s="228" t="s">
        <v>217</v>
      </c>
      <c r="E184" s="229" t="s">
        <v>285</v>
      </c>
      <c r="F184" s="230" t="s">
        <v>286</v>
      </c>
      <c r="G184" s="231" t="s">
        <v>220</v>
      </c>
      <c r="H184" s="232">
        <v>150.10400000000001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287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288</v>
      </c>
      <c r="G185" s="243"/>
      <c r="H185" s="247">
        <v>156.57400000000001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80</v>
      </c>
      <c r="AY185" s="253" t="s">
        <v>215</v>
      </c>
    </row>
    <row r="186" s="13" customFormat="1">
      <c r="A186" s="13"/>
      <c r="B186" s="242"/>
      <c r="C186" s="243"/>
      <c r="D186" s="244" t="s">
        <v>223</v>
      </c>
      <c r="E186" s="245" t="s">
        <v>1</v>
      </c>
      <c r="F186" s="246" t="s">
        <v>289</v>
      </c>
      <c r="G186" s="243"/>
      <c r="H186" s="247">
        <v>-1.6000000000000001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223</v>
      </c>
      <c r="AU186" s="253" t="s">
        <v>89</v>
      </c>
      <c r="AV186" s="13" t="s">
        <v>89</v>
      </c>
      <c r="AW186" s="13" t="s">
        <v>36</v>
      </c>
      <c r="AX186" s="13" t="s">
        <v>80</v>
      </c>
      <c r="AY186" s="253" t="s">
        <v>215</v>
      </c>
    </row>
    <row r="187" s="13" customFormat="1">
      <c r="A187" s="13"/>
      <c r="B187" s="242"/>
      <c r="C187" s="243"/>
      <c r="D187" s="244" t="s">
        <v>223</v>
      </c>
      <c r="E187" s="245" t="s">
        <v>1</v>
      </c>
      <c r="F187" s="246" t="s">
        <v>290</v>
      </c>
      <c r="G187" s="243"/>
      <c r="H187" s="247">
        <v>-0.81999999999999995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223</v>
      </c>
      <c r="AU187" s="253" t="s">
        <v>89</v>
      </c>
      <c r="AV187" s="13" t="s">
        <v>89</v>
      </c>
      <c r="AW187" s="13" t="s">
        <v>36</v>
      </c>
      <c r="AX187" s="13" t="s">
        <v>80</v>
      </c>
      <c r="AY187" s="253" t="s">
        <v>215</v>
      </c>
    </row>
    <row r="188" s="13" customFormat="1">
      <c r="A188" s="13"/>
      <c r="B188" s="242"/>
      <c r="C188" s="243"/>
      <c r="D188" s="244" t="s">
        <v>223</v>
      </c>
      <c r="E188" s="245" t="s">
        <v>1</v>
      </c>
      <c r="F188" s="246" t="s">
        <v>291</v>
      </c>
      <c r="G188" s="243"/>
      <c r="H188" s="247">
        <v>-1.6200000000000001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223</v>
      </c>
      <c r="AU188" s="253" t="s">
        <v>89</v>
      </c>
      <c r="AV188" s="13" t="s">
        <v>89</v>
      </c>
      <c r="AW188" s="13" t="s">
        <v>36</v>
      </c>
      <c r="AX188" s="13" t="s">
        <v>80</v>
      </c>
      <c r="AY188" s="253" t="s">
        <v>215</v>
      </c>
    </row>
    <row r="189" s="13" customFormat="1">
      <c r="A189" s="13"/>
      <c r="B189" s="242"/>
      <c r="C189" s="243"/>
      <c r="D189" s="244" t="s">
        <v>223</v>
      </c>
      <c r="E189" s="245" t="s">
        <v>1</v>
      </c>
      <c r="F189" s="246" t="s">
        <v>292</v>
      </c>
      <c r="G189" s="243"/>
      <c r="H189" s="247">
        <v>-2.4300000000000002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223</v>
      </c>
      <c r="AU189" s="253" t="s">
        <v>89</v>
      </c>
      <c r="AV189" s="13" t="s">
        <v>89</v>
      </c>
      <c r="AW189" s="13" t="s">
        <v>36</v>
      </c>
      <c r="AX189" s="13" t="s">
        <v>80</v>
      </c>
      <c r="AY189" s="253" t="s">
        <v>215</v>
      </c>
    </row>
    <row r="190" s="14" customFormat="1">
      <c r="A190" s="14"/>
      <c r="B190" s="254"/>
      <c r="C190" s="255"/>
      <c r="D190" s="244" t="s">
        <v>223</v>
      </c>
      <c r="E190" s="256" t="s">
        <v>1</v>
      </c>
      <c r="F190" s="257" t="s">
        <v>226</v>
      </c>
      <c r="G190" s="255"/>
      <c r="H190" s="258">
        <v>150.10400000000001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223</v>
      </c>
      <c r="AU190" s="264" t="s">
        <v>89</v>
      </c>
      <c r="AV190" s="14" t="s">
        <v>221</v>
      </c>
      <c r="AW190" s="14" t="s">
        <v>36</v>
      </c>
      <c r="AX190" s="14" t="s">
        <v>21</v>
      </c>
      <c r="AY190" s="264" t="s">
        <v>215</v>
      </c>
    </row>
    <row r="191" s="2" customFormat="1" ht="16.5" customHeight="1">
      <c r="A191" s="39"/>
      <c r="B191" s="40"/>
      <c r="C191" s="275" t="s">
        <v>293</v>
      </c>
      <c r="D191" s="275" t="s">
        <v>294</v>
      </c>
      <c r="E191" s="276" t="s">
        <v>295</v>
      </c>
      <c r="F191" s="277" t="s">
        <v>296</v>
      </c>
      <c r="G191" s="278" t="s">
        <v>281</v>
      </c>
      <c r="H191" s="279">
        <v>255.17699999999999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1</v>
      </c>
      <c r="R191" s="238">
        <f>Q191*H191</f>
        <v>255.17699999999999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297</v>
      </c>
    </row>
    <row r="192" s="13" customFormat="1">
      <c r="A192" s="13"/>
      <c r="B192" s="242"/>
      <c r="C192" s="243"/>
      <c r="D192" s="244" t="s">
        <v>223</v>
      </c>
      <c r="E192" s="245" t="s">
        <v>1</v>
      </c>
      <c r="F192" s="246" t="s">
        <v>298</v>
      </c>
      <c r="G192" s="243"/>
      <c r="H192" s="247">
        <v>255.17699999999999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223</v>
      </c>
      <c r="AU192" s="253" t="s">
        <v>89</v>
      </c>
      <c r="AV192" s="13" t="s">
        <v>89</v>
      </c>
      <c r="AW192" s="13" t="s">
        <v>36</v>
      </c>
      <c r="AX192" s="13" t="s">
        <v>21</v>
      </c>
      <c r="AY192" s="253" t="s">
        <v>215</v>
      </c>
    </row>
    <row r="193" s="2" customFormat="1" ht="33" customHeight="1">
      <c r="A193" s="39"/>
      <c r="B193" s="40"/>
      <c r="C193" s="228" t="s">
        <v>8</v>
      </c>
      <c r="D193" s="228" t="s">
        <v>217</v>
      </c>
      <c r="E193" s="229" t="s">
        <v>299</v>
      </c>
      <c r="F193" s="230" t="s">
        <v>300</v>
      </c>
      <c r="G193" s="231" t="s">
        <v>246</v>
      </c>
      <c r="H193" s="232">
        <v>50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301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302</v>
      </c>
      <c r="G194" s="243"/>
      <c r="H194" s="247">
        <v>50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303</v>
      </c>
      <c r="D195" s="228" t="s">
        <v>217</v>
      </c>
      <c r="E195" s="229" t="s">
        <v>304</v>
      </c>
      <c r="F195" s="230" t="s">
        <v>305</v>
      </c>
      <c r="G195" s="231" t="s">
        <v>246</v>
      </c>
      <c r="H195" s="232">
        <v>261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306</v>
      </c>
    </row>
    <row r="196" s="13" customFormat="1">
      <c r="A196" s="13"/>
      <c r="B196" s="242"/>
      <c r="C196" s="243"/>
      <c r="D196" s="244" t="s">
        <v>223</v>
      </c>
      <c r="E196" s="245" t="s">
        <v>1</v>
      </c>
      <c r="F196" s="246" t="s">
        <v>307</v>
      </c>
      <c r="G196" s="243"/>
      <c r="H196" s="247">
        <v>261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223</v>
      </c>
      <c r="AU196" s="253" t="s">
        <v>89</v>
      </c>
      <c r="AV196" s="13" t="s">
        <v>89</v>
      </c>
      <c r="AW196" s="13" t="s">
        <v>36</v>
      </c>
      <c r="AX196" s="13" t="s">
        <v>21</v>
      </c>
      <c r="AY196" s="253" t="s">
        <v>215</v>
      </c>
    </row>
    <row r="197" s="12" customFormat="1" ht="22.8" customHeight="1">
      <c r="A197" s="12"/>
      <c r="B197" s="212"/>
      <c r="C197" s="213"/>
      <c r="D197" s="214" t="s">
        <v>79</v>
      </c>
      <c r="E197" s="226" t="s">
        <v>89</v>
      </c>
      <c r="F197" s="226" t="s">
        <v>308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SUM(P198:P211)</f>
        <v>0</v>
      </c>
      <c r="Q197" s="220"/>
      <c r="R197" s="221">
        <f>SUM(R198:R211)</f>
        <v>4.1152199999999999</v>
      </c>
      <c r="S197" s="220"/>
      <c r="T197" s="222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21</v>
      </c>
      <c r="AT197" s="224" t="s">
        <v>79</v>
      </c>
      <c r="AU197" s="224" t="s">
        <v>21</v>
      </c>
      <c r="AY197" s="223" t="s">
        <v>215</v>
      </c>
      <c r="BK197" s="225">
        <f>SUM(BK198:BK211)</f>
        <v>0</v>
      </c>
    </row>
    <row r="198" s="2" customFormat="1" ht="21.75" customHeight="1">
      <c r="A198" s="39"/>
      <c r="B198" s="40"/>
      <c r="C198" s="228" t="s">
        <v>309</v>
      </c>
      <c r="D198" s="228" t="s">
        <v>217</v>
      </c>
      <c r="E198" s="229" t="s">
        <v>310</v>
      </c>
      <c r="F198" s="230" t="s">
        <v>311</v>
      </c>
      <c r="G198" s="231" t="s">
        <v>220</v>
      </c>
      <c r="H198" s="232">
        <v>0.40000000000000002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2.2559999999999998</v>
      </c>
      <c r="R198" s="238">
        <f>Q198*H198</f>
        <v>0.90239999999999998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312</v>
      </c>
    </row>
    <row r="199" s="13" customFormat="1">
      <c r="A199" s="13"/>
      <c r="B199" s="242"/>
      <c r="C199" s="243"/>
      <c r="D199" s="244" t="s">
        <v>223</v>
      </c>
      <c r="E199" s="245" t="s">
        <v>1</v>
      </c>
      <c r="F199" s="246" t="s">
        <v>313</v>
      </c>
      <c r="G199" s="243"/>
      <c r="H199" s="247">
        <v>0.40000000000000002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223</v>
      </c>
      <c r="AU199" s="253" t="s">
        <v>89</v>
      </c>
      <c r="AV199" s="13" t="s">
        <v>89</v>
      </c>
      <c r="AW199" s="13" t="s">
        <v>36</v>
      </c>
      <c r="AX199" s="13" t="s">
        <v>80</v>
      </c>
      <c r="AY199" s="253" t="s">
        <v>215</v>
      </c>
    </row>
    <row r="200" s="14" customFormat="1">
      <c r="A200" s="14"/>
      <c r="B200" s="254"/>
      <c r="C200" s="255"/>
      <c r="D200" s="244" t="s">
        <v>223</v>
      </c>
      <c r="E200" s="256" t="s">
        <v>1</v>
      </c>
      <c r="F200" s="257" t="s">
        <v>226</v>
      </c>
      <c r="G200" s="255"/>
      <c r="H200" s="258">
        <v>0.40000000000000002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223</v>
      </c>
      <c r="AU200" s="264" t="s">
        <v>89</v>
      </c>
      <c r="AV200" s="14" t="s">
        <v>221</v>
      </c>
      <c r="AW200" s="14" t="s">
        <v>36</v>
      </c>
      <c r="AX200" s="14" t="s">
        <v>21</v>
      </c>
      <c r="AY200" s="264" t="s">
        <v>215</v>
      </c>
    </row>
    <row r="201" s="2" customFormat="1" ht="16.5" customHeight="1">
      <c r="A201" s="39"/>
      <c r="B201" s="40"/>
      <c r="C201" s="228" t="s">
        <v>314</v>
      </c>
      <c r="D201" s="228" t="s">
        <v>217</v>
      </c>
      <c r="E201" s="229" t="s">
        <v>315</v>
      </c>
      <c r="F201" s="230" t="s">
        <v>316</v>
      </c>
      <c r="G201" s="231" t="s">
        <v>220</v>
      </c>
      <c r="H201" s="232">
        <v>1.2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2.4529999999999998</v>
      </c>
      <c r="R201" s="238">
        <f>Q201*H201</f>
        <v>2.9435999999999996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317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318</v>
      </c>
      <c r="G202" s="243"/>
      <c r="H202" s="247">
        <v>1.2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80</v>
      </c>
      <c r="AY202" s="253" t="s">
        <v>215</v>
      </c>
    </row>
    <row r="203" s="14" customFormat="1">
      <c r="A203" s="14"/>
      <c r="B203" s="254"/>
      <c r="C203" s="255"/>
      <c r="D203" s="244" t="s">
        <v>223</v>
      </c>
      <c r="E203" s="256" t="s">
        <v>1</v>
      </c>
      <c r="F203" s="257" t="s">
        <v>226</v>
      </c>
      <c r="G203" s="255"/>
      <c r="H203" s="258">
        <v>1.2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223</v>
      </c>
      <c r="AU203" s="264" t="s">
        <v>89</v>
      </c>
      <c r="AV203" s="14" t="s">
        <v>221</v>
      </c>
      <c r="AW203" s="14" t="s">
        <v>36</v>
      </c>
      <c r="AX203" s="14" t="s">
        <v>21</v>
      </c>
      <c r="AY203" s="264" t="s">
        <v>215</v>
      </c>
    </row>
    <row r="204" s="2" customFormat="1" ht="16.5" customHeight="1">
      <c r="A204" s="39"/>
      <c r="B204" s="40"/>
      <c r="C204" s="228" t="s">
        <v>319</v>
      </c>
      <c r="D204" s="228" t="s">
        <v>217</v>
      </c>
      <c r="E204" s="229" t="s">
        <v>320</v>
      </c>
      <c r="F204" s="230" t="s">
        <v>321</v>
      </c>
      <c r="G204" s="231" t="s">
        <v>246</v>
      </c>
      <c r="H204" s="232">
        <v>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0.0025400000000000002</v>
      </c>
      <c r="R204" s="238">
        <f>Q204*H204</f>
        <v>0.012700000000000001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322</v>
      </c>
    </row>
    <row r="205" s="13" customFormat="1">
      <c r="A205" s="13"/>
      <c r="B205" s="242"/>
      <c r="C205" s="243"/>
      <c r="D205" s="244" t="s">
        <v>223</v>
      </c>
      <c r="E205" s="245" t="s">
        <v>1</v>
      </c>
      <c r="F205" s="246" t="s">
        <v>323</v>
      </c>
      <c r="G205" s="243"/>
      <c r="H205" s="247">
        <v>5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223</v>
      </c>
      <c r="AU205" s="253" t="s">
        <v>89</v>
      </c>
      <c r="AV205" s="13" t="s">
        <v>89</v>
      </c>
      <c r="AW205" s="13" t="s">
        <v>36</v>
      </c>
      <c r="AX205" s="13" t="s">
        <v>80</v>
      </c>
      <c r="AY205" s="253" t="s">
        <v>215</v>
      </c>
    </row>
    <row r="206" s="14" customFormat="1">
      <c r="A206" s="14"/>
      <c r="B206" s="254"/>
      <c r="C206" s="255"/>
      <c r="D206" s="244" t="s">
        <v>223</v>
      </c>
      <c r="E206" s="256" t="s">
        <v>1</v>
      </c>
      <c r="F206" s="257" t="s">
        <v>226</v>
      </c>
      <c r="G206" s="255"/>
      <c r="H206" s="258">
        <v>5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223</v>
      </c>
      <c r="AU206" s="264" t="s">
        <v>89</v>
      </c>
      <c r="AV206" s="14" t="s">
        <v>221</v>
      </c>
      <c r="AW206" s="14" t="s">
        <v>36</v>
      </c>
      <c r="AX206" s="14" t="s">
        <v>21</v>
      </c>
      <c r="AY206" s="264" t="s">
        <v>215</v>
      </c>
    </row>
    <row r="207" s="2" customFormat="1" ht="16.5" customHeight="1">
      <c r="A207" s="39"/>
      <c r="B207" s="40"/>
      <c r="C207" s="228" t="s">
        <v>324</v>
      </c>
      <c r="D207" s="228" t="s">
        <v>217</v>
      </c>
      <c r="E207" s="229" t="s">
        <v>325</v>
      </c>
      <c r="F207" s="230" t="s">
        <v>326</v>
      </c>
      <c r="G207" s="231" t="s">
        <v>246</v>
      </c>
      <c r="H207" s="232">
        <v>5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327</v>
      </c>
    </row>
    <row r="208" s="13" customFormat="1">
      <c r="A208" s="13"/>
      <c r="B208" s="242"/>
      <c r="C208" s="243"/>
      <c r="D208" s="244" t="s">
        <v>223</v>
      </c>
      <c r="E208" s="245" t="s">
        <v>1</v>
      </c>
      <c r="F208" s="246" t="s">
        <v>328</v>
      </c>
      <c r="G208" s="243"/>
      <c r="H208" s="247">
        <v>5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223</v>
      </c>
      <c r="AU208" s="253" t="s">
        <v>89</v>
      </c>
      <c r="AV208" s="13" t="s">
        <v>89</v>
      </c>
      <c r="AW208" s="13" t="s">
        <v>36</v>
      </c>
      <c r="AX208" s="13" t="s">
        <v>21</v>
      </c>
      <c r="AY208" s="253" t="s">
        <v>215</v>
      </c>
    </row>
    <row r="209" s="2" customFormat="1" ht="21.75" customHeight="1">
      <c r="A209" s="39"/>
      <c r="B209" s="40"/>
      <c r="C209" s="228" t="s">
        <v>7</v>
      </c>
      <c r="D209" s="228" t="s">
        <v>217</v>
      </c>
      <c r="E209" s="229" t="s">
        <v>329</v>
      </c>
      <c r="F209" s="230" t="s">
        <v>330</v>
      </c>
      <c r="G209" s="231" t="s">
        <v>281</v>
      </c>
      <c r="H209" s="232">
        <v>0.24199999999999999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1.0600000000000001</v>
      </c>
      <c r="R209" s="238">
        <f>Q209*H209</f>
        <v>0.25652000000000003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331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332</v>
      </c>
      <c r="G210" s="243"/>
      <c r="H210" s="247">
        <v>0.24199999999999999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4" customFormat="1">
      <c r="A211" s="14"/>
      <c r="B211" s="254"/>
      <c r="C211" s="255"/>
      <c r="D211" s="244" t="s">
        <v>223</v>
      </c>
      <c r="E211" s="256" t="s">
        <v>1</v>
      </c>
      <c r="F211" s="257" t="s">
        <v>226</v>
      </c>
      <c r="G211" s="255"/>
      <c r="H211" s="258">
        <v>0.24199999999999999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223</v>
      </c>
      <c r="AU211" s="264" t="s">
        <v>89</v>
      </c>
      <c r="AV211" s="14" t="s">
        <v>221</v>
      </c>
      <c r="AW211" s="14" t="s">
        <v>36</v>
      </c>
      <c r="AX211" s="14" t="s">
        <v>21</v>
      </c>
      <c r="AY211" s="264" t="s">
        <v>215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233</v>
      </c>
      <c r="F212" s="226" t="s">
        <v>333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SUM(P213:P291)</f>
        <v>0</v>
      </c>
      <c r="Q212" s="220"/>
      <c r="R212" s="221">
        <f>SUM(R213:R291)</f>
        <v>87.06392314999998</v>
      </c>
      <c r="S212" s="220"/>
      <c r="T212" s="222">
        <f>SUM(T213:T291)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21</v>
      </c>
      <c r="AT212" s="224" t="s">
        <v>79</v>
      </c>
      <c r="AU212" s="224" t="s">
        <v>21</v>
      </c>
      <c r="AY212" s="223" t="s">
        <v>215</v>
      </c>
      <c r="BK212" s="225">
        <f>SUM(BK213:BK291)</f>
        <v>0</v>
      </c>
    </row>
    <row r="213" s="2" customFormat="1" ht="21.75" customHeight="1">
      <c r="A213" s="39"/>
      <c r="B213" s="40"/>
      <c r="C213" s="228" t="s">
        <v>334</v>
      </c>
      <c r="D213" s="228" t="s">
        <v>217</v>
      </c>
      <c r="E213" s="229" t="s">
        <v>335</v>
      </c>
      <c r="F213" s="230" t="s">
        <v>336</v>
      </c>
      <c r="G213" s="231" t="s">
        <v>220</v>
      </c>
      <c r="H213" s="232">
        <v>1.2010000000000001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1.07965</v>
      </c>
      <c r="R213" s="238">
        <f>Q213*H213</f>
        <v>1.2966596500000001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337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338</v>
      </c>
      <c r="G214" s="243"/>
      <c r="H214" s="247">
        <v>1.2010000000000001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339</v>
      </c>
      <c r="D215" s="228" t="s">
        <v>217</v>
      </c>
      <c r="E215" s="229" t="s">
        <v>340</v>
      </c>
      <c r="F215" s="230" t="s">
        <v>341</v>
      </c>
      <c r="G215" s="231" t="s">
        <v>220</v>
      </c>
      <c r="H215" s="232">
        <v>196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342</v>
      </c>
    </row>
    <row r="216" s="13" customFormat="1">
      <c r="A216" s="13"/>
      <c r="B216" s="242"/>
      <c r="C216" s="243"/>
      <c r="D216" s="244" t="s">
        <v>223</v>
      </c>
      <c r="E216" s="245" t="s">
        <v>1</v>
      </c>
      <c r="F216" s="246" t="s">
        <v>343</v>
      </c>
      <c r="G216" s="243"/>
      <c r="H216" s="247">
        <v>196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223</v>
      </c>
      <c r="AU216" s="253" t="s">
        <v>89</v>
      </c>
      <c r="AV216" s="13" t="s">
        <v>89</v>
      </c>
      <c r="AW216" s="13" t="s">
        <v>36</v>
      </c>
      <c r="AX216" s="13" t="s">
        <v>80</v>
      </c>
      <c r="AY216" s="253" t="s">
        <v>215</v>
      </c>
    </row>
    <row r="217" s="14" customFormat="1">
      <c r="A217" s="14"/>
      <c r="B217" s="254"/>
      <c r="C217" s="255"/>
      <c r="D217" s="244" t="s">
        <v>223</v>
      </c>
      <c r="E217" s="256" t="s">
        <v>1</v>
      </c>
      <c r="F217" s="257" t="s">
        <v>226</v>
      </c>
      <c r="G217" s="255"/>
      <c r="H217" s="258">
        <v>196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223</v>
      </c>
      <c r="AU217" s="264" t="s">
        <v>89</v>
      </c>
      <c r="AV217" s="14" t="s">
        <v>221</v>
      </c>
      <c r="AW217" s="14" t="s">
        <v>36</v>
      </c>
      <c r="AX217" s="14" t="s">
        <v>21</v>
      </c>
      <c r="AY217" s="264" t="s">
        <v>215</v>
      </c>
    </row>
    <row r="218" s="2" customFormat="1" ht="21.75" customHeight="1">
      <c r="A218" s="39"/>
      <c r="B218" s="40"/>
      <c r="C218" s="228" t="s">
        <v>344</v>
      </c>
      <c r="D218" s="228" t="s">
        <v>217</v>
      </c>
      <c r="E218" s="229" t="s">
        <v>345</v>
      </c>
      <c r="F218" s="230" t="s">
        <v>346</v>
      </c>
      <c r="G218" s="231" t="s">
        <v>220</v>
      </c>
      <c r="H218" s="232">
        <v>3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2.45329</v>
      </c>
      <c r="R218" s="238">
        <f>Q218*H218</f>
        <v>7.3598699999999999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347</v>
      </c>
    </row>
    <row r="219" s="13" customFormat="1">
      <c r="A219" s="13"/>
      <c r="B219" s="242"/>
      <c r="C219" s="243"/>
      <c r="D219" s="244" t="s">
        <v>223</v>
      </c>
      <c r="E219" s="245" t="s">
        <v>1</v>
      </c>
      <c r="F219" s="246" t="s">
        <v>348</v>
      </c>
      <c r="G219" s="243"/>
      <c r="H219" s="247">
        <v>3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223</v>
      </c>
      <c r="AU219" s="253" t="s">
        <v>89</v>
      </c>
      <c r="AV219" s="13" t="s">
        <v>89</v>
      </c>
      <c r="AW219" s="13" t="s">
        <v>36</v>
      </c>
      <c r="AX219" s="13" t="s">
        <v>21</v>
      </c>
      <c r="AY219" s="253" t="s">
        <v>215</v>
      </c>
    </row>
    <row r="220" s="2" customFormat="1" ht="16.5" customHeight="1">
      <c r="A220" s="39"/>
      <c r="B220" s="40"/>
      <c r="C220" s="228" t="s">
        <v>349</v>
      </c>
      <c r="D220" s="228" t="s">
        <v>217</v>
      </c>
      <c r="E220" s="229" t="s">
        <v>350</v>
      </c>
      <c r="F220" s="230" t="s">
        <v>351</v>
      </c>
      <c r="G220" s="231" t="s">
        <v>246</v>
      </c>
      <c r="H220" s="232">
        <v>1446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0.00109</v>
      </c>
      <c r="R220" s="238">
        <f>Q220*H220</f>
        <v>1.5761400000000001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352</v>
      </c>
    </row>
    <row r="221" s="13" customFormat="1">
      <c r="A221" s="13"/>
      <c r="B221" s="242"/>
      <c r="C221" s="243"/>
      <c r="D221" s="244" t="s">
        <v>223</v>
      </c>
      <c r="E221" s="245" t="s">
        <v>1</v>
      </c>
      <c r="F221" s="246" t="s">
        <v>353</v>
      </c>
      <c r="G221" s="243"/>
      <c r="H221" s="247">
        <v>1420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223</v>
      </c>
      <c r="AU221" s="253" t="s">
        <v>89</v>
      </c>
      <c r="AV221" s="13" t="s">
        <v>89</v>
      </c>
      <c r="AW221" s="13" t="s">
        <v>36</v>
      </c>
      <c r="AX221" s="13" t="s">
        <v>80</v>
      </c>
      <c r="AY221" s="253" t="s">
        <v>215</v>
      </c>
    </row>
    <row r="222" s="13" customFormat="1">
      <c r="A222" s="13"/>
      <c r="B222" s="242"/>
      <c r="C222" s="243"/>
      <c r="D222" s="244" t="s">
        <v>223</v>
      </c>
      <c r="E222" s="245" t="s">
        <v>1</v>
      </c>
      <c r="F222" s="246" t="s">
        <v>354</v>
      </c>
      <c r="G222" s="243"/>
      <c r="H222" s="247">
        <v>26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223</v>
      </c>
      <c r="AU222" s="253" t="s">
        <v>89</v>
      </c>
      <c r="AV222" s="13" t="s">
        <v>89</v>
      </c>
      <c r="AW222" s="13" t="s">
        <v>36</v>
      </c>
      <c r="AX222" s="13" t="s">
        <v>80</v>
      </c>
      <c r="AY222" s="253" t="s">
        <v>215</v>
      </c>
    </row>
    <row r="223" s="14" customFormat="1">
      <c r="A223" s="14"/>
      <c r="B223" s="254"/>
      <c r="C223" s="255"/>
      <c r="D223" s="244" t="s">
        <v>223</v>
      </c>
      <c r="E223" s="256" t="s">
        <v>1</v>
      </c>
      <c r="F223" s="257" t="s">
        <v>226</v>
      </c>
      <c r="G223" s="255"/>
      <c r="H223" s="258">
        <v>1446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223</v>
      </c>
      <c r="AU223" s="264" t="s">
        <v>89</v>
      </c>
      <c r="AV223" s="14" t="s">
        <v>221</v>
      </c>
      <c r="AW223" s="14" t="s">
        <v>36</v>
      </c>
      <c r="AX223" s="14" t="s">
        <v>21</v>
      </c>
      <c r="AY223" s="264" t="s">
        <v>215</v>
      </c>
    </row>
    <row r="224" s="2" customFormat="1" ht="16.5" customHeight="1">
      <c r="A224" s="39"/>
      <c r="B224" s="40"/>
      <c r="C224" s="228" t="s">
        <v>355</v>
      </c>
      <c r="D224" s="228" t="s">
        <v>217</v>
      </c>
      <c r="E224" s="229" t="s">
        <v>356</v>
      </c>
      <c r="F224" s="230" t="s">
        <v>357</v>
      </c>
      <c r="G224" s="231" t="s">
        <v>246</v>
      </c>
      <c r="H224" s="232">
        <v>1446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358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359</v>
      </c>
      <c r="G225" s="243"/>
      <c r="H225" s="247">
        <v>1446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21</v>
      </c>
      <c r="AY225" s="253" t="s">
        <v>215</v>
      </c>
    </row>
    <row r="226" s="2" customFormat="1" ht="21.75" customHeight="1">
      <c r="A226" s="39"/>
      <c r="B226" s="40"/>
      <c r="C226" s="228" t="s">
        <v>360</v>
      </c>
      <c r="D226" s="228" t="s">
        <v>217</v>
      </c>
      <c r="E226" s="229" t="s">
        <v>361</v>
      </c>
      <c r="F226" s="230" t="s">
        <v>362</v>
      </c>
      <c r="G226" s="231" t="s">
        <v>246</v>
      </c>
      <c r="H226" s="232">
        <v>26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0.0025000000000000001</v>
      </c>
      <c r="R226" s="238">
        <f>Q226*H226</f>
        <v>0.065000000000000002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363</v>
      </c>
    </row>
    <row r="227" s="13" customFormat="1">
      <c r="A227" s="13"/>
      <c r="B227" s="242"/>
      <c r="C227" s="243"/>
      <c r="D227" s="244" t="s">
        <v>223</v>
      </c>
      <c r="E227" s="245" t="s">
        <v>1</v>
      </c>
      <c r="F227" s="246" t="s">
        <v>364</v>
      </c>
      <c r="G227" s="243"/>
      <c r="H227" s="247">
        <v>26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223</v>
      </c>
      <c r="AU227" s="253" t="s">
        <v>89</v>
      </c>
      <c r="AV227" s="13" t="s">
        <v>89</v>
      </c>
      <c r="AW227" s="13" t="s">
        <v>36</v>
      </c>
      <c r="AX227" s="13" t="s">
        <v>21</v>
      </c>
      <c r="AY227" s="253" t="s">
        <v>215</v>
      </c>
    </row>
    <row r="228" s="2" customFormat="1" ht="21.75" customHeight="1">
      <c r="A228" s="39"/>
      <c r="B228" s="40"/>
      <c r="C228" s="228" t="s">
        <v>365</v>
      </c>
      <c r="D228" s="228" t="s">
        <v>217</v>
      </c>
      <c r="E228" s="229" t="s">
        <v>366</v>
      </c>
      <c r="F228" s="230" t="s">
        <v>367</v>
      </c>
      <c r="G228" s="231" t="s">
        <v>281</v>
      </c>
      <c r="H228" s="232">
        <v>16.931999999999999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368</v>
      </c>
    </row>
    <row r="229" s="13" customFormat="1">
      <c r="A229" s="13"/>
      <c r="B229" s="242"/>
      <c r="C229" s="243"/>
      <c r="D229" s="244" t="s">
        <v>223</v>
      </c>
      <c r="E229" s="245" t="s">
        <v>1</v>
      </c>
      <c r="F229" s="246" t="s">
        <v>369</v>
      </c>
      <c r="G229" s="243"/>
      <c r="H229" s="247">
        <v>16.931999999999999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223</v>
      </c>
      <c r="AU229" s="253" t="s">
        <v>89</v>
      </c>
      <c r="AV229" s="13" t="s">
        <v>89</v>
      </c>
      <c r="AW229" s="13" t="s">
        <v>36</v>
      </c>
      <c r="AX229" s="13" t="s">
        <v>21</v>
      </c>
      <c r="AY229" s="253" t="s">
        <v>215</v>
      </c>
    </row>
    <row r="230" s="2" customFormat="1" ht="16.5" customHeight="1">
      <c r="A230" s="39"/>
      <c r="B230" s="40"/>
      <c r="C230" s="228" t="s">
        <v>370</v>
      </c>
      <c r="D230" s="228" t="s">
        <v>217</v>
      </c>
      <c r="E230" s="229" t="s">
        <v>371</v>
      </c>
      <c r="F230" s="230" t="s">
        <v>372</v>
      </c>
      <c r="G230" s="231" t="s">
        <v>373</v>
      </c>
      <c r="H230" s="232">
        <v>3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374</v>
      </c>
    </row>
    <row r="231" s="13" customFormat="1">
      <c r="A231" s="13"/>
      <c r="B231" s="242"/>
      <c r="C231" s="243"/>
      <c r="D231" s="244" t="s">
        <v>223</v>
      </c>
      <c r="E231" s="245" t="s">
        <v>1</v>
      </c>
      <c r="F231" s="246" t="s">
        <v>233</v>
      </c>
      <c r="G231" s="243"/>
      <c r="H231" s="247">
        <v>3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223</v>
      </c>
      <c r="AU231" s="253" t="s">
        <v>89</v>
      </c>
      <c r="AV231" s="13" t="s">
        <v>89</v>
      </c>
      <c r="AW231" s="13" t="s">
        <v>36</v>
      </c>
      <c r="AX231" s="13" t="s">
        <v>80</v>
      </c>
      <c r="AY231" s="253" t="s">
        <v>215</v>
      </c>
    </row>
    <row r="232" s="14" customFormat="1">
      <c r="A232" s="14"/>
      <c r="B232" s="254"/>
      <c r="C232" s="255"/>
      <c r="D232" s="244" t="s">
        <v>223</v>
      </c>
      <c r="E232" s="256" t="s">
        <v>1</v>
      </c>
      <c r="F232" s="257" t="s">
        <v>226</v>
      </c>
      <c r="G232" s="255"/>
      <c r="H232" s="258">
        <v>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223</v>
      </c>
      <c r="AU232" s="264" t="s">
        <v>89</v>
      </c>
      <c r="AV232" s="14" t="s">
        <v>221</v>
      </c>
      <c r="AW232" s="14" t="s">
        <v>36</v>
      </c>
      <c r="AX232" s="14" t="s">
        <v>21</v>
      </c>
      <c r="AY232" s="264" t="s">
        <v>215</v>
      </c>
    </row>
    <row r="233" s="2" customFormat="1" ht="21.75" customHeight="1">
      <c r="A233" s="39"/>
      <c r="B233" s="40"/>
      <c r="C233" s="228" t="s">
        <v>375</v>
      </c>
      <c r="D233" s="228" t="s">
        <v>217</v>
      </c>
      <c r="E233" s="229" t="s">
        <v>376</v>
      </c>
      <c r="F233" s="230" t="s">
        <v>377</v>
      </c>
      <c r="G233" s="231" t="s">
        <v>373</v>
      </c>
      <c r="H233" s="232">
        <v>16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0.022780000000000002</v>
      </c>
      <c r="R233" s="238">
        <f>Q233*H233</f>
        <v>0.36448000000000003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378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379</v>
      </c>
      <c r="G234" s="243"/>
      <c r="H234" s="247">
        <v>16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21.75" customHeight="1">
      <c r="A235" s="39"/>
      <c r="B235" s="40"/>
      <c r="C235" s="228" t="s">
        <v>380</v>
      </c>
      <c r="D235" s="228" t="s">
        <v>217</v>
      </c>
      <c r="E235" s="229" t="s">
        <v>381</v>
      </c>
      <c r="F235" s="230" t="s">
        <v>382</v>
      </c>
      <c r="G235" s="231" t="s">
        <v>373</v>
      </c>
      <c r="H235" s="232">
        <v>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0.027109999999999999</v>
      </c>
      <c r="R235" s="238">
        <f>Q235*H235</f>
        <v>0.054219999999999997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383</v>
      </c>
    </row>
    <row r="236" s="13" customFormat="1">
      <c r="A236" s="13"/>
      <c r="B236" s="242"/>
      <c r="C236" s="243"/>
      <c r="D236" s="244" t="s">
        <v>223</v>
      </c>
      <c r="E236" s="245" t="s">
        <v>1</v>
      </c>
      <c r="F236" s="246" t="s">
        <v>89</v>
      </c>
      <c r="G236" s="243"/>
      <c r="H236" s="247">
        <v>2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223</v>
      </c>
      <c r="AU236" s="253" t="s">
        <v>89</v>
      </c>
      <c r="AV236" s="13" t="s">
        <v>89</v>
      </c>
      <c r="AW236" s="13" t="s">
        <v>36</v>
      </c>
      <c r="AX236" s="13" t="s">
        <v>21</v>
      </c>
      <c r="AY236" s="253" t="s">
        <v>215</v>
      </c>
    </row>
    <row r="237" s="2" customFormat="1" ht="21.75" customHeight="1">
      <c r="A237" s="39"/>
      <c r="B237" s="40"/>
      <c r="C237" s="228" t="s">
        <v>384</v>
      </c>
      <c r="D237" s="228" t="s">
        <v>217</v>
      </c>
      <c r="E237" s="229" t="s">
        <v>385</v>
      </c>
      <c r="F237" s="230" t="s">
        <v>386</v>
      </c>
      <c r="G237" s="231" t="s">
        <v>373</v>
      </c>
      <c r="H237" s="232">
        <v>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0.031320000000000001</v>
      </c>
      <c r="R237" s="238">
        <f>Q237*H237</f>
        <v>0.15660000000000002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387</v>
      </c>
    </row>
    <row r="238" s="13" customFormat="1">
      <c r="A238" s="13"/>
      <c r="B238" s="242"/>
      <c r="C238" s="243"/>
      <c r="D238" s="244" t="s">
        <v>223</v>
      </c>
      <c r="E238" s="245" t="s">
        <v>1</v>
      </c>
      <c r="F238" s="246" t="s">
        <v>388</v>
      </c>
      <c r="G238" s="243"/>
      <c r="H238" s="247">
        <v>5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223</v>
      </c>
      <c r="AU238" s="253" t="s">
        <v>89</v>
      </c>
      <c r="AV238" s="13" t="s">
        <v>89</v>
      </c>
      <c r="AW238" s="13" t="s">
        <v>36</v>
      </c>
      <c r="AX238" s="13" t="s">
        <v>21</v>
      </c>
      <c r="AY238" s="253" t="s">
        <v>215</v>
      </c>
    </row>
    <row r="239" s="2" customFormat="1" ht="16.5" customHeight="1">
      <c r="A239" s="39"/>
      <c r="B239" s="40"/>
      <c r="C239" s="228" t="s">
        <v>389</v>
      </c>
      <c r="D239" s="228" t="s">
        <v>217</v>
      </c>
      <c r="E239" s="229" t="s">
        <v>390</v>
      </c>
      <c r="F239" s="230" t="s">
        <v>391</v>
      </c>
      <c r="G239" s="231" t="s">
        <v>220</v>
      </c>
      <c r="H239" s="232">
        <v>0.623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1.94302</v>
      </c>
      <c r="R239" s="238">
        <f>Q239*H239</f>
        <v>1.2105014599999999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392</v>
      </c>
    </row>
    <row r="240" s="13" customFormat="1">
      <c r="A240" s="13"/>
      <c r="B240" s="242"/>
      <c r="C240" s="243"/>
      <c r="D240" s="244" t="s">
        <v>223</v>
      </c>
      <c r="E240" s="245" t="s">
        <v>1</v>
      </c>
      <c r="F240" s="246" t="s">
        <v>393</v>
      </c>
      <c r="G240" s="243"/>
      <c r="H240" s="247">
        <v>0.623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223</v>
      </c>
      <c r="AU240" s="253" t="s">
        <v>89</v>
      </c>
      <c r="AV240" s="13" t="s">
        <v>89</v>
      </c>
      <c r="AW240" s="13" t="s">
        <v>36</v>
      </c>
      <c r="AX240" s="13" t="s">
        <v>21</v>
      </c>
      <c r="AY240" s="253" t="s">
        <v>215</v>
      </c>
    </row>
    <row r="241" s="2" customFormat="1" ht="21.75" customHeight="1">
      <c r="A241" s="39"/>
      <c r="B241" s="40"/>
      <c r="C241" s="228" t="s">
        <v>394</v>
      </c>
      <c r="D241" s="228" t="s">
        <v>217</v>
      </c>
      <c r="E241" s="229" t="s">
        <v>395</v>
      </c>
      <c r="F241" s="230" t="s">
        <v>396</v>
      </c>
      <c r="G241" s="231" t="s">
        <v>281</v>
      </c>
      <c r="H241" s="232">
        <v>0.58699999999999997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1.0900000000000001</v>
      </c>
      <c r="R241" s="238">
        <f>Q241*H241</f>
        <v>0.63983000000000001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397</v>
      </c>
    </row>
    <row r="242" s="15" customFormat="1">
      <c r="A242" s="15"/>
      <c r="B242" s="265"/>
      <c r="C242" s="266"/>
      <c r="D242" s="244" t="s">
        <v>223</v>
      </c>
      <c r="E242" s="267" t="s">
        <v>1</v>
      </c>
      <c r="F242" s="268" t="s">
        <v>398</v>
      </c>
      <c r="G242" s="266"/>
      <c r="H242" s="267" t="s">
        <v>1</v>
      </c>
      <c r="I242" s="269"/>
      <c r="J242" s="266"/>
      <c r="K242" s="266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223</v>
      </c>
      <c r="AU242" s="274" t="s">
        <v>89</v>
      </c>
      <c r="AV242" s="15" t="s">
        <v>21</v>
      </c>
      <c r="AW242" s="15" t="s">
        <v>36</v>
      </c>
      <c r="AX242" s="15" t="s">
        <v>80</v>
      </c>
      <c r="AY242" s="274" t="s">
        <v>215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399</v>
      </c>
      <c r="G243" s="243"/>
      <c r="H243" s="247">
        <v>0.58699999999999997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21.75" customHeight="1">
      <c r="A244" s="39"/>
      <c r="B244" s="40"/>
      <c r="C244" s="228" t="s">
        <v>400</v>
      </c>
      <c r="D244" s="228" t="s">
        <v>217</v>
      </c>
      <c r="E244" s="229" t="s">
        <v>401</v>
      </c>
      <c r="F244" s="230" t="s">
        <v>402</v>
      </c>
      <c r="G244" s="231" t="s">
        <v>220</v>
      </c>
      <c r="H244" s="232">
        <v>5.5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403</v>
      </c>
    </row>
    <row r="245" s="15" customFormat="1">
      <c r="A245" s="15"/>
      <c r="B245" s="265"/>
      <c r="C245" s="266"/>
      <c r="D245" s="244" t="s">
        <v>223</v>
      </c>
      <c r="E245" s="267" t="s">
        <v>1</v>
      </c>
      <c r="F245" s="268" t="s">
        <v>404</v>
      </c>
      <c r="G245" s="266"/>
      <c r="H245" s="267" t="s">
        <v>1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223</v>
      </c>
      <c r="AU245" s="274" t="s">
        <v>89</v>
      </c>
      <c r="AV245" s="15" t="s">
        <v>21</v>
      </c>
      <c r="AW245" s="15" t="s">
        <v>36</v>
      </c>
      <c r="AX245" s="15" t="s">
        <v>80</v>
      </c>
      <c r="AY245" s="274" t="s">
        <v>215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405</v>
      </c>
      <c r="G246" s="243"/>
      <c r="H246" s="247">
        <v>5.5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406</v>
      </c>
      <c r="D247" s="228" t="s">
        <v>217</v>
      </c>
      <c r="E247" s="229" t="s">
        <v>407</v>
      </c>
      <c r="F247" s="230" t="s">
        <v>408</v>
      </c>
      <c r="G247" s="231" t="s">
        <v>246</v>
      </c>
      <c r="H247" s="232">
        <v>56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0.0024399999999999999</v>
      </c>
      <c r="R247" s="238">
        <f>Q247*H247</f>
        <v>0.13663999999999998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409</v>
      </c>
    </row>
    <row r="248" s="13" customFormat="1">
      <c r="A248" s="13"/>
      <c r="B248" s="242"/>
      <c r="C248" s="243"/>
      <c r="D248" s="244" t="s">
        <v>223</v>
      </c>
      <c r="E248" s="245" t="s">
        <v>1</v>
      </c>
      <c r="F248" s="246" t="s">
        <v>410</v>
      </c>
      <c r="G248" s="243"/>
      <c r="H248" s="247">
        <v>56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223</v>
      </c>
      <c r="AU248" s="253" t="s">
        <v>89</v>
      </c>
      <c r="AV248" s="13" t="s">
        <v>89</v>
      </c>
      <c r="AW248" s="13" t="s">
        <v>36</v>
      </c>
      <c r="AX248" s="13" t="s">
        <v>80</v>
      </c>
      <c r="AY248" s="253" t="s">
        <v>215</v>
      </c>
    </row>
    <row r="249" s="14" customFormat="1">
      <c r="A249" s="14"/>
      <c r="B249" s="254"/>
      <c r="C249" s="255"/>
      <c r="D249" s="244" t="s">
        <v>223</v>
      </c>
      <c r="E249" s="256" t="s">
        <v>1</v>
      </c>
      <c r="F249" s="257" t="s">
        <v>226</v>
      </c>
      <c r="G249" s="255"/>
      <c r="H249" s="258">
        <v>56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223</v>
      </c>
      <c r="AU249" s="264" t="s">
        <v>89</v>
      </c>
      <c r="AV249" s="14" t="s">
        <v>221</v>
      </c>
      <c r="AW249" s="14" t="s">
        <v>36</v>
      </c>
      <c r="AX249" s="14" t="s">
        <v>21</v>
      </c>
      <c r="AY249" s="264" t="s">
        <v>215</v>
      </c>
    </row>
    <row r="250" s="2" customFormat="1" ht="21.75" customHeight="1">
      <c r="A250" s="39"/>
      <c r="B250" s="40"/>
      <c r="C250" s="228" t="s">
        <v>411</v>
      </c>
      <c r="D250" s="228" t="s">
        <v>217</v>
      </c>
      <c r="E250" s="229" t="s">
        <v>412</v>
      </c>
      <c r="F250" s="230" t="s">
        <v>413</v>
      </c>
      <c r="G250" s="231" t="s">
        <v>246</v>
      </c>
      <c r="H250" s="232">
        <v>56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414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410</v>
      </c>
      <c r="G251" s="243"/>
      <c r="H251" s="247">
        <v>56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415</v>
      </c>
      <c r="D252" s="228" t="s">
        <v>217</v>
      </c>
      <c r="E252" s="229" t="s">
        <v>416</v>
      </c>
      <c r="F252" s="230" t="s">
        <v>417</v>
      </c>
      <c r="G252" s="231" t="s">
        <v>281</v>
      </c>
      <c r="H252" s="232">
        <v>1.698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221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418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419</v>
      </c>
      <c r="G253" s="243"/>
      <c r="H253" s="247">
        <v>1.698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80</v>
      </c>
      <c r="AY253" s="253" t="s">
        <v>215</v>
      </c>
    </row>
    <row r="254" s="14" customFormat="1">
      <c r="A254" s="14"/>
      <c r="B254" s="254"/>
      <c r="C254" s="255"/>
      <c r="D254" s="244" t="s">
        <v>223</v>
      </c>
      <c r="E254" s="256" t="s">
        <v>1</v>
      </c>
      <c r="F254" s="257" t="s">
        <v>226</v>
      </c>
      <c r="G254" s="255"/>
      <c r="H254" s="258">
        <v>1.698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223</v>
      </c>
      <c r="AU254" s="264" t="s">
        <v>89</v>
      </c>
      <c r="AV254" s="14" t="s">
        <v>221</v>
      </c>
      <c r="AW254" s="14" t="s">
        <v>36</v>
      </c>
      <c r="AX254" s="14" t="s">
        <v>21</v>
      </c>
      <c r="AY254" s="264" t="s">
        <v>215</v>
      </c>
    </row>
    <row r="255" s="2" customFormat="1" ht="33" customHeight="1">
      <c r="A255" s="39"/>
      <c r="B255" s="40"/>
      <c r="C255" s="228" t="s">
        <v>420</v>
      </c>
      <c r="D255" s="228" t="s">
        <v>217</v>
      </c>
      <c r="E255" s="229" t="s">
        <v>421</v>
      </c>
      <c r="F255" s="230" t="s">
        <v>422</v>
      </c>
      <c r="G255" s="231" t="s">
        <v>246</v>
      </c>
      <c r="H255" s="232">
        <v>237.87200000000001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221</v>
      </c>
      <c r="AT255" s="240" t="s">
        <v>217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423</v>
      </c>
    </row>
    <row r="256" s="15" customFormat="1">
      <c r="A256" s="15"/>
      <c r="B256" s="265"/>
      <c r="C256" s="266"/>
      <c r="D256" s="244" t="s">
        <v>223</v>
      </c>
      <c r="E256" s="267" t="s">
        <v>1</v>
      </c>
      <c r="F256" s="268" t="s">
        <v>424</v>
      </c>
      <c r="G256" s="266"/>
      <c r="H256" s="267" t="s">
        <v>1</v>
      </c>
      <c r="I256" s="269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223</v>
      </c>
      <c r="AU256" s="274" t="s">
        <v>89</v>
      </c>
      <c r="AV256" s="15" t="s">
        <v>21</v>
      </c>
      <c r="AW256" s="15" t="s">
        <v>36</v>
      </c>
      <c r="AX256" s="15" t="s">
        <v>80</v>
      </c>
      <c r="AY256" s="274" t="s">
        <v>215</v>
      </c>
    </row>
    <row r="257" s="13" customFormat="1">
      <c r="A257" s="13"/>
      <c r="B257" s="242"/>
      <c r="C257" s="243"/>
      <c r="D257" s="244" t="s">
        <v>223</v>
      </c>
      <c r="E257" s="245" t="s">
        <v>1</v>
      </c>
      <c r="F257" s="246" t="s">
        <v>425</v>
      </c>
      <c r="G257" s="243"/>
      <c r="H257" s="247">
        <v>234.618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223</v>
      </c>
      <c r="AU257" s="253" t="s">
        <v>89</v>
      </c>
      <c r="AV257" s="13" t="s">
        <v>89</v>
      </c>
      <c r="AW257" s="13" t="s">
        <v>36</v>
      </c>
      <c r="AX257" s="13" t="s">
        <v>80</v>
      </c>
      <c r="AY257" s="253" t="s">
        <v>215</v>
      </c>
    </row>
    <row r="258" s="13" customFormat="1">
      <c r="A258" s="13"/>
      <c r="B258" s="242"/>
      <c r="C258" s="243"/>
      <c r="D258" s="244" t="s">
        <v>223</v>
      </c>
      <c r="E258" s="245" t="s">
        <v>1</v>
      </c>
      <c r="F258" s="246" t="s">
        <v>426</v>
      </c>
      <c r="G258" s="243"/>
      <c r="H258" s="247">
        <v>3.254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223</v>
      </c>
      <c r="AU258" s="253" t="s">
        <v>89</v>
      </c>
      <c r="AV258" s="13" t="s">
        <v>89</v>
      </c>
      <c r="AW258" s="13" t="s">
        <v>36</v>
      </c>
      <c r="AX258" s="13" t="s">
        <v>80</v>
      </c>
      <c r="AY258" s="253" t="s">
        <v>215</v>
      </c>
    </row>
    <row r="259" s="14" customFormat="1">
      <c r="A259" s="14"/>
      <c r="B259" s="254"/>
      <c r="C259" s="255"/>
      <c r="D259" s="244" t="s">
        <v>223</v>
      </c>
      <c r="E259" s="256" t="s">
        <v>1</v>
      </c>
      <c r="F259" s="257" t="s">
        <v>226</v>
      </c>
      <c r="G259" s="255"/>
      <c r="H259" s="258">
        <v>237.87200000000001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223</v>
      </c>
      <c r="AU259" s="264" t="s">
        <v>89</v>
      </c>
      <c r="AV259" s="14" t="s">
        <v>221</v>
      </c>
      <c r="AW259" s="14" t="s">
        <v>36</v>
      </c>
      <c r="AX259" s="14" t="s">
        <v>21</v>
      </c>
      <c r="AY259" s="264" t="s">
        <v>215</v>
      </c>
    </row>
    <row r="260" s="2" customFormat="1" ht="44.25" customHeight="1">
      <c r="A260" s="39"/>
      <c r="B260" s="40"/>
      <c r="C260" s="275" t="s">
        <v>427</v>
      </c>
      <c r="D260" s="275" t="s">
        <v>294</v>
      </c>
      <c r="E260" s="276" t="s">
        <v>428</v>
      </c>
      <c r="F260" s="277" t="s">
        <v>429</v>
      </c>
      <c r="G260" s="278" t="s">
        <v>246</v>
      </c>
      <c r="H260" s="279">
        <v>258.07999999999998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45</v>
      </c>
      <c r="O260" s="92"/>
      <c r="P260" s="238">
        <f>O260*H260</f>
        <v>0</v>
      </c>
      <c r="Q260" s="238">
        <v>0.023300000000000001</v>
      </c>
      <c r="R260" s="238">
        <f>Q260*H260</f>
        <v>6.0132640000000004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259</v>
      </c>
      <c r="AT260" s="240" t="s">
        <v>294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430</v>
      </c>
    </row>
    <row r="261" s="13" customFormat="1">
      <c r="A261" s="13"/>
      <c r="B261" s="242"/>
      <c r="C261" s="243"/>
      <c r="D261" s="244" t="s">
        <v>223</v>
      </c>
      <c r="E261" s="245" t="s">
        <v>1</v>
      </c>
      <c r="F261" s="246" t="s">
        <v>431</v>
      </c>
      <c r="G261" s="243"/>
      <c r="H261" s="247">
        <v>258.07999999999998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223</v>
      </c>
      <c r="AU261" s="253" t="s">
        <v>89</v>
      </c>
      <c r="AV261" s="13" t="s">
        <v>89</v>
      </c>
      <c r="AW261" s="13" t="s">
        <v>36</v>
      </c>
      <c r="AX261" s="13" t="s">
        <v>21</v>
      </c>
      <c r="AY261" s="253" t="s">
        <v>215</v>
      </c>
    </row>
    <row r="262" s="2" customFormat="1" ht="44.25" customHeight="1">
      <c r="A262" s="39"/>
      <c r="B262" s="40"/>
      <c r="C262" s="275" t="s">
        <v>432</v>
      </c>
      <c r="D262" s="275" t="s">
        <v>294</v>
      </c>
      <c r="E262" s="276" t="s">
        <v>433</v>
      </c>
      <c r="F262" s="277" t="s">
        <v>434</v>
      </c>
      <c r="G262" s="278" t="s">
        <v>246</v>
      </c>
      <c r="H262" s="279">
        <v>3.5790000000000002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45</v>
      </c>
      <c r="O262" s="92"/>
      <c r="P262" s="238">
        <f>O262*H262</f>
        <v>0</v>
      </c>
      <c r="Q262" s="238">
        <v>0.021000000000000001</v>
      </c>
      <c r="R262" s="238">
        <f>Q262*H262</f>
        <v>0.075159000000000004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259</v>
      </c>
      <c r="AT262" s="240" t="s">
        <v>294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435</v>
      </c>
    </row>
    <row r="263" s="13" customFormat="1">
      <c r="A263" s="13"/>
      <c r="B263" s="242"/>
      <c r="C263" s="243"/>
      <c r="D263" s="244" t="s">
        <v>223</v>
      </c>
      <c r="E263" s="245" t="s">
        <v>1</v>
      </c>
      <c r="F263" s="246" t="s">
        <v>436</v>
      </c>
      <c r="G263" s="243"/>
      <c r="H263" s="247">
        <v>3.5790000000000002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223</v>
      </c>
      <c r="AU263" s="253" t="s">
        <v>89</v>
      </c>
      <c r="AV263" s="13" t="s">
        <v>89</v>
      </c>
      <c r="AW263" s="13" t="s">
        <v>36</v>
      </c>
      <c r="AX263" s="13" t="s">
        <v>21</v>
      </c>
      <c r="AY263" s="253" t="s">
        <v>215</v>
      </c>
    </row>
    <row r="264" s="2" customFormat="1" ht="21.75" customHeight="1">
      <c r="A264" s="39"/>
      <c r="B264" s="40"/>
      <c r="C264" s="228" t="s">
        <v>437</v>
      </c>
      <c r="D264" s="228" t="s">
        <v>217</v>
      </c>
      <c r="E264" s="229" t="s">
        <v>438</v>
      </c>
      <c r="F264" s="230" t="s">
        <v>439</v>
      </c>
      <c r="G264" s="231" t="s">
        <v>246</v>
      </c>
      <c r="H264" s="232">
        <v>364.75099999999998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0.13883999999999999</v>
      </c>
      <c r="R264" s="238">
        <f>Q264*H264</f>
        <v>50.642028839999995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221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440</v>
      </c>
    </row>
    <row r="265" s="13" customFormat="1">
      <c r="A265" s="13"/>
      <c r="B265" s="242"/>
      <c r="C265" s="243"/>
      <c r="D265" s="244" t="s">
        <v>223</v>
      </c>
      <c r="E265" s="245" t="s">
        <v>1</v>
      </c>
      <c r="F265" s="246" t="s">
        <v>441</v>
      </c>
      <c r="G265" s="243"/>
      <c r="H265" s="247">
        <v>37.201000000000001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223</v>
      </c>
      <c r="AU265" s="253" t="s">
        <v>89</v>
      </c>
      <c r="AV265" s="13" t="s">
        <v>89</v>
      </c>
      <c r="AW265" s="13" t="s">
        <v>36</v>
      </c>
      <c r="AX265" s="13" t="s">
        <v>80</v>
      </c>
      <c r="AY265" s="253" t="s">
        <v>215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442</v>
      </c>
      <c r="G266" s="243"/>
      <c r="H266" s="247">
        <v>-5.25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80</v>
      </c>
      <c r="AY266" s="253" t="s">
        <v>215</v>
      </c>
    </row>
    <row r="267" s="13" customFormat="1">
      <c r="A267" s="13"/>
      <c r="B267" s="242"/>
      <c r="C267" s="243"/>
      <c r="D267" s="244" t="s">
        <v>223</v>
      </c>
      <c r="E267" s="245" t="s">
        <v>1</v>
      </c>
      <c r="F267" s="246" t="s">
        <v>443</v>
      </c>
      <c r="G267" s="243"/>
      <c r="H267" s="247">
        <v>150.44999999999999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223</v>
      </c>
      <c r="AU267" s="253" t="s">
        <v>89</v>
      </c>
      <c r="AV267" s="13" t="s">
        <v>89</v>
      </c>
      <c r="AW267" s="13" t="s">
        <v>36</v>
      </c>
      <c r="AX267" s="13" t="s">
        <v>80</v>
      </c>
      <c r="AY267" s="253" t="s">
        <v>215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444</v>
      </c>
      <c r="G268" s="243"/>
      <c r="H268" s="247">
        <v>-12.18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80</v>
      </c>
      <c r="AY268" s="253" t="s">
        <v>215</v>
      </c>
    </row>
    <row r="269" s="13" customFormat="1">
      <c r="A269" s="13"/>
      <c r="B269" s="242"/>
      <c r="C269" s="243"/>
      <c r="D269" s="244" t="s">
        <v>223</v>
      </c>
      <c r="E269" s="245" t="s">
        <v>1</v>
      </c>
      <c r="F269" s="246" t="s">
        <v>445</v>
      </c>
      <c r="G269" s="243"/>
      <c r="H269" s="247">
        <v>108.19199999999999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223</v>
      </c>
      <c r="AU269" s="253" t="s">
        <v>89</v>
      </c>
      <c r="AV269" s="13" t="s">
        <v>89</v>
      </c>
      <c r="AW269" s="13" t="s">
        <v>36</v>
      </c>
      <c r="AX269" s="13" t="s">
        <v>80</v>
      </c>
      <c r="AY269" s="253" t="s">
        <v>215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446</v>
      </c>
      <c r="G270" s="243"/>
      <c r="H270" s="247">
        <v>-15.33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80</v>
      </c>
      <c r="AY270" s="253" t="s">
        <v>215</v>
      </c>
    </row>
    <row r="271" s="13" customFormat="1">
      <c r="A271" s="13"/>
      <c r="B271" s="242"/>
      <c r="C271" s="243"/>
      <c r="D271" s="244" t="s">
        <v>223</v>
      </c>
      <c r="E271" s="245" t="s">
        <v>1</v>
      </c>
      <c r="F271" s="246" t="s">
        <v>447</v>
      </c>
      <c r="G271" s="243"/>
      <c r="H271" s="247">
        <v>114.268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223</v>
      </c>
      <c r="AU271" s="253" t="s">
        <v>89</v>
      </c>
      <c r="AV271" s="13" t="s">
        <v>89</v>
      </c>
      <c r="AW271" s="13" t="s">
        <v>36</v>
      </c>
      <c r="AX271" s="13" t="s">
        <v>80</v>
      </c>
      <c r="AY271" s="253" t="s">
        <v>215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448</v>
      </c>
      <c r="G272" s="243"/>
      <c r="H272" s="247">
        <v>-12.6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80</v>
      </c>
      <c r="AY272" s="253" t="s">
        <v>215</v>
      </c>
    </row>
    <row r="273" s="14" customFormat="1">
      <c r="A273" s="14"/>
      <c r="B273" s="254"/>
      <c r="C273" s="255"/>
      <c r="D273" s="244" t="s">
        <v>223</v>
      </c>
      <c r="E273" s="256" t="s">
        <v>1</v>
      </c>
      <c r="F273" s="257" t="s">
        <v>226</v>
      </c>
      <c r="G273" s="255"/>
      <c r="H273" s="258">
        <v>364.75099999999998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223</v>
      </c>
      <c r="AU273" s="264" t="s">
        <v>89</v>
      </c>
      <c r="AV273" s="14" t="s">
        <v>221</v>
      </c>
      <c r="AW273" s="14" t="s">
        <v>36</v>
      </c>
      <c r="AX273" s="14" t="s">
        <v>21</v>
      </c>
      <c r="AY273" s="264" t="s">
        <v>215</v>
      </c>
    </row>
    <row r="274" s="2" customFormat="1" ht="21.75" customHeight="1">
      <c r="A274" s="39"/>
      <c r="B274" s="40"/>
      <c r="C274" s="228" t="s">
        <v>449</v>
      </c>
      <c r="D274" s="228" t="s">
        <v>217</v>
      </c>
      <c r="E274" s="229" t="s">
        <v>450</v>
      </c>
      <c r="F274" s="230" t="s">
        <v>451</v>
      </c>
      <c r="G274" s="231" t="s">
        <v>246</v>
      </c>
      <c r="H274" s="232">
        <v>81.060000000000002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0.079369999999999996</v>
      </c>
      <c r="R274" s="238">
        <f>Q274*H274</f>
        <v>6.4337321999999997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452</v>
      </c>
    </row>
    <row r="275" s="13" customFormat="1">
      <c r="A275" s="13"/>
      <c r="B275" s="242"/>
      <c r="C275" s="243"/>
      <c r="D275" s="244" t="s">
        <v>223</v>
      </c>
      <c r="E275" s="245" t="s">
        <v>1</v>
      </c>
      <c r="F275" s="246" t="s">
        <v>453</v>
      </c>
      <c r="G275" s="243"/>
      <c r="H275" s="247">
        <v>21.559999999999999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223</v>
      </c>
      <c r="AU275" s="253" t="s">
        <v>89</v>
      </c>
      <c r="AV275" s="13" t="s">
        <v>89</v>
      </c>
      <c r="AW275" s="13" t="s">
        <v>36</v>
      </c>
      <c r="AX275" s="13" t="s">
        <v>80</v>
      </c>
      <c r="AY275" s="253" t="s">
        <v>215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454</v>
      </c>
      <c r="G276" s="243"/>
      <c r="H276" s="247">
        <v>-2.9399999999999999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80</v>
      </c>
      <c r="AY276" s="253" t="s">
        <v>215</v>
      </c>
    </row>
    <row r="277" s="13" customFormat="1">
      <c r="A277" s="13"/>
      <c r="B277" s="242"/>
      <c r="C277" s="243"/>
      <c r="D277" s="244" t="s">
        <v>223</v>
      </c>
      <c r="E277" s="245" t="s">
        <v>1</v>
      </c>
      <c r="F277" s="246" t="s">
        <v>455</v>
      </c>
      <c r="G277" s="243"/>
      <c r="H277" s="247">
        <v>55.468000000000004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223</v>
      </c>
      <c r="AU277" s="253" t="s">
        <v>89</v>
      </c>
      <c r="AV277" s="13" t="s">
        <v>89</v>
      </c>
      <c r="AW277" s="13" t="s">
        <v>36</v>
      </c>
      <c r="AX277" s="13" t="s">
        <v>80</v>
      </c>
      <c r="AY277" s="253" t="s">
        <v>215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456</v>
      </c>
      <c r="G278" s="243"/>
      <c r="H278" s="247">
        <v>-10.08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80</v>
      </c>
      <c r="AY278" s="253" t="s">
        <v>215</v>
      </c>
    </row>
    <row r="279" s="13" customFormat="1">
      <c r="A279" s="13"/>
      <c r="B279" s="242"/>
      <c r="C279" s="243"/>
      <c r="D279" s="244" t="s">
        <v>223</v>
      </c>
      <c r="E279" s="245" t="s">
        <v>1</v>
      </c>
      <c r="F279" s="246" t="s">
        <v>457</v>
      </c>
      <c r="G279" s="243"/>
      <c r="H279" s="247">
        <v>19.992000000000001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223</v>
      </c>
      <c r="AU279" s="253" t="s">
        <v>89</v>
      </c>
      <c r="AV279" s="13" t="s">
        <v>89</v>
      </c>
      <c r="AW279" s="13" t="s">
        <v>36</v>
      </c>
      <c r="AX279" s="13" t="s">
        <v>80</v>
      </c>
      <c r="AY279" s="253" t="s">
        <v>215</v>
      </c>
    </row>
    <row r="280" s="13" customFormat="1">
      <c r="A280" s="13"/>
      <c r="B280" s="242"/>
      <c r="C280" s="243"/>
      <c r="D280" s="244" t="s">
        <v>223</v>
      </c>
      <c r="E280" s="245" t="s">
        <v>1</v>
      </c>
      <c r="F280" s="246" t="s">
        <v>454</v>
      </c>
      <c r="G280" s="243"/>
      <c r="H280" s="247">
        <v>-2.9399999999999999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223</v>
      </c>
      <c r="AU280" s="253" t="s">
        <v>89</v>
      </c>
      <c r="AV280" s="13" t="s">
        <v>89</v>
      </c>
      <c r="AW280" s="13" t="s">
        <v>36</v>
      </c>
      <c r="AX280" s="13" t="s">
        <v>80</v>
      </c>
      <c r="AY280" s="253" t="s">
        <v>215</v>
      </c>
    </row>
    <row r="281" s="14" customFormat="1">
      <c r="A281" s="14"/>
      <c r="B281" s="254"/>
      <c r="C281" s="255"/>
      <c r="D281" s="244" t="s">
        <v>223</v>
      </c>
      <c r="E281" s="256" t="s">
        <v>1</v>
      </c>
      <c r="F281" s="257" t="s">
        <v>226</v>
      </c>
      <c r="G281" s="255"/>
      <c r="H281" s="258">
        <v>81.060000000000002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223</v>
      </c>
      <c r="AU281" s="264" t="s">
        <v>89</v>
      </c>
      <c r="AV281" s="14" t="s">
        <v>221</v>
      </c>
      <c r="AW281" s="14" t="s">
        <v>36</v>
      </c>
      <c r="AX281" s="14" t="s">
        <v>21</v>
      </c>
      <c r="AY281" s="264" t="s">
        <v>215</v>
      </c>
    </row>
    <row r="282" s="2" customFormat="1" ht="21.75" customHeight="1">
      <c r="A282" s="39"/>
      <c r="B282" s="40"/>
      <c r="C282" s="228" t="s">
        <v>458</v>
      </c>
      <c r="D282" s="228" t="s">
        <v>217</v>
      </c>
      <c r="E282" s="229" t="s">
        <v>459</v>
      </c>
      <c r="F282" s="230" t="s">
        <v>460</v>
      </c>
      <c r="G282" s="231" t="s">
        <v>246</v>
      </c>
      <c r="H282" s="232">
        <v>15.68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0.13883999999999999</v>
      </c>
      <c r="R282" s="238">
        <f>Q282*H282</f>
        <v>2.1770111999999999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461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462</v>
      </c>
      <c r="G283" s="243"/>
      <c r="H283" s="247">
        <v>15.68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2" customFormat="1" ht="21.75" customHeight="1">
      <c r="A284" s="39"/>
      <c r="B284" s="40"/>
      <c r="C284" s="228" t="s">
        <v>463</v>
      </c>
      <c r="D284" s="228" t="s">
        <v>217</v>
      </c>
      <c r="E284" s="229" t="s">
        <v>464</v>
      </c>
      <c r="F284" s="230" t="s">
        <v>465</v>
      </c>
      <c r="G284" s="231" t="s">
        <v>246</v>
      </c>
      <c r="H284" s="232">
        <v>62.915999999999997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0.14030000000000001</v>
      </c>
      <c r="R284" s="238">
        <f>Q284*H284</f>
        <v>8.8271148000000004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466</v>
      </c>
    </row>
    <row r="285" s="13" customFormat="1">
      <c r="A285" s="13"/>
      <c r="B285" s="242"/>
      <c r="C285" s="243"/>
      <c r="D285" s="244" t="s">
        <v>223</v>
      </c>
      <c r="E285" s="245" t="s">
        <v>1</v>
      </c>
      <c r="F285" s="246" t="s">
        <v>467</v>
      </c>
      <c r="G285" s="243"/>
      <c r="H285" s="247">
        <v>45.472000000000001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223</v>
      </c>
      <c r="AU285" s="253" t="s">
        <v>89</v>
      </c>
      <c r="AV285" s="13" t="s">
        <v>89</v>
      </c>
      <c r="AW285" s="13" t="s">
        <v>36</v>
      </c>
      <c r="AX285" s="13" t="s">
        <v>80</v>
      </c>
      <c r="AY285" s="253" t="s">
        <v>215</v>
      </c>
    </row>
    <row r="286" s="13" customFormat="1">
      <c r="A286" s="13"/>
      <c r="B286" s="242"/>
      <c r="C286" s="243"/>
      <c r="D286" s="244" t="s">
        <v>223</v>
      </c>
      <c r="E286" s="245" t="s">
        <v>1</v>
      </c>
      <c r="F286" s="246" t="s">
        <v>468</v>
      </c>
      <c r="G286" s="243"/>
      <c r="H286" s="247">
        <v>17.443999999999999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223</v>
      </c>
      <c r="AU286" s="253" t="s">
        <v>89</v>
      </c>
      <c r="AV286" s="13" t="s">
        <v>89</v>
      </c>
      <c r="AW286" s="13" t="s">
        <v>36</v>
      </c>
      <c r="AX286" s="13" t="s">
        <v>80</v>
      </c>
      <c r="AY286" s="253" t="s">
        <v>215</v>
      </c>
    </row>
    <row r="287" s="14" customFormat="1">
      <c r="A287" s="14"/>
      <c r="B287" s="254"/>
      <c r="C287" s="255"/>
      <c r="D287" s="244" t="s">
        <v>223</v>
      </c>
      <c r="E287" s="256" t="s">
        <v>1</v>
      </c>
      <c r="F287" s="257" t="s">
        <v>226</v>
      </c>
      <c r="G287" s="255"/>
      <c r="H287" s="258">
        <v>62.915999999999997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223</v>
      </c>
      <c r="AU287" s="264" t="s">
        <v>89</v>
      </c>
      <c r="AV287" s="14" t="s">
        <v>221</v>
      </c>
      <c r="AW287" s="14" t="s">
        <v>36</v>
      </c>
      <c r="AX287" s="14" t="s">
        <v>21</v>
      </c>
      <c r="AY287" s="264" t="s">
        <v>215</v>
      </c>
    </row>
    <row r="288" s="2" customFormat="1" ht="21.75" customHeight="1">
      <c r="A288" s="39"/>
      <c r="B288" s="40"/>
      <c r="C288" s="228" t="s">
        <v>469</v>
      </c>
      <c r="D288" s="228" t="s">
        <v>217</v>
      </c>
      <c r="E288" s="229" t="s">
        <v>470</v>
      </c>
      <c r="F288" s="230" t="s">
        <v>471</v>
      </c>
      <c r="G288" s="231" t="s">
        <v>472</v>
      </c>
      <c r="H288" s="232">
        <v>98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0.00013999999999999999</v>
      </c>
      <c r="R288" s="238">
        <f>Q288*H288</f>
        <v>0.01372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473</v>
      </c>
    </row>
    <row r="289" s="13" customFormat="1">
      <c r="A289" s="13"/>
      <c r="B289" s="242"/>
      <c r="C289" s="243"/>
      <c r="D289" s="244" t="s">
        <v>223</v>
      </c>
      <c r="E289" s="245" t="s">
        <v>1</v>
      </c>
      <c r="F289" s="246" t="s">
        <v>474</v>
      </c>
      <c r="G289" s="243"/>
      <c r="H289" s="247">
        <v>98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223</v>
      </c>
      <c r="AU289" s="253" t="s">
        <v>89</v>
      </c>
      <c r="AV289" s="13" t="s">
        <v>89</v>
      </c>
      <c r="AW289" s="13" t="s">
        <v>36</v>
      </c>
      <c r="AX289" s="13" t="s">
        <v>21</v>
      </c>
      <c r="AY289" s="253" t="s">
        <v>215</v>
      </c>
    </row>
    <row r="290" s="2" customFormat="1" ht="21.75" customHeight="1">
      <c r="A290" s="39"/>
      <c r="B290" s="40"/>
      <c r="C290" s="228" t="s">
        <v>475</v>
      </c>
      <c r="D290" s="228" t="s">
        <v>217</v>
      </c>
      <c r="E290" s="229" t="s">
        <v>476</v>
      </c>
      <c r="F290" s="230" t="s">
        <v>477</v>
      </c>
      <c r="G290" s="231" t="s">
        <v>472</v>
      </c>
      <c r="H290" s="232">
        <v>109.76000000000001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0.00020000000000000001</v>
      </c>
      <c r="R290" s="238">
        <f>Q290*H290</f>
        <v>0.021952000000000003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478</v>
      </c>
    </row>
    <row r="291" s="13" customFormat="1">
      <c r="A291" s="13"/>
      <c r="B291" s="242"/>
      <c r="C291" s="243"/>
      <c r="D291" s="244" t="s">
        <v>223</v>
      </c>
      <c r="E291" s="245" t="s">
        <v>1</v>
      </c>
      <c r="F291" s="246" t="s">
        <v>479</v>
      </c>
      <c r="G291" s="243"/>
      <c r="H291" s="247">
        <v>109.76000000000001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223</v>
      </c>
      <c r="AU291" s="253" t="s">
        <v>89</v>
      </c>
      <c r="AV291" s="13" t="s">
        <v>89</v>
      </c>
      <c r="AW291" s="13" t="s">
        <v>36</v>
      </c>
      <c r="AX291" s="13" t="s">
        <v>21</v>
      </c>
      <c r="AY291" s="253" t="s">
        <v>215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221</v>
      </c>
      <c r="F292" s="226" t="s">
        <v>480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SUM(P293:P364)</f>
        <v>0</v>
      </c>
      <c r="Q292" s="220"/>
      <c r="R292" s="221">
        <f>SUM(R293:R364)</f>
        <v>88.39219756</v>
      </c>
      <c r="S292" s="220"/>
      <c r="T292" s="222">
        <f>SUM(T293:T364)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21</v>
      </c>
      <c r="AT292" s="224" t="s">
        <v>79</v>
      </c>
      <c r="AU292" s="224" t="s">
        <v>21</v>
      </c>
      <c r="AY292" s="223" t="s">
        <v>215</v>
      </c>
      <c r="BK292" s="225">
        <f>SUM(BK293:BK364)</f>
        <v>0</v>
      </c>
    </row>
    <row r="293" s="2" customFormat="1" ht="21.75" customHeight="1">
      <c r="A293" s="39"/>
      <c r="B293" s="40"/>
      <c r="C293" s="228" t="s">
        <v>481</v>
      </c>
      <c r="D293" s="228" t="s">
        <v>217</v>
      </c>
      <c r="E293" s="229" t="s">
        <v>482</v>
      </c>
      <c r="F293" s="230" t="s">
        <v>483</v>
      </c>
      <c r="G293" s="231" t="s">
        <v>484</v>
      </c>
      <c r="H293" s="232">
        <v>100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485</v>
      </c>
    </row>
    <row r="294" s="13" customFormat="1">
      <c r="A294" s="13"/>
      <c r="B294" s="242"/>
      <c r="C294" s="243"/>
      <c r="D294" s="244" t="s">
        <v>223</v>
      </c>
      <c r="E294" s="245" t="s">
        <v>1</v>
      </c>
      <c r="F294" s="246" t="s">
        <v>486</v>
      </c>
      <c r="G294" s="243"/>
      <c r="H294" s="247">
        <v>100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223</v>
      </c>
      <c r="AU294" s="253" t="s">
        <v>89</v>
      </c>
      <c r="AV294" s="13" t="s">
        <v>89</v>
      </c>
      <c r="AW294" s="13" t="s">
        <v>36</v>
      </c>
      <c r="AX294" s="13" t="s">
        <v>21</v>
      </c>
      <c r="AY294" s="253" t="s">
        <v>215</v>
      </c>
    </row>
    <row r="295" s="2" customFormat="1" ht="16.5" customHeight="1">
      <c r="A295" s="39"/>
      <c r="B295" s="40"/>
      <c r="C295" s="228" t="s">
        <v>487</v>
      </c>
      <c r="D295" s="228" t="s">
        <v>217</v>
      </c>
      <c r="E295" s="229" t="s">
        <v>488</v>
      </c>
      <c r="F295" s="230" t="s">
        <v>489</v>
      </c>
      <c r="G295" s="231" t="s">
        <v>220</v>
      </c>
      <c r="H295" s="232">
        <v>12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2.45343</v>
      </c>
      <c r="R295" s="238">
        <f>Q295*H295</f>
        <v>29.44116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221</v>
      </c>
      <c r="AT295" s="240" t="s">
        <v>217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490</v>
      </c>
    </row>
    <row r="296" s="13" customFormat="1">
      <c r="A296" s="13"/>
      <c r="B296" s="242"/>
      <c r="C296" s="243"/>
      <c r="D296" s="244" t="s">
        <v>223</v>
      </c>
      <c r="E296" s="245" t="s">
        <v>1</v>
      </c>
      <c r="F296" s="246" t="s">
        <v>491</v>
      </c>
      <c r="G296" s="243"/>
      <c r="H296" s="247">
        <v>12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223</v>
      </c>
      <c r="AU296" s="253" t="s">
        <v>89</v>
      </c>
      <c r="AV296" s="13" t="s">
        <v>89</v>
      </c>
      <c r="AW296" s="13" t="s">
        <v>36</v>
      </c>
      <c r="AX296" s="13" t="s">
        <v>21</v>
      </c>
      <c r="AY296" s="253" t="s">
        <v>215</v>
      </c>
    </row>
    <row r="297" s="2" customFormat="1" ht="16.5" customHeight="1">
      <c r="A297" s="39"/>
      <c r="B297" s="40"/>
      <c r="C297" s="228" t="s">
        <v>492</v>
      </c>
      <c r="D297" s="228" t="s">
        <v>217</v>
      </c>
      <c r="E297" s="229" t="s">
        <v>493</v>
      </c>
      <c r="F297" s="230" t="s">
        <v>494</v>
      </c>
      <c r="G297" s="231" t="s">
        <v>220</v>
      </c>
      <c r="H297" s="232">
        <v>201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221</v>
      </c>
      <c r="AT297" s="240" t="s">
        <v>217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495</v>
      </c>
    </row>
    <row r="298" s="13" customFormat="1">
      <c r="A298" s="13"/>
      <c r="B298" s="242"/>
      <c r="C298" s="243"/>
      <c r="D298" s="244" t="s">
        <v>223</v>
      </c>
      <c r="E298" s="245" t="s">
        <v>1</v>
      </c>
      <c r="F298" s="246" t="s">
        <v>496</v>
      </c>
      <c r="G298" s="243"/>
      <c r="H298" s="247">
        <v>201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223</v>
      </c>
      <c r="AU298" s="253" t="s">
        <v>89</v>
      </c>
      <c r="AV298" s="13" t="s">
        <v>89</v>
      </c>
      <c r="AW298" s="13" t="s">
        <v>36</v>
      </c>
      <c r="AX298" s="13" t="s">
        <v>80</v>
      </c>
      <c r="AY298" s="253" t="s">
        <v>215</v>
      </c>
    </row>
    <row r="299" s="14" customFormat="1">
      <c r="A299" s="14"/>
      <c r="B299" s="254"/>
      <c r="C299" s="255"/>
      <c r="D299" s="244" t="s">
        <v>223</v>
      </c>
      <c r="E299" s="256" t="s">
        <v>1</v>
      </c>
      <c r="F299" s="257" t="s">
        <v>226</v>
      </c>
      <c r="G299" s="255"/>
      <c r="H299" s="258">
        <v>201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223</v>
      </c>
      <c r="AU299" s="264" t="s">
        <v>89</v>
      </c>
      <c r="AV299" s="14" t="s">
        <v>221</v>
      </c>
      <c r="AW299" s="14" t="s">
        <v>36</v>
      </c>
      <c r="AX299" s="14" t="s">
        <v>21</v>
      </c>
      <c r="AY299" s="264" t="s">
        <v>215</v>
      </c>
    </row>
    <row r="300" s="2" customFormat="1" ht="21.75" customHeight="1">
      <c r="A300" s="39"/>
      <c r="B300" s="40"/>
      <c r="C300" s="228" t="s">
        <v>497</v>
      </c>
      <c r="D300" s="228" t="s">
        <v>217</v>
      </c>
      <c r="E300" s="229" t="s">
        <v>498</v>
      </c>
      <c r="F300" s="230" t="s">
        <v>499</v>
      </c>
      <c r="G300" s="231" t="s">
        <v>220</v>
      </c>
      <c r="H300" s="232">
        <v>1.8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2.45343</v>
      </c>
      <c r="R300" s="238">
        <f>Q300*H300</f>
        <v>4.4161739999999998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500</v>
      </c>
    </row>
    <row r="301" s="13" customFormat="1">
      <c r="A301" s="13"/>
      <c r="B301" s="242"/>
      <c r="C301" s="243"/>
      <c r="D301" s="244" t="s">
        <v>223</v>
      </c>
      <c r="E301" s="245" t="s">
        <v>1</v>
      </c>
      <c r="F301" s="246" t="s">
        <v>501</v>
      </c>
      <c r="G301" s="243"/>
      <c r="H301" s="247">
        <v>1.8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223</v>
      </c>
      <c r="AU301" s="253" t="s">
        <v>89</v>
      </c>
      <c r="AV301" s="13" t="s">
        <v>89</v>
      </c>
      <c r="AW301" s="13" t="s">
        <v>36</v>
      </c>
      <c r="AX301" s="13" t="s">
        <v>21</v>
      </c>
      <c r="AY301" s="253" t="s">
        <v>215</v>
      </c>
    </row>
    <row r="302" s="2" customFormat="1" ht="21.75" customHeight="1">
      <c r="A302" s="39"/>
      <c r="B302" s="40"/>
      <c r="C302" s="228" t="s">
        <v>502</v>
      </c>
      <c r="D302" s="228" t="s">
        <v>217</v>
      </c>
      <c r="E302" s="229" t="s">
        <v>503</v>
      </c>
      <c r="F302" s="230" t="s">
        <v>504</v>
      </c>
      <c r="G302" s="231" t="s">
        <v>246</v>
      </c>
      <c r="H302" s="232">
        <v>784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0.0053299999999999997</v>
      </c>
      <c r="R302" s="238">
        <f>Q302*H302</f>
        <v>4.1787199999999993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505</v>
      </c>
    </row>
    <row r="303" s="13" customFormat="1">
      <c r="A303" s="13"/>
      <c r="B303" s="242"/>
      <c r="C303" s="243"/>
      <c r="D303" s="244" t="s">
        <v>223</v>
      </c>
      <c r="E303" s="245" t="s">
        <v>1</v>
      </c>
      <c r="F303" s="246" t="s">
        <v>506</v>
      </c>
      <c r="G303" s="243"/>
      <c r="H303" s="247">
        <v>784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223</v>
      </c>
      <c r="AU303" s="253" t="s">
        <v>89</v>
      </c>
      <c r="AV303" s="13" t="s">
        <v>89</v>
      </c>
      <c r="AW303" s="13" t="s">
        <v>36</v>
      </c>
      <c r="AX303" s="13" t="s">
        <v>80</v>
      </c>
      <c r="AY303" s="253" t="s">
        <v>215</v>
      </c>
    </row>
    <row r="304" s="14" customFormat="1">
      <c r="A304" s="14"/>
      <c r="B304" s="254"/>
      <c r="C304" s="255"/>
      <c r="D304" s="244" t="s">
        <v>223</v>
      </c>
      <c r="E304" s="256" t="s">
        <v>1</v>
      </c>
      <c r="F304" s="257" t="s">
        <v>226</v>
      </c>
      <c r="G304" s="255"/>
      <c r="H304" s="258">
        <v>784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223</v>
      </c>
      <c r="AU304" s="264" t="s">
        <v>89</v>
      </c>
      <c r="AV304" s="14" t="s">
        <v>221</v>
      </c>
      <c r="AW304" s="14" t="s">
        <v>36</v>
      </c>
      <c r="AX304" s="14" t="s">
        <v>21</v>
      </c>
      <c r="AY304" s="264" t="s">
        <v>215</v>
      </c>
    </row>
    <row r="305" s="2" customFormat="1" ht="21.75" customHeight="1">
      <c r="A305" s="39"/>
      <c r="B305" s="40"/>
      <c r="C305" s="228" t="s">
        <v>507</v>
      </c>
      <c r="D305" s="228" t="s">
        <v>217</v>
      </c>
      <c r="E305" s="229" t="s">
        <v>508</v>
      </c>
      <c r="F305" s="230" t="s">
        <v>509</v>
      </c>
      <c r="G305" s="231" t="s">
        <v>246</v>
      </c>
      <c r="H305" s="232">
        <v>784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510</v>
      </c>
    </row>
    <row r="306" s="13" customFormat="1">
      <c r="A306" s="13"/>
      <c r="B306" s="242"/>
      <c r="C306" s="243"/>
      <c r="D306" s="244" t="s">
        <v>223</v>
      </c>
      <c r="E306" s="245" t="s">
        <v>1</v>
      </c>
      <c r="F306" s="246" t="s">
        <v>511</v>
      </c>
      <c r="G306" s="243"/>
      <c r="H306" s="247">
        <v>784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223</v>
      </c>
      <c r="AU306" s="253" t="s">
        <v>89</v>
      </c>
      <c r="AV306" s="13" t="s">
        <v>89</v>
      </c>
      <c r="AW306" s="13" t="s">
        <v>36</v>
      </c>
      <c r="AX306" s="13" t="s">
        <v>21</v>
      </c>
      <c r="AY306" s="253" t="s">
        <v>215</v>
      </c>
    </row>
    <row r="307" s="2" customFormat="1" ht="21.75" customHeight="1">
      <c r="A307" s="39"/>
      <c r="B307" s="40"/>
      <c r="C307" s="228" t="s">
        <v>512</v>
      </c>
      <c r="D307" s="228" t="s">
        <v>217</v>
      </c>
      <c r="E307" s="229" t="s">
        <v>513</v>
      </c>
      <c r="F307" s="230" t="s">
        <v>514</v>
      </c>
      <c r="G307" s="231" t="s">
        <v>246</v>
      </c>
      <c r="H307" s="232">
        <v>11.962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0.0050000000000000001</v>
      </c>
      <c r="R307" s="238">
        <f>Q307*H307</f>
        <v>0.059810000000000002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221</v>
      </c>
      <c r="AT307" s="240" t="s">
        <v>217</v>
      </c>
      <c r="AU307" s="240" t="s">
        <v>89</v>
      </c>
      <c r="AY307" s="18" t="s">
        <v>215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221</v>
      </c>
      <c r="BM307" s="240" t="s">
        <v>515</v>
      </c>
    </row>
    <row r="308" s="15" customFormat="1">
      <c r="A308" s="15"/>
      <c r="B308" s="265"/>
      <c r="C308" s="266"/>
      <c r="D308" s="244" t="s">
        <v>223</v>
      </c>
      <c r="E308" s="267" t="s">
        <v>1</v>
      </c>
      <c r="F308" s="268" t="s">
        <v>516</v>
      </c>
      <c r="G308" s="266"/>
      <c r="H308" s="267" t="s">
        <v>1</v>
      </c>
      <c r="I308" s="269"/>
      <c r="J308" s="266"/>
      <c r="K308" s="266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223</v>
      </c>
      <c r="AU308" s="274" t="s">
        <v>89</v>
      </c>
      <c r="AV308" s="15" t="s">
        <v>21</v>
      </c>
      <c r="AW308" s="15" t="s">
        <v>36</v>
      </c>
      <c r="AX308" s="15" t="s">
        <v>80</v>
      </c>
      <c r="AY308" s="274" t="s">
        <v>215</v>
      </c>
    </row>
    <row r="309" s="15" customFormat="1">
      <c r="A309" s="15"/>
      <c r="B309" s="265"/>
      <c r="C309" s="266"/>
      <c r="D309" s="244" t="s">
        <v>223</v>
      </c>
      <c r="E309" s="267" t="s">
        <v>1</v>
      </c>
      <c r="F309" s="268" t="s">
        <v>517</v>
      </c>
      <c r="G309" s="266"/>
      <c r="H309" s="267" t="s">
        <v>1</v>
      </c>
      <c r="I309" s="269"/>
      <c r="J309" s="266"/>
      <c r="K309" s="266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223</v>
      </c>
      <c r="AU309" s="274" t="s">
        <v>89</v>
      </c>
      <c r="AV309" s="15" t="s">
        <v>21</v>
      </c>
      <c r="AW309" s="15" t="s">
        <v>36</v>
      </c>
      <c r="AX309" s="15" t="s">
        <v>80</v>
      </c>
      <c r="AY309" s="274" t="s">
        <v>215</v>
      </c>
    </row>
    <row r="310" s="13" customFormat="1">
      <c r="A310" s="13"/>
      <c r="B310" s="242"/>
      <c r="C310" s="243"/>
      <c r="D310" s="244" t="s">
        <v>223</v>
      </c>
      <c r="E310" s="245" t="s">
        <v>1</v>
      </c>
      <c r="F310" s="246" t="s">
        <v>518</v>
      </c>
      <c r="G310" s="243"/>
      <c r="H310" s="247">
        <v>6.6539999999999999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223</v>
      </c>
      <c r="AU310" s="253" t="s">
        <v>89</v>
      </c>
      <c r="AV310" s="13" t="s">
        <v>89</v>
      </c>
      <c r="AW310" s="13" t="s">
        <v>36</v>
      </c>
      <c r="AX310" s="13" t="s">
        <v>80</v>
      </c>
      <c r="AY310" s="253" t="s">
        <v>215</v>
      </c>
    </row>
    <row r="311" s="13" customFormat="1">
      <c r="A311" s="13"/>
      <c r="B311" s="242"/>
      <c r="C311" s="243"/>
      <c r="D311" s="244" t="s">
        <v>223</v>
      </c>
      <c r="E311" s="245" t="s">
        <v>1</v>
      </c>
      <c r="F311" s="246" t="s">
        <v>519</v>
      </c>
      <c r="G311" s="243"/>
      <c r="H311" s="247">
        <v>5.3079999999999998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223</v>
      </c>
      <c r="AU311" s="253" t="s">
        <v>89</v>
      </c>
      <c r="AV311" s="13" t="s">
        <v>89</v>
      </c>
      <c r="AW311" s="13" t="s">
        <v>36</v>
      </c>
      <c r="AX311" s="13" t="s">
        <v>80</v>
      </c>
      <c r="AY311" s="253" t="s">
        <v>215</v>
      </c>
    </row>
    <row r="312" s="14" customFormat="1">
      <c r="A312" s="14"/>
      <c r="B312" s="254"/>
      <c r="C312" s="255"/>
      <c r="D312" s="244" t="s">
        <v>223</v>
      </c>
      <c r="E312" s="256" t="s">
        <v>1</v>
      </c>
      <c r="F312" s="257" t="s">
        <v>226</v>
      </c>
      <c r="G312" s="255"/>
      <c r="H312" s="258">
        <v>11.962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223</v>
      </c>
      <c r="AU312" s="264" t="s">
        <v>89</v>
      </c>
      <c r="AV312" s="14" t="s">
        <v>221</v>
      </c>
      <c r="AW312" s="14" t="s">
        <v>36</v>
      </c>
      <c r="AX312" s="14" t="s">
        <v>21</v>
      </c>
      <c r="AY312" s="264" t="s">
        <v>215</v>
      </c>
    </row>
    <row r="313" s="2" customFormat="1" ht="21.75" customHeight="1">
      <c r="A313" s="39"/>
      <c r="B313" s="40"/>
      <c r="C313" s="228" t="s">
        <v>520</v>
      </c>
      <c r="D313" s="228" t="s">
        <v>217</v>
      </c>
      <c r="E313" s="229" t="s">
        <v>521</v>
      </c>
      <c r="F313" s="230" t="s">
        <v>522</v>
      </c>
      <c r="G313" s="231" t="s">
        <v>246</v>
      </c>
      <c r="H313" s="232">
        <v>18.899999999999999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0.0073699999999999998</v>
      </c>
      <c r="R313" s="238">
        <f>Q313*H313</f>
        <v>0.13929299999999997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523</v>
      </c>
    </row>
    <row r="314" s="13" customFormat="1">
      <c r="A314" s="13"/>
      <c r="B314" s="242"/>
      <c r="C314" s="243"/>
      <c r="D314" s="244" t="s">
        <v>223</v>
      </c>
      <c r="E314" s="245" t="s">
        <v>1</v>
      </c>
      <c r="F314" s="246" t="s">
        <v>524</v>
      </c>
      <c r="G314" s="243"/>
      <c r="H314" s="247">
        <v>18.899999999999999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223</v>
      </c>
      <c r="AU314" s="253" t="s">
        <v>89</v>
      </c>
      <c r="AV314" s="13" t="s">
        <v>89</v>
      </c>
      <c r="AW314" s="13" t="s">
        <v>36</v>
      </c>
      <c r="AX314" s="13" t="s">
        <v>21</v>
      </c>
      <c r="AY314" s="253" t="s">
        <v>215</v>
      </c>
    </row>
    <row r="315" s="2" customFormat="1" ht="33" customHeight="1">
      <c r="A315" s="39"/>
      <c r="B315" s="40"/>
      <c r="C315" s="228" t="s">
        <v>525</v>
      </c>
      <c r="D315" s="228" t="s">
        <v>217</v>
      </c>
      <c r="E315" s="229" t="s">
        <v>526</v>
      </c>
      <c r="F315" s="230" t="s">
        <v>527</v>
      </c>
      <c r="G315" s="231" t="s">
        <v>246</v>
      </c>
      <c r="H315" s="232">
        <v>18.899999999999999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0.0097300000000000008</v>
      </c>
      <c r="R315" s="238">
        <f>Q315*H315</f>
        <v>0.18389700000000001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528</v>
      </c>
    </row>
    <row r="316" s="13" customFormat="1">
      <c r="A316" s="13"/>
      <c r="B316" s="242"/>
      <c r="C316" s="243"/>
      <c r="D316" s="244" t="s">
        <v>223</v>
      </c>
      <c r="E316" s="245" t="s">
        <v>1</v>
      </c>
      <c r="F316" s="246" t="s">
        <v>529</v>
      </c>
      <c r="G316" s="243"/>
      <c r="H316" s="247">
        <v>18.899999999999999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223</v>
      </c>
      <c r="AU316" s="253" t="s">
        <v>89</v>
      </c>
      <c r="AV316" s="13" t="s">
        <v>89</v>
      </c>
      <c r="AW316" s="13" t="s">
        <v>36</v>
      </c>
      <c r="AX316" s="13" t="s">
        <v>21</v>
      </c>
      <c r="AY316" s="253" t="s">
        <v>215</v>
      </c>
    </row>
    <row r="317" s="2" customFormat="1" ht="21.75" customHeight="1">
      <c r="A317" s="39"/>
      <c r="B317" s="40"/>
      <c r="C317" s="228" t="s">
        <v>530</v>
      </c>
      <c r="D317" s="228" t="s">
        <v>217</v>
      </c>
      <c r="E317" s="229" t="s">
        <v>531</v>
      </c>
      <c r="F317" s="230" t="s">
        <v>532</v>
      </c>
      <c r="G317" s="231" t="s">
        <v>246</v>
      </c>
      <c r="H317" s="232">
        <v>726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0.001</v>
      </c>
      <c r="R317" s="238">
        <f>Q317*H317</f>
        <v>0.72599999999999998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533</v>
      </c>
    </row>
    <row r="318" s="13" customFormat="1">
      <c r="A318" s="13"/>
      <c r="B318" s="242"/>
      <c r="C318" s="243"/>
      <c r="D318" s="244" t="s">
        <v>223</v>
      </c>
      <c r="E318" s="245" t="s">
        <v>1</v>
      </c>
      <c r="F318" s="246" t="s">
        <v>534</v>
      </c>
      <c r="G318" s="243"/>
      <c r="H318" s="247">
        <v>726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223</v>
      </c>
      <c r="AU318" s="253" t="s">
        <v>89</v>
      </c>
      <c r="AV318" s="13" t="s">
        <v>89</v>
      </c>
      <c r="AW318" s="13" t="s">
        <v>36</v>
      </c>
      <c r="AX318" s="13" t="s">
        <v>21</v>
      </c>
      <c r="AY318" s="253" t="s">
        <v>215</v>
      </c>
    </row>
    <row r="319" s="2" customFormat="1" ht="21.75" customHeight="1">
      <c r="A319" s="39"/>
      <c r="B319" s="40"/>
      <c r="C319" s="228" t="s">
        <v>535</v>
      </c>
      <c r="D319" s="228" t="s">
        <v>217</v>
      </c>
      <c r="E319" s="229" t="s">
        <v>536</v>
      </c>
      <c r="F319" s="230" t="s">
        <v>537</v>
      </c>
      <c r="G319" s="231" t="s">
        <v>246</v>
      </c>
      <c r="H319" s="232">
        <v>726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538</v>
      </c>
    </row>
    <row r="320" s="13" customFormat="1">
      <c r="A320" s="13"/>
      <c r="B320" s="242"/>
      <c r="C320" s="243"/>
      <c r="D320" s="244" t="s">
        <v>223</v>
      </c>
      <c r="E320" s="245" t="s">
        <v>1</v>
      </c>
      <c r="F320" s="246" t="s">
        <v>534</v>
      </c>
      <c r="G320" s="243"/>
      <c r="H320" s="247">
        <v>726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223</v>
      </c>
      <c r="AU320" s="253" t="s">
        <v>89</v>
      </c>
      <c r="AV320" s="13" t="s">
        <v>89</v>
      </c>
      <c r="AW320" s="13" t="s">
        <v>36</v>
      </c>
      <c r="AX320" s="13" t="s">
        <v>21</v>
      </c>
      <c r="AY320" s="253" t="s">
        <v>215</v>
      </c>
    </row>
    <row r="321" s="2" customFormat="1" ht="21.75" customHeight="1">
      <c r="A321" s="39"/>
      <c r="B321" s="40"/>
      <c r="C321" s="228" t="s">
        <v>539</v>
      </c>
      <c r="D321" s="228" t="s">
        <v>217</v>
      </c>
      <c r="E321" s="229" t="s">
        <v>540</v>
      </c>
      <c r="F321" s="230" t="s">
        <v>541</v>
      </c>
      <c r="G321" s="231" t="s">
        <v>281</v>
      </c>
      <c r="H321" s="232">
        <v>30.213000000000001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542</v>
      </c>
    </row>
    <row r="322" s="13" customFormat="1">
      <c r="A322" s="13"/>
      <c r="B322" s="242"/>
      <c r="C322" s="243"/>
      <c r="D322" s="244" t="s">
        <v>223</v>
      </c>
      <c r="E322" s="245" t="s">
        <v>1</v>
      </c>
      <c r="F322" s="246" t="s">
        <v>543</v>
      </c>
      <c r="G322" s="243"/>
      <c r="H322" s="247">
        <v>30.213000000000001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223</v>
      </c>
      <c r="AU322" s="253" t="s">
        <v>89</v>
      </c>
      <c r="AV322" s="13" t="s">
        <v>89</v>
      </c>
      <c r="AW322" s="13" t="s">
        <v>36</v>
      </c>
      <c r="AX322" s="13" t="s">
        <v>21</v>
      </c>
      <c r="AY322" s="253" t="s">
        <v>215</v>
      </c>
    </row>
    <row r="323" s="2" customFormat="1" ht="16.5" customHeight="1">
      <c r="A323" s="39"/>
      <c r="B323" s="40"/>
      <c r="C323" s="228" t="s">
        <v>544</v>
      </c>
      <c r="D323" s="228" t="s">
        <v>217</v>
      </c>
      <c r="E323" s="229" t="s">
        <v>545</v>
      </c>
      <c r="F323" s="230" t="s">
        <v>546</v>
      </c>
      <c r="G323" s="231" t="s">
        <v>281</v>
      </c>
      <c r="H323" s="232">
        <v>0.33400000000000002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221</v>
      </c>
      <c r="AT323" s="240" t="s">
        <v>217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547</v>
      </c>
    </row>
    <row r="324" s="13" customFormat="1">
      <c r="A324" s="13"/>
      <c r="B324" s="242"/>
      <c r="C324" s="243"/>
      <c r="D324" s="244" t="s">
        <v>223</v>
      </c>
      <c r="E324" s="245" t="s">
        <v>1</v>
      </c>
      <c r="F324" s="246" t="s">
        <v>548</v>
      </c>
      <c r="G324" s="243"/>
      <c r="H324" s="247">
        <v>0.255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223</v>
      </c>
      <c r="AU324" s="253" t="s">
        <v>89</v>
      </c>
      <c r="AV324" s="13" t="s">
        <v>89</v>
      </c>
      <c r="AW324" s="13" t="s">
        <v>36</v>
      </c>
      <c r="AX324" s="13" t="s">
        <v>80</v>
      </c>
      <c r="AY324" s="253" t="s">
        <v>215</v>
      </c>
    </row>
    <row r="325" s="13" customFormat="1">
      <c r="A325" s="13"/>
      <c r="B325" s="242"/>
      <c r="C325" s="243"/>
      <c r="D325" s="244" t="s">
        <v>223</v>
      </c>
      <c r="E325" s="245" t="s">
        <v>1</v>
      </c>
      <c r="F325" s="246" t="s">
        <v>549</v>
      </c>
      <c r="G325" s="243"/>
      <c r="H325" s="247">
        <v>0.079000000000000001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223</v>
      </c>
      <c r="AU325" s="253" t="s">
        <v>89</v>
      </c>
      <c r="AV325" s="13" t="s">
        <v>89</v>
      </c>
      <c r="AW325" s="13" t="s">
        <v>36</v>
      </c>
      <c r="AX325" s="13" t="s">
        <v>80</v>
      </c>
      <c r="AY325" s="253" t="s">
        <v>215</v>
      </c>
    </row>
    <row r="326" s="14" customFormat="1">
      <c r="A326" s="14"/>
      <c r="B326" s="254"/>
      <c r="C326" s="255"/>
      <c r="D326" s="244" t="s">
        <v>223</v>
      </c>
      <c r="E326" s="256" t="s">
        <v>1</v>
      </c>
      <c r="F326" s="257" t="s">
        <v>226</v>
      </c>
      <c r="G326" s="255"/>
      <c r="H326" s="258">
        <v>0.33400000000000002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223</v>
      </c>
      <c r="AU326" s="264" t="s">
        <v>89</v>
      </c>
      <c r="AV326" s="14" t="s">
        <v>221</v>
      </c>
      <c r="AW326" s="14" t="s">
        <v>36</v>
      </c>
      <c r="AX326" s="14" t="s">
        <v>21</v>
      </c>
      <c r="AY326" s="264" t="s">
        <v>215</v>
      </c>
    </row>
    <row r="327" s="2" customFormat="1" ht="16.5" customHeight="1">
      <c r="A327" s="39"/>
      <c r="B327" s="40"/>
      <c r="C327" s="228" t="s">
        <v>550</v>
      </c>
      <c r="D327" s="228" t="s">
        <v>217</v>
      </c>
      <c r="E327" s="229" t="s">
        <v>551</v>
      </c>
      <c r="F327" s="230" t="s">
        <v>552</v>
      </c>
      <c r="G327" s="231" t="s">
        <v>220</v>
      </c>
      <c r="H327" s="232">
        <v>3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2.45336</v>
      </c>
      <c r="R327" s="238">
        <f>Q327*H327</f>
        <v>7.36008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221</v>
      </c>
      <c r="AT327" s="240" t="s">
        <v>217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553</v>
      </c>
    </row>
    <row r="328" s="13" customFormat="1">
      <c r="A328" s="13"/>
      <c r="B328" s="242"/>
      <c r="C328" s="243"/>
      <c r="D328" s="244" t="s">
        <v>223</v>
      </c>
      <c r="E328" s="245" t="s">
        <v>1</v>
      </c>
      <c r="F328" s="246" t="s">
        <v>554</v>
      </c>
      <c r="G328" s="243"/>
      <c r="H328" s="247">
        <v>3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223</v>
      </c>
      <c r="AU328" s="253" t="s">
        <v>89</v>
      </c>
      <c r="AV328" s="13" t="s">
        <v>89</v>
      </c>
      <c r="AW328" s="13" t="s">
        <v>36</v>
      </c>
      <c r="AX328" s="13" t="s">
        <v>21</v>
      </c>
      <c r="AY328" s="253" t="s">
        <v>215</v>
      </c>
    </row>
    <row r="329" s="2" customFormat="1" ht="21.75" customHeight="1">
      <c r="A329" s="39"/>
      <c r="B329" s="40"/>
      <c r="C329" s="228" t="s">
        <v>555</v>
      </c>
      <c r="D329" s="228" t="s">
        <v>217</v>
      </c>
      <c r="E329" s="229" t="s">
        <v>556</v>
      </c>
      <c r="F329" s="230" t="s">
        <v>557</v>
      </c>
      <c r="G329" s="231" t="s">
        <v>246</v>
      </c>
      <c r="H329" s="232">
        <v>21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0.0066299999999999996</v>
      </c>
      <c r="R329" s="238">
        <f>Q329*H329</f>
        <v>0.13922999999999999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221</v>
      </c>
      <c r="AT329" s="240" t="s">
        <v>217</v>
      </c>
      <c r="AU329" s="240" t="s">
        <v>89</v>
      </c>
      <c r="AY329" s="18" t="s">
        <v>215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221</v>
      </c>
      <c r="BM329" s="240" t="s">
        <v>558</v>
      </c>
    </row>
    <row r="330" s="2" customFormat="1" ht="21.75" customHeight="1">
      <c r="A330" s="39"/>
      <c r="B330" s="40"/>
      <c r="C330" s="228" t="s">
        <v>559</v>
      </c>
      <c r="D330" s="228" t="s">
        <v>217</v>
      </c>
      <c r="E330" s="229" t="s">
        <v>560</v>
      </c>
      <c r="F330" s="230" t="s">
        <v>561</v>
      </c>
      <c r="G330" s="231" t="s">
        <v>246</v>
      </c>
      <c r="H330" s="232">
        <v>21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221</v>
      </c>
      <c r="AT330" s="240" t="s">
        <v>217</v>
      </c>
      <c r="AU330" s="240" t="s">
        <v>89</v>
      </c>
      <c r="AY330" s="18" t="s">
        <v>215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21</v>
      </c>
      <c r="BK330" s="241">
        <f>ROUND(I330*H330,2)</f>
        <v>0</v>
      </c>
      <c r="BL330" s="18" t="s">
        <v>221</v>
      </c>
      <c r="BM330" s="240" t="s">
        <v>562</v>
      </c>
    </row>
    <row r="331" s="13" customFormat="1">
      <c r="A331" s="13"/>
      <c r="B331" s="242"/>
      <c r="C331" s="243"/>
      <c r="D331" s="244" t="s">
        <v>223</v>
      </c>
      <c r="E331" s="245" t="s">
        <v>1</v>
      </c>
      <c r="F331" s="246" t="s">
        <v>563</v>
      </c>
      <c r="G331" s="243"/>
      <c r="H331" s="247">
        <v>21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223</v>
      </c>
      <c r="AU331" s="253" t="s">
        <v>89</v>
      </c>
      <c r="AV331" s="13" t="s">
        <v>89</v>
      </c>
      <c r="AW331" s="13" t="s">
        <v>36</v>
      </c>
      <c r="AX331" s="13" t="s">
        <v>21</v>
      </c>
      <c r="AY331" s="253" t="s">
        <v>215</v>
      </c>
    </row>
    <row r="332" s="2" customFormat="1" ht="33" customHeight="1">
      <c r="A332" s="39"/>
      <c r="B332" s="40"/>
      <c r="C332" s="228" t="s">
        <v>564</v>
      </c>
      <c r="D332" s="228" t="s">
        <v>217</v>
      </c>
      <c r="E332" s="229" t="s">
        <v>565</v>
      </c>
      <c r="F332" s="230" t="s">
        <v>566</v>
      </c>
      <c r="G332" s="231" t="s">
        <v>246</v>
      </c>
      <c r="H332" s="232">
        <v>11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0.0016100000000000001</v>
      </c>
      <c r="R332" s="238">
        <f>Q332*H332</f>
        <v>0.01771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567</v>
      </c>
    </row>
    <row r="333" s="13" customFormat="1">
      <c r="A333" s="13"/>
      <c r="B333" s="242"/>
      <c r="C333" s="243"/>
      <c r="D333" s="244" t="s">
        <v>223</v>
      </c>
      <c r="E333" s="245" t="s">
        <v>1</v>
      </c>
      <c r="F333" s="246" t="s">
        <v>568</v>
      </c>
      <c r="G333" s="243"/>
      <c r="H333" s="247">
        <v>11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223</v>
      </c>
      <c r="AU333" s="253" t="s">
        <v>89</v>
      </c>
      <c r="AV333" s="13" t="s">
        <v>89</v>
      </c>
      <c r="AW333" s="13" t="s">
        <v>36</v>
      </c>
      <c r="AX333" s="13" t="s">
        <v>21</v>
      </c>
      <c r="AY333" s="253" t="s">
        <v>215</v>
      </c>
    </row>
    <row r="334" s="2" customFormat="1" ht="33" customHeight="1">
      <c r="A334" s="39"/>
      <c r="B334" s="40"/>
      <c r="C334" s="228" t="s">
        <v>569</v>
      </c>
      <c r="D334" s="228" t="s">
        <v>217</v>
      </c>
      <c r="E334" s="229" t="s">
        <v>570</v>
      </c>
      <c r="F334" s="230" t="s">
        <v>571</v>
      </c>
      <c r="G334" s="231" t="s">
        <v>246</v>
      </c>
      <c r="H334" s="232">
        <v>11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221</v>
      </c>
      <c r="AT334" s="240" t="s">
        <v>217</v>
      </c>
      <c r="AU334" s="240" t="s">
        <v>89</v>
      </c>
      <c r="AY334" s="18" t="s">
        <v>215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21</v>
      </c>
      <c r="BK334" s="241">
        <f>ROUND(I334*H334,2)</f>
        <v>0</v>
      </c>
      <c r="BL334" s="18" t="s">
        <v>221</v>
      </c>
      <c r="BM334" s="240" t="s">
        <v>572</v>
      </c>
    </row>
    <row r="335" s="13" customFormat="1">
      <c r="A335" s="13"/>
      <c r="B335" s="242"/>
      <c r="C335" s="243"/>
      <c r="D335" s="244" t="s">
        <v>223</v>
      </c>
      <c r="E335" s="245" t="s">
        <v>1</v>
      </c>
      <c r="F335" s="246" t="s">
        <v>568</v>
      </c>
      <c r="G335" s="243"/>
      <c r="H335" s="247">
        <v>11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223</v>
      </c>
      <c r="AU335" s="253" t="s">
        <v>89</v>
      </c>
      <c r="AV335" s="13" t="s">
        <v>89</v>
      </c>
      <c r="AW335" s="13" t="s">
        <v>36</v>
      </c>
      <c r="AX335" s="13" t="s">
        <v>21</v>
      </c>
      <c r="AY335" s="253" t="s">
        <v>215</v>
      </c>
    </row>
    <row r="336" s="2" customFormat="1" ht="21.75" customHeight="1">
      <c r="A336" s="39"/>
      <c r="B336" s="40"/>
      <c r="C336" s="228" t="s">
        <v>573</v>
      </c>
      <c r="D336" s="228" t="s">
        <v>217</v>
      </c>
      <c r="E336" s="229" t="s">
        <v>574</v>
      </c>
      <c r="F336" s="230" t="s">
        <v>575</v>
      </c>
      <c r="G336" s="231" t="s">
        <v>281</v>
      </c>
      <c r="H336" s="232">
        <v>0.75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1.05464</v>
      </c>
      <c r="R336" s="238">
        <f>Q336*H336</f>
        <v>0.79098000000000002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221</v>
      </c>
      <c r="AT336" s="240" t="s">
        <v>217</v>
      </c>
      <c r="AU336" s="240" t="s">
        <v>89</v>
      </c>
      <c r="AY336" s="18" t="s">
        <v>215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21</v>
      </c>
      <c r="BK336" s="241">
        <f>ROUND(I336*H336,2)</f>
        <v>0</v>
      </c>
      <c r="BL336" s="18" t="s">
        <v>221</v>
      </c>
      <c r="BM336" s="240" t="s">
        <v>576</v>
      </c>
    </row>
    <row r="337" s="13" customFormat="1">
      <c r="A337" s="13"/>
      <c r="B337" s="242"/>
      <c r="C337" s="243"/>
      <c r="D337" s="244" t="s">
        <v>223</v>
      </c>
      <c r="E337" s="245" t="s">
        <v>1</v>
      </c>
      <c r="F337" s="246" t="s">
        <v>577</v>
      </c>
      <c r="G337" s="243"/>
      <c r="H337" s="247">
        <v>0.75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223</v>
      </c>
      <c r="AU337" s="253" t="s">
        <v>89</v>
      </c>
      <c r="AV337" s="13" t="s">
        <v>89</v>
      </c>
      <c r="AW337" s="13" t="s">
        <v>36</v>
      </c>
      <c r="AX337" s="13" t="s">
        <v>21</v>
      </c>
      <c r="AY337" s="253" t="s">
        <v>215</v>
      </c>
    </row>
    <row r="338" s="2" customFormat="1" ht="21.75" customHeight="1">
      <c r="A338" s="39"/>
      <c r="B338" s="40"/>
      <c r="C338" s="228" t="s">
        <v>578</v>
      </c>
      <c r="D338" s="228" t="s">
        <v>217</v>
      </c>
      <c r="E338" s="229" t="s">
        <v>579</v>
      </c>
      <c r="F338" s="230" t="s">
        <v>580</v>
      </c>
      <c r="G338" s="231" t="s">
        <v>220</v>
      </c>
      <c r="H338" s="232">
        <v>4.7999999999999998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2.4533700000000001</v>
      </c>
      <c r="R338" s="238">
        <f>Q338*H338</f>
        <v>11.776176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581</v>
      </c>
    </row>
    <row r="339" s="13" customFormat="1">
      <c r="A339" s="13"/>
      <c r="B339" s="242"/>
      <c r="C339" s="243"/>
      <c r="D339" s="244" t="s">
        <v>223</v>
      </c>
      <c r="E339" s="245" t="s">
        <v>1</v>
      </c>
      <c r="F339" s="246" t="s">
        <v>582</v>
      </c>
      <c r="G339" s="243"/>
      <c r="H339" s="247">
        <v>4.7999999999999998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223</v>
      </c>
      <c r="AU339" s="253" t="s">
        <v>89</v>
      </c>
      <c r="AV339" s="13" t="s">
        <v>89</v>
      </c>
      <c r="AW339" s="13" t="s">
        <v>36</v>
      </c>
      <c r="AX339" s="13" t="s">
        <v>21</v>
      </c>
      <c r="AY339" s="253" t="s">
        <v>215</v>
      </c>
    </row>
    <row r="340" s="2" customFormat="1" ht="21.75" customHeight="1">
      <c r="A340" s="39"/>
      <c r="B340" s="40"/>
      <c r="C340" s="228" t="s">
        <v>583</v>
      </c>
      <c r="D340" s="228" t="s">
        <v>217</v>
      </c>
      <c r="E340" s="229" t="s">
        <v>584</v>
      </c>
      <c r="F340" s="230" t="s">
        <v>585</v>
      </c>
      <c r="G340" s="231" t="s">
        <v>281</v>
      </c>
      <c r="H340" s="232">
        <v>0.98799999999999999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1.04887</v>
      </c>
      <c r="R340" s="238">
        <f>Q340*H340</f>
        <v>1.03628356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221</v>
      </c>
      <c r="AT340" s="240" t="s">
        <v>217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586</v>
      </c>
    </row>
    <row r="341" s="13" customFormat="1">
      <c r="A341" s="13"/>
      <c r="B341" s="242"/>
      <c r="C341" s="243"/>
      <c r="D341" s="244" t="s">
        <v>223</v>
      </c>
      <c r="E341" s="245" t="s">
        <v>1</v>
      </c>
      <c r="F341" s="246" t="s">
        <v>587</v>
      </c>
      <c r="G341" s="243"/>
      <c r="H341" s="247">
        <v>0.98799999999999999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223</v>
      </c>
      <c r="AU341" s="253" t="s">
        <v>89</v>
      </c>
      <c r="AV341" s="13" t="s">
        <v>89</v>
      </c>
      <c r="AW341" s="13" t="s">
        <v>36</v>
      </c>
      <c r="AX341" s="13" t="s">
        <v>21</v>
      </c>
      <c r="AY341" s="253" t="s">
        <v>215</v>
      </c>
    </row>
    <row r="342" s="2" customFormat="1" ht="16.5" customHeight="1">
      <c r="A342" s="39"/>
      <c r="B342" s="40"/>
      <c r="C342" s="275" t="s">
        <v>588</v>
      </c>
      <c r="D342" s="275" t="s">
        <v>294</v>
      </c>
      <c r="E342" s="276" t="s">
        <v>589</v>
      </c>
      <c r="F342" s="277" t="s">
        <v>590</v>
      </c>
      <c r="G342" s="278" t="s">
        <v>373</v>
      </c>
      <c r="H342" s="279">
        <v>128</v>
      </c>
      <c r="I342" s="280"/>
      <c r="J342" s="281">
        <f>ROUND(I342*H342,2)</f>
        <v>0</v>
      </c>
      <c r="K342" s="282"/>
      <c r="L342" s="283"/>
      <c r="M342" s="284" t="s">
        <v>1</v>
      </c>
      <c r="N342" s="285" t="s">
        <v>45</v>
      </c>
      <c r="O342" s="92"/>
      <c r="P342" s="238">
        <f>O342*H342</f>
        <v>0</v>
      </c>
      <c r="Q342" s="238">
        <v>0.0155</v>
      </c>
      <c r="R342" s="238">
        <f>Q342*H342</f>
        <v>1.984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259</v>
      </c>
      <c r="AT342" s="240" t="s">
        <v>294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591</v>
      </c>
    </row>
    <row r="343" s="13" customFormat="1">
      <c r="A343" s="13"/>
      <c r="B343" s="242"/>
      <c r="C343" s="243"/>
      <c r="D343" s="244" t="s">
        <v>223</v>
      </c>
      <c r="E343" s="245" t="s">
        <v>1</v>
      </c>
      <c r="F343" s="246" t="s">
        <v>592</v>
      </c>
      <c r="G343" s="243"/>
      <c r="H343" s="247">
        <v>128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223</v>
      </c>
      <c r="AU343" s="253" t="s">
        <v>89</v>
      </c>
      <c r="AV343" s="13" t="s">
        <v>89</v>
      </c>
      <c r="AW343" s="13" t="s">
        <v>36</v>
      </c>
      <c r="AX343" s="13" t="s">
        <v>21</v>
      </c>
      <c r="AY343" s="253" t="s">
        <v>215</v>
      </c>
    </row>
    <row r="344" s="2" customFormat="1" ht="21.75" customHeight="1">
      <c r="A344" s="39"/>
      <c r="B344" s="40"/>
      <c r="C344" s="275" t="s">
        <v>593</v>
      </c>
      <c r="D344" s="275" t="s">
        <v>294</v>
      </c>
      <c r="E344" s="276" t="s">
        <v>594</v>
      </c>
      <c r="F344" s="277" t="s">
        <v>595</v>
      </c>
      <c r="G344" s="278" t="s">
        <v>373</v>
      </c>
      <c r="H344" s="279">
        <v>3</v>
      </c>
      <c r="I344" s="280"/>
      <c r="J344" s="281">
        <f>ROUND(I344*H344,2)</f>
        <v>0</v>
      </c>
      <c r="K344" s="282"/>
      <c r="L344" s="283"/>
      <c r="M344" s="284" t="s">
        <v>1</v>
      </c>
      <c r="N344" s="285" t="s">
        <v>45</v>
      </c>
      <c r="O344" s="92"/>
      <c r="P344" s="238">
        <f>O344*H344</f>
        <v>0</v>
      </c>
      <c r="Q344" s="238">
        <v>0.0044999999999999997</v>
      </c>
      <c r="R344" s="238">
        <f>Q344*H344</f>
        <v>0.013499999999999998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259</v>
      </c>
      <c r="AT344" s="240" t="s">
        <v>294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596</v>
      </c>
    </row>
    <row r="345" s="13" customFormat="1">
      <c r="A345" s="13"/>
      <c r="B345" s="242"/>
      <c r="C345" s="243"/>
      <c r="D345" s="244" t="s">
        <v>223</v>
      </c>
      <c r="E345" s="245" t="s">
        <v>1</v>
      </c>
      <c r="F345" s="246" t="s">
        <v>233</v>
      </c>
      <c r="G345" s="243"/>
      <c r="H345" s="247">
        <v>3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223</v>
      </c>
      <c r="AU345" s="253" t="s">
        <v>89</v>
      </c>
      <c r="AV345" s="13" t="s">
        <v>89</v>
      </c>
      <c r="AW345" s="13" t="s">
        <v>36</v>
      </c>
      <c r="AX345" s="13" t="s">
        <v>21</v>
      </c>
      <c r="AY345" s="253" t="s">
        <v>215</v>
      </c>
    </row>
    <row r="346" s="2" customFormat="1" ht="21.75" customHeight="1">
      <c r="A346" s="39"/>
      <c r="B346" s="40"/>
      <c r="C346" s="228" t="s">
        <v>597</v>
      </c>
      <c r="D346" s="228" t="s">
        <v>217</v>
      </c>
      <c r="E346" s="229" t="s">
        <v>598</v>
      </c>
      <c r="F346" s="230" t="s">
        <v>599</v>
      </c>
      <c r="G346" s="231" t="s">
        <v>472</v>
      </c>
      <c r="H346" s="232">
        <v>6.7999999999999998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0.00063000000000000003</v>
      </c>
      <c r="R346" s="238">
        <f>Q346*H346</f>
        <v>0.0042840000000000005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221</v>
      </c>
      <c r="AT346" s="240" t="s">
        <v>217</v>
      </c>
      <c r="AU346" s="240" t="s">
        <v>89</v>
      </c>
      <c r="AY346" s="18" t="s">
        <v>215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221</v>
      </c>
      <c r="BM346" s="240" t="s">
        <v>600</v>
      </c>
    </row>
    <row r="347" s="15" customFormat="1">
      <c r="A347" s="15"/>
      <c r="B347" s="265"/>
      <c r="C347" s="266"/>
      <c r="D347" s="244" t="s">
        <v>223</v>
      </c>
      <c r="E347" s="267" t="s">
        <v>1</v>
      </c>
      <c r="F347" s="268" t="s">
        <v>601</v>
      </c>
      <c r="G347" s="266"/>
      <c r="H347" s="267" t="s">
        <v>1</v>
      </c>
      <c r="I347" s="269"/>
      <c r="J347" s="266"/>
      <c r="K347" s="266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223</v>
      </c>
      <c r="AU347" s="274" t="s">
        <v>89</v>
      </c>
      <c r="AV347" s="15" t="s">
        <v>21</v>
      </c>
      <c r="AW347" s="15" t="s">
        <v>36</v>
      </c>
      <c r="AX347" s="15" t="s">
        <v>80</v>
      </c>
      <c r="AY347" s="274" t="s">
        <v>215</v>
      </c>
    </row>
    <row r="348" s="13" customFormat="1">
      <c r="A348" s="13"/>
      <c r="B348" s="242"/>
      <c r="C348" s="243"/>
      <c r="D348" s="244" t="s">
        <v>223</v>
      </c>
      <c r="E348" s="245" t="s">
        <v>1</v>
      </c>
      <c r="F348" s="246" t="s">
        <v>602</v>
      </c>
      <c r="G348" s="243"/>
      <c r="H348" s="247">
        <v>6.7999999999999998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223</v>
      </c>
      <c r="AU348" s="253" t="s">
        <v>89</v>
      </c>
      <c r="AV348" s="13" t="s">
        <v>89</v>
      </c>
      <c r="AW348" s="13" t="s">
        <v>36</v>
      </c>
      <c r="AX348" s="13" t="s">
        <v>21</v>
      </c>
      <c r="AY348" s="253" t="s">
        <v>215</v>
      </c>
    </row>
    <row r="349" s="2" customFormat="1" ht="21.75" customHeight="1">
      <c r="A349" s="39"/>
      <c r="B349" s="40"/>
      <c r="C349" s="228" t="s">
        <v>603</v>
      </c>
      <c r="D349" s="228" t="s">
        <v>217</v>
      </c>
      <c r="E349" s="229" t="s">
        <v>604</v>
      </c>
      <c r="F349" s="230" t="s">
        <v>605</v>
      </c>
      <c r="G349" s="231" t="s">
        <v>246</v>
      </c>
      <c r="H349" s="232">
        <v>27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0.01282</v>
      </c>
      <c r="R349" s="238">
        <f>Q349*H349</f>
        <v>0.34614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606</v>
      </c>
    </row>
    <row r="350" s="13" customFormat="1">
      <c r="A350" s="13"/>
      <c r="B350" s="242"/>
      <c r="C350" s="243"/>
      <c r="D350" s="244" t="s">
        <v>223</v>
      </c>
      <c r="E350" s="245" t="s">
        <v>1</v>
      </c>
      <c r="F350" s="246" t="s">
        <v>607</v>
      </c>
      <c r="G350" s="243"/>
      <c r="H350" s="247">
        <v>27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223</v>
      </c>
      <c r="AU350" s="253" t="s">
        <v>89</v>
      </c>
      <c r="AV350" s="13" t="s">
        <v>89</v>
      </c>
      <c r="AW350" s="13" t="s">
        <v>36</v>
      </c>
      <c r="AX350" s="13" t="s">
        <v>21</v>
      </c>
      <c r="AY350" s="253" t="s">
        <v>215</v>
      </c>
    </row>
    <row r="351" s="2" customFormat="1" ht="21.75" customHeight="1">
      <c r="A351" s="39"/>
      <c r="B351" s="40"/>
      <c r="C351" s="228" t="s">
        <v>608</v>
      </c>
      <c r="D351" s="228" t="s">
        <v>217</v>
      </c>
      <c r="E351" s="229" t="s">
        <v>609</v>
      </c>
      <c r="F351" s="230" t="s">
        <v>610</v>
      </c>
      <c r="G351" s="231" t="s">
        <v>246</v>
      </c>
      <c r="H351" s="232">
        <v>27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221</v>
      </c>
      <c r="AT351" s="240" t="s">
        <v>217</v>
      </c>
      <c r="AU351" s="240" t="s">
        <v>89</v>
      </c>
      <c r="AY351" s="18" t="s">
        <v>215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221</v>
      </c>
      <c r="BM351" s="240" t="s">
        <v>611</v>
      </c>
    </row>
    <row r="352" s="2" customFormat="1" ht="21.75" customHeight="1">
      <c r="A352" s="39"/>
      <c r="B352" s="40"/>
      <c r="C352" s="228" t="s">
        <v>612</v>
      </c>
      <c r="D352" s="228" t="s">
        <v>217</v>
      </c>
      <c r="E352" s="229" t="s">
        <v>613</v>
      </c>
      <c r="F352" s="230" t="s">
        <v>614</v>
      </c>
      <c r="G352" s="231" t="s">
        <v>373</v>
      </c>
      <c r="H352" s="232">
        <v>4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221</v>
      </c>
      <c r="AT352" s="240" t="s">
        <v>217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615</v>
      </c>
    </row>
    <row r="353" s="13" customFormat="1">
      <c r="A353" s="13"/>
      <c r="B353" s="242"/>
      <c r="C353" s="243"/>
      <c r="D353" s="244" t="s">
        <v>223</v>
      </c>
      <c r="E353" s="245" t="s">
        <v>1</v>
      </c>
      <c r="F353" s="246" t="s">
        <v>221</v>
      </c>
      <c r="G353" s="243"/>
      <c r="H353" s="247">
        <v>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223</v>
      </c>
      <c r="AU353" s="253" t="s">
        <v>89</v>
      </c>
      <c r="AV353" s="13" t="s">
        <v>89</v>
      </c>
      <c r="AW353" s="13" t="s">
        <v>36</v>
      </c>
      <c r="AX353" s="13" t="s">
        <v>21</v>
      </c>
      <c r="AY353" s="253" t="s">
        <v>215</v>
      </c>
    </row>
    <row r="354" s="2" customFormat="1" ht="21.75" customHeight="1">
      <c r="A354" s="39"/>
      <c r="B354" s="40"/>
      <c r="C354" s="275" t="s">
        <v>616</v>
      </c>
      <c r="D354" s="275" t="s">
        <v>294</v>
      </c>
      <c r="E354" s="276" t="s">
        <v>617</v>
      </c>
      <c r="F354" s="277" t="s">
        <v>618</v>
      </c>
      <c r="G354" s="278" t="s">
        <v>373</v>
      </c>
      <c r="H354" s="279">
        <v>4</v>
      </c>
      <c r="I354" s="280"/>
      <c r="J354" s="281">
        <f>ROUND(I354*H354,2)</f>
        <v>0</v>
      </c>
      <c r="K354" s="282"/>
      <c r="L354" s="283"/>
      <c r="M354" s="284" t="s">
        <v>1</v>
      </c>
      <c r="N354" s="285" t="s">
        <v>45</v>
      </c>
      <c r="O354" s="92"/>
      <c r="P354" s="238">
        <f>O354*H354</f>
        <v>0</v>
      </c>
      <c r="Q354" s="238">
        <v>4.7969999999999997</v>
      </c>
      <c r="R354" s="238">
        <f>Q354*H354</f>
        <v>19.187999999999999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259</v>
      </c>
      <c r="AT354" s="240" t="s">
        <v>294</v>
      </c>
      <c r="AU354" s="240" t="s">
        <v>89</v>
      </c>
      <c r="AY354" s="18" t="s">
        <v>215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21</v>
      </c>
      <c r="BK354" s="241">
        <f>ROUND(I354*H354,2)</f>
        <v>0</v>
      </c>
      <c r="BL354" s="18" t="s">
        <v>221</v>
      </c>
      <c r="BM354" s="240" t="s">
        <v>619</v>
      </c>
    </row>
    <row r="355" s="13" customFormat="1">
      <c r="A355" s="13"/>
      <c r="B355" s="242"/>
      <c r="C355" s="243"/>
      <c r="D355" s="244" t="s">
        <v>223</v>
      </c>
      <c r="E355" s="245" t="s">
        <v>1</v>
      </c>
      <c r="F355" s="246" t="s">
        <v>221</v>
      </c>
      <c r="G355" s="243"/>
      <c r="H355" s="247">
        <v>4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223</v>
      </c>
      <c r="AU355" s="253" t="s">
        <v>89</v>
      </c>
      <c r="AV355" s="13" t="s">
        <v>89</v>
      </c>
      <c r="AW355" s="13" t="s">
        <v>36</v>
      </c>
      <c r="AX355" s="13" t="s">
        <v>80</v>
      </c>
      <c r="AY355" s="253" t="s">
        <v>215</v>
      </c>
    </row>
    <row r="356" s="14" customFormat="1">
      <c r="A356" s="14"/>
      <c r="B356" s="254"/>
      <c r="C356" s="255"/>
      <c r="D356" s="244" t="s">
        <v>223</v>
      </c>
      <c r="E356" s="256" t="s">
        <v>1</v>
      </c>
      <c r="F356" s="257" t="s">
        <v>226</v>
      </c>
      <c r="G356" s="255"/>
      <c r="H356" s="258">
        <v>4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223</v>
      </c>
      <c r="AU356" s="264" t="s">
        <v>89</v>
      </c>
      <c r="AV356" s="14" t="s">
        <v>221</v>
      </c>
      <c r="AW356" s="14" t="s">
        <v>36</v>
      </c>
      <c r="AX356" s="14" t="s">
        <v>21</v>
      </c>
      <c r="AY356" s="264" t="s">
        <v>215</v>
      </c>
    </row>
    <row r="357" s="2" customFormat="1" ht="33" customHeight="1">
      <c r="A357" s="39"/>
      <c r="B357" s="40"/>
      <c r="C357" s="228" t="s">
        <v>620</v>
      </c>
      <c r="D357" s="228" t="s">
        <v>217</v>
      </c>
      <c r="E357" s="229" t="s">
        <v>621</v>
      </c>
      <c r="F357" s="230" t="s">
        <v>622</v>
      </c>
      <c r="G357" s="231" t="s">
        <v>246</v>
      </c>
      <c r="H357" s="232">
        <v>328.04000000000002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221</v>
      </c>
      <c r="AT357" s="240" t="s">
        <v>217</v>
      </c>
      <c r="AU357" s="240" t="s">
        <v>89</v>
      </c>
      <c r="AY357" s="18" t="s">
        <v>215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221</v>
      </c>
      <c r="BM357" s="240" t="s">
        <v>623</v>
      </c>
    </row>
    <row r="358" s="13" customFormat="1">
      <c r="A358" s="13"/>
      <c r="B358" s="242"/>
      <c r="C358" s="243"/>
      <c r="D358" s="244" t="s">
        <v>223</v>
      </c>
      <c r="E358" s="245" t="s">
        <v>1</v>
      </c>
      <c r="F358" s="246" t="s">
        <v>624</v>
      </c>
      <c r="G358" s="243"/>
      <c r="H358" s="247">
        <v>306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223</v>
      </c>
      <c r="AU358" s="253" t="s">
        <v>89</v>
      </c>
      <c r="AV358" s="13" t="s">
        <v>89</v>
      </c>
      <c r="AW358" s="13" t="s">
        <v>36</v>
      </c>
      <c r="AX358" s="13" t="s">
        <v>80</v>
      </c>
      <c r="AY358" s="253" t="s">
        <v>215</v>
      </c>
    </row>
    <row r="359" s="13" customFormat="1">
      <c r="A359" s="13"/>
      <c r="B359" s="242"/>
      <c r="C359" s="243"/>
      <c r="D359" s="244" t="s">
        <v>223</v>
      </c>
      <c r="E359" s="245" t="s">
        <v>1</v>
      </c>
      <c r="F359" s="246" t="s">
        <v>625</v>
      </c>
      <c r="G359" s="243"/>
      <c r="H359" s="247">
        <v>22.039999999999999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223</v>
      </c>
      <c r="AU359" s="253" t="s">
        <v>89</v>
      </c>
      <c r="AV359" s="13" t="s">
        <v>89</v>
      </c>
      <c r="AW359" s="13" t="s">
        <v>36</v>
      </c>
      <c r="AX359" s="13" t="s">
        <v>80</v>
      </c>
      <c r="AY359" s="253" t="s">
        <v>215</v>
      </c>
    </row>
    <row r="360" s="14" customFormat="1">
      <c r="A360" s="14"/>
      <c r="B360" s="254"/>
      <c r="C360" s="255"/>
      <c r="D360" s="244" t="s">
        <v>223</v>
      </c>
      <c r="E360" s="256" t="s">
        <v>1</v>
      </c>
      <c r="F360" s="257" t="s">
        <v>226</v>
      </c>
      <c r="G360" s="255"/>
      <c r="H360" s="258">
        <v>328.04000000000002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223</v>
      </c>
      <c r="AU360" s="264" t="s">
        <v>89</v>
      </c>
      <c r="AV360" s="14" t="s">
        <v>221</v>
      </c>
      <c r="AW360" s="14" t="s">
        <v>36</v>
      </c>
      <c r="AX360" s="14" t="s">
        <v>21</v>
      </c>
      <c r="AY360" s="264" t="s">
        <v>215</v>
      </c>
    </row>
    <row r="361" s="2" customFormat="1" ht="21.75" customHeight="1">
      <c r="A361" s="39"/>
      <c r="B361" s="40"/>
      <c r="C361" s="275" t="s">
        <v>626</v>
      </c>
      <c r="D361" s="275" t="s">
        <v>294</v>
      </c>
      <c r="E361" s="276" t="s">
        <v>627</v>
      </c>
      <c r="F361" s="277" t="s">
        <v>628</v>
      </c>
      <c r="G361" s="278" t="s">
        <v>246</v>
      </c>
      <c r="H361" s="279">
        <v>24.244</v>
      </c>
      <c r="I361" s="280"/>
      <c r="J361" s="281">
        <f>ROUND(I361*H361,2)</f>
        <v>0</v>
      </c>
      <c r="K361" s="282"/>
      <c r="L361" s="283"/>
      <c r="M361" s="284" t="s">
        <v>1</v>
      </c>
      <c r="N361" s="285" t="s">
        <v>45</v>
      </c>
      <c r="O361" s="92"/>
      <c r="P361" s="238">
        <f>O361*H361</f>
        <v>0</v>
      </c>
      <c r="Q361" s="238">
        <v>0.014999999999999999</v>
      </c>
      <c r="R361" s="238">
        <f>Q361*H361</f>
        <v>0.36365999999999998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259</v>
      </c>
      <c r="AT361" s="240" t="s">
        <v>294</v>
      </c>
      <c r="AU361" s="240" t="s">
        <v>89</v>
      </c>
      <c r="AY361" s="18" t="s">
        <v>215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21</v>
      </c>
      <c r="BK361" s="241">
        <f>ROUND(I361*H361,2)</f>
        <v>0</v>
      </c>
      <c r="BL361" s="18" t="s">
        <v>221</v>
      </c>
      <c r="BM361" s="240" t="s">
        <v>629</v>
      </c>
    </row>
    <row r="362" s="13" customFormat="1">
      <c r="A362" s="13"/>
      <c r="B362" s="242"/>
      <c r="C362" s="243"/>
      <c r="D362" s="244" t="s">
        <v>223</v>
      </c>
      <c r="E362" s="245" t="s">
        <v>1</v>
      </c>
      <c r="F362" s="246" t="s">
        <v>630</v>
      </c>
      <c r="G362" s="243"/>
      <c r="H362" s="247">
        <v>24.244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223</v>
      </c>
      <c r="AU362" s="253" t="s">
        <v>89</v>
      </c>
      <c r="AV362" s="13" t="s">
        <v>89</v>
      </c>
      <c r="AW362" s="13" t="s">
        <v>36</v>
      </c>
      <c r="AX362" s="13" t="s">
        <v>21</v>
      </c>
      <c r="AY362" s="253" t="s">
        <v>215</v>
      </c>
    </row>
    <row r="363" s="2" customFormat="1" ht="21.75" customHeight="1">
      <c r="A363" s="39"/>
      <c r="B363" s="40"/>
      <c r="C363" s="275" t="s">
        <v>631</v>
      </c>
      <c r="D363" s="275" t="s">
        <v>294</v>
      </c>
      <c r="E363" s="276" t="s">
        <v>632</v>
      </c>
      <c r="F363" s="277" t="s">
        <v>633</v>
      </c>
      <c r="G363" s="278" t="s">
        <v>246</v>
      </c>
      <c r="H363" s="279">
        <v>336.60000000000002</v>
      </c>
      <c r="I363" s="280"/>
      <c r="J363" s="281">
        <f>ROUND(I363*H363,2)</f>
        <v>0</v>
      </c>
      <c r="K363" s="282"/>
      <c r="L363" s="283"/>
      <c r="M363" s="284" t="s">
        <v>1</v>
      </c>
      <c r="N363" s="285" t="s">
        <v>45</v>
      </c>
      <c r="O363" s="92"/>
      <c r="P363" s="238">
        <f>O363*H363</f>
        <v>0</v>
      </c>
      <c r="Q363" s="238">
        <v>0.018499999999999999</v>
      </c>
      <c r="R363" s="238">
        <f>Q363*H363</f>
        <v>6.2271000000000001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259</v>
      </c>
      <c r="AT363" s="240" t="s">
        <v>294</v>
      </c>
      <c r="AU363" s="240" t="s">
        <v>89</v>
      </c>
      <c r="AY363" s="18" t="s">
        <v>215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21</v>
      </c>
      <c r="BK363" s="241">
        <f>ROUND(I363*H363,2)</f>
        <v>0</v>
      </c>
      <c r="BL363" s="18" t="s">
        <v>221</v>
      </c>
      <c r="BM363" s="240" t="s">
        <v>634</v>
      </c>
    </row>
    <row r="364" s="13" customFormat="1">
      <c r="A364" s="13"/>
      <c r="B364" s="242"/>
      <c r="C364" s="243"/>
      <c r="D364" s="244" t="s">
        <v>223</v>
      </c>
      <c r="E364" s="245" t="s">
        <v>1</v>
      </c>
      <c r="F364" s="246" t="s">
        <v>635</v>
      </c>
      <c r="G364" s="243"/>
      <c r="H364" s="247">
        <v>336.60000000000002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223</v>
      </c>
      <c r="AU364" s="253" t="s">
        <v>89</v>
      </c>
      <c r="AV364" s="13" t="s">
        <v>89</v>
      </c>
      <c r="AW364" s="13" t="s">
        <v>36</v>
      </c>
      <c r="AX364" s="13" t="s">
        <v>21</v>
      </c>
      <c r="AY364" s="253" t="s">
        <v>215</v>
      </c>
    </row>
    <row r="365" s="12" customFormat="1" ht="22.8" customHeight="1">
      <c r="A365" s="12"/>
      <c r="B365" s="212"/>
      <c r="C365" s="213"/>
      <c r="D365" s="214" t="s">
        <v>79</v>
      </c>
      <c r="E365" s="226" t="s">
        <v>243</v>
      </c>
      <c r="F365" s="226" t="s">
        <v>636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SUM(P366:P408)</f>
        <v>0</v>
      </c>
      <c r="Q365" s="220"/>
      <c r="R365" s="221">
        <f>SUM(R366:R408)</f>
        <v>7.4850400000000006</v>
      </c>
      <c r="S365" s="220"/>
      <c r="T365" s="222">
        <f>SUM(T366:T408)</f>
        <v>45.899999999999999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21</v>
      </c>
      <c r="AT365" s="224" t="s">
        <v>79</v>
      </c>
      <c r="AU365" s="224" t="s">
        <v>21</v>
      </c>
      <c r="AY365" s="223" t="s">
        <v>215</v>
      </c>
      <c r="BK365" s="225">
        <f>SUM(BK366:BK408)</f>
        <v>0</v>
      </c>
    </row>
    <row r="366" s="2" customFormat="1" ht="21.75" customHeight="1">
      <c r="A366" s="39"/>
      <c r="B366" s="40"/>
      <c r="C366" s="228" t="s">
        <v>637</v>
      </c>
      <c r="D366" s="228" t="s">
        <v>217</v>
      </c>
      <c r="E366" s="229" t="s">
        <v>638</v>
      </c>
      <c r="F366" s="230" t="s">
        <v>639</v>
      </c>
      <c r="G366" s="231" t="s">
        <v>246</v>
      </c>
      <c r="H366" s="232">
        <v>50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0.23999999999999999</v>
      </c>
      <c r="T366" s="239">
        <f>S366*H366</f>
        <v>12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221</v>
      </c>
      <c r="AT366" s="240" t="s">
        <v>217</v>
      </c>
      <c r="AU366" s="240" t="s">
        <v>89</v>
      </c>
      <c r="AY366" s="18" t="s">
        <v>215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21</v>
      </c>
      <c r="BK366" s="241">
        <f>ROUND(I366*H366,2)</f>
        <v>0</v>
      </c>
      <c r="BL366" s="18" t="s">
        <v>221</v>
      </c>
      <c r="BM366" s="240" t="s">
        <v>640</v>
      </c>
    </row>
    <row r="367" s="13" customFormat="1">
      <c r="A367" s="13"/>
      <c r="B367" s="242"/>
      <c r="C367" s="243"/>
      <c r="D367" s="244" t="s">
        <v>223</v>
      </c>
      <c r="E367" s="245" t="s">
        <v>1</v>
      </c>
      <c r="F367" s="246" t="s">
        <v>302</v>
      </c>
      <c r="G367" s="243"/>
      <c r="H367" s="247">
        <v>50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223</v>
      </c>
      <c r="AU367" s="253" t="s">
        <v>89</v>
      </c>
      <c r="AV367" s="13" t="s">
        <v>89</v>
      </c>
      <c r="AW367" s="13" t="s">
        <v>36</v>
      </c>
      <c r="AX367" s="13" t="s">
        <v>21</v>
      </c>
      <c r="AY367" s="253" t="s">
        <v>215</v>
      </c>
    </row>
    <row r="368" s="2" customFormat="1" ht="21.75" customHeight="1">
      <c r="A368" s="39"/>
      <c r="B368" s="40"/>
      <c r="C368" s="228" t="s">
        <v>641</v>
      </c>
      <c r="D368" s="228" t="s">
        <v>217</v>
      </c>
      <c r="E368" s="229" t="s">
        <v>642</v>
      </c>
      <c r="F368" s="230" t="s">
        <v>643</v>
      </c>
      <c r="G368" s="231" t="s">
        <v>246</v>
      </c>
      <c r="H368" s="232">
        <v>50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0.098000000000000004</v>
      </c>
      <c r="T368" s="239">
        <f>S368*H368</f>
        <v>4.9000000000000004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89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644</v>
      </c>
    </row>
    <row r="369" s="13" customFormat="1">
      <c r="A369" s="13"/>
      <c r="B369" s="242"/>
      <c r="C369" s="243"/>
      <c r="D369" s="244" t="s">
        <v>223</v>
      </c>
      <c r="E369" s="245" t="s">
        <v>1</v>
      </c>
      <c r="F369" s="246" t="s">
        <v>302</v>
      </c>
      <c r="G369" s="243"/>
      <c r="H369" s="247">
        <v>50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223</v>
      </c>
      <c r="AU369" s="253" t="s">
        <v>89</v>
      </c>
      <c r="AV369" s="13" t="s">
        <v>89</v>
      </c>
      <c r="AW369" s="13" t="s">
        <v>36</v>
      </c>
      <c r="AX369" s="13" t="s">
        <v>21</v>
      </c>
      <c r="AY369" s="253" t="s">
        <v>215</v>
      </c>
    </row>
    <row r="370" s="2" customFormat="1" ht="21.75" customHeight="1">
      <c r="A370" s="39"/>
      <c r="B370" s="40"/>
      <c r="C370" s="228" t="s">
        <v>645</v>
      </c>
      <c r="D370" s="228" t="s">
        <v>217</v>
      </c>
      <c r="E370" s="229" t="s">
        <v>646</v>
      </c>
      <c r="F370" s="230" t="s">
        <v>647</v>
      </c>
      <c r="G370" s="231" t="s">
        <v>246</v>
      </c>
      <c r="H370" s="232">
        <v>100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0.28999999999999998</v>
      </c>
      <c r="T370" s="239">
        <f>S370*H370</f>
        <v>28.999999999999996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221</v>
      </c>
      <c r="AT370" s="240" t="s">
        <v>217</v>
      </c>
      <c r="AU370" s="240" t="s">
        <v>89</v>
      </c>
      <c r="AY370" s="18" t="s">
        <v>215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221</v>
      </c>
      <c r="BM370" s="240" t="s">
        <v>648</v>
      </c>
    </row>
    <row r="371" s="13" customFormat="1">
      <c r="A371" s="13"/>
      <c r="B371" s="242"/>
      <c r="C371" s="243"/>
      <c r="D371" s="244" t="s">
        <v>223</v>
      </c>
      <c r="E371" s="245" t="s">
        <v>1</v>
      </c>
      <c r="F371" s="246" t="s">
        <v>649</v>
      </c>
      <c r="G371" s="243"/>
      <c r="H371" s="247">
        <v>50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223</v>
      </c>
      <c r="AU371" s="253" t="s">
        <v>89</v>
      </c>
      <c r="AV371" s="13" t="s">
        <v>89</v>
      </c>
      <c r="AW371" s="13" t="s">
        <v>36</v>
      </c>
      <c r="AX371" s="13" t="s">
        <v>80</v>
      </c>
      <c r="AY371" s="253" t="s">
        <v>215</v>
      </c>
    </row>
    <row r="372" s="13" customFormat="1">
      <c r="A372" s="13"/>
      <c r="B372" s="242"/>
      <c r="C372" s="243"/>
      <c r="D372" s="244" t="s">
        <v>223</v>
      </c>
      <c r="E372" s="245" t="s">
        <v>1</v>
      </c>
      <c r="F372" s="246" t="s">
        <v>650</v>
      </c>
      <c r="G372" s="243"/>
      <c r="H372" s="247">
        <v>50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223</v>
      </c>
      <c r="AU372" s="253" t="s">
        <v>89</v>
      </c>
      <c r="AV372" s="13" t="s">
        <v>89</v>
      </c>
      <c r="AW372" s="13" t="s">
        <v>36</v>
      </c>
      <c r="AX372" s="13" t="s">
        <v>80</v>
      </c>
      <c r="AY372" s="253" t="s">
        <v>215</v>
      </c>
    </row>
    <row r="373" s="14" customFormat="1">
      <c r="A373" s="14"/>
      <c r="B373" s="254"/>
      <c r="C373" s="255"/>
      <c r="D373" s="244" t="s">
        <v>223</v>
      </c>
      <c r="E373" s="256" t="s">
        <v>1</v>
      </c>
      <c r="F373" s="257" t="s">
        <v>226</v>
      </c>
      <c r="G373" s="255"/>
      <c r="H373" s="258">
        <v>100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223</v>
      </c>
      <c r="AU373" s="264" t="s">
        <v>89</v>
      </c>
      <c r="AV373" s="14" t="s">
        <v>221</v>
      </c>
      <c r="AW373" s="14" t="s">
        <v>36</v>
      </c>
      <c r="AX373" s="14" t="s">
        <v>21</v>
      </c>
      <c r="AY373" s="264" t="s">
        <v>215</v>
      </c>
    </row>
    <row r="374" s="2" customFormat="1" ht="21.75" customHeight="1">
      <c r="A374" s="39"/>
      <c r="B374" s="40"/>
      <c r="C374" s="228" t="s">
        <v>651</v>
      </c>
      <c r="D374" s="228" t="s">
        <v>217</v>
      </c>
      <c r="E374" s="229" t="s">
        <v>652</v>
      </c>
      <c r="F374" s="230" t="s">
        <v>653</v>
      </c>
      <c r="G374" s="231" t="s">
        <v>246</v>
      </c>
      <c r="H374" s="232">
        <v>16.199999999999999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89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654</v>
      </c>
    </row>
    <row r="375" s="13" customFormat="1">
      <c r="A375" s="13"/>
      <c r="B375" s="242"/>
      <c r="C375" s="243"/>
      <c r="D375" s="244" t="s">
        <v>223</v>
      </c>
      <c r="E375" s="245" t="s">
        <v>1</v>
      </c>
      <c r="F375" s="246" t="s">
        <v>655</v>
      </c>
      <c r="G375" s="243"/>
      <c r="H375" s="247">
        <v>16.199999999999999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223</v>
      </c>
      <c r="AU375" s="253" t="s">
        <v>89</v>
      </c>
      <c r="AV375" s="13" t="s">
        <v>89</v>
      </c>
      <c r="AW375" s="13" t="s">
        <v>36</v>
      </c>
      <c r="AX375" s="13" t="s">
        <v>21</v>
      </c>
      <c r="AY375" s="253" t="s">
        <v>215</v>
      </c>
    </row>
    <row r="376" s="2" customFormat="1" ht="21.75" customHeight="1">
      <c r="A376" s="39"/>
      <c r="B376" s="40"/>
      <c r="C376" s="228" t="s">
        <v>656</v>
      </c>
      <c r="D376" s="228" t="s">
        <v>217</v>
      </c>
      <c r="E376" s="229" t="s">
        <v>657</v>
      </c>
      <c r="F376" s="230" t="s">
        <v>658</v>
      </c>
      <c r="G376" s="231" t="s">
        <v>246</v>
      </c>
      <c r="H376" s="232">
        <v>10.800000000000001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89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659</v>
      </c>
    </row>
    <row r="377" s="13" customFormat="1">
      <c r="A377" s="13"/>
      <c r="B377" s="242"/>
      <c r="C377" s="243"/>
      <c r="D377" s="244" t="s">
        <v>223</v>
      </c>
      <c r="E377" s="245" t="s">
        <v>1</v>
      </c>
      <c r="F377" s="246" t="s">
        <v>660</v>
      </c>
      <c r="G377" s="243"/>
      <c r="H377" s="247">
        <v>10.800000000000001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223</v>
      </c>
      <c r="AU377" s="253" t="s">
        <v>89</v>
      </c>
      <c r="AV377" s="13" t="s">
        <v>89</v>
      </c>
      <c r="AW377" s="13" t="s">
        <v>36</v>
      </c>
      <c r="AX377" s="13" t="s">
        <v>21</v>
      </c>
      <c r="AY377" s="253" t="s">
        <v>215</v>
      </c>
    </row>
    <row r="378" s="2" customFormat="1" ht="21.75" customHeight="1">
      <c r="A378" s="39"/>
      <c r="B378" s="40"/>
      <c r="C378" s="228" t="s">
        <v>661</v>
      </c>
      <c r="D378" s="228" t="s">
        <v>217</v>
      </c>
      <c r="E378" s="229" t="s">
        <v>662</v>
      </c>
      <c r="F378" s="230" t="s">
        <v>663</v>
      </c>
      <c r="G378" s="231" t="s">
        <v>246</v>
      </c>
      <c r="H378" s="232">
        <v>6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89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664</v>
      </c>
    </row>
    <row r="379" s="13" customFormat="1">
      <c r="A379" s="13"/>
      <c r="B379" s="242"/>
      <c r="C379" s="243"/>
      <c r="D379" s="244" t="s">
        <v>223</v>
      </c>
      <c r="E379" s="245" t="s">
        <v>1</v>
      </c>
      <c r="F379" s="246" t="s">
        <v>665</v>
      </c>
      <c r="G379" s="243"/>
      <c r="H379" s="247">
        <v>6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223</v>
      </c>
      <c r="AU379" s="253" t="s">
        <v>89</v>
      </c>
      <c r="AV379" s="13" t="s">
        <v>89</v>
      </c>
      <c r="AW379" s="13" t="s">
        <v>36</v>
      </c>
      <c r="AX379" s="13" t="s">
        <v>21</v>
      </c>
      <c r="AY379" s="253" t="s">
        <v>215</v>
      </c>
    </row>
    <row r="380" s="2" customFormat="1" ht="21.75" customHeight="1">
      <c r="A380" s="39"/>
      <c r="B380" s="40"/>
      <c r="C380" s="228" t="s">
        <v>666</v>
      </c>
      <c r="D380" s="228" t="s">
        <v>217</v>
      </c>
      <c r="E380" s="229" t="s">
        <v>667</v>
      </c>
      <c r="F380" s="230" t="s">
        <v>668</v>
      </c>
      <c r="G380" s="231" t="s">
        <v>246</v>
      </c>
      <c r="H380" s="232">
        <v>100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221</v>
      </c>
      <c r="AT380" s="240" t="s">
        <v>217</v>
      </c>
      <c r="AU380" s="240" t="s">
        <v>89</v>
      </c>
      <c r="AY380" s="18" t="s">
        <v>215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221</v>
      </c>
      <c r="BM380" s="240" t="s">
        <v>669</v>
      </c>
    </row>
    <row r="381" s="13" customFormat="1">
      <c r="A381" s="13"/>
      <c r="B381" s="242"/>
      <c r="C381" s="243"/>
      <c r="D381" s="244" t="s">
        <v>223</v>
      </c>
      <c r="E381" s="245" t="s">
        <v>1</v>
      </c>
      <c r="F381" s="246" t="s">
        <v>670</v>
      </c>
      <c r="G381" s="243"/>
      <c r="H381" s="247">
        <v>50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223</v>
      </c>
      <c r="AU381" s="253" t="s">
        <v>89</v>
      </c>
      <c r="AV381" s="13" t="s">
        <v>89</v>
      </c>
      <c r="AW381" s="13" t="s">
        <v>36</v>
      </c>
      <c r="AX381" s="13" t="s">
        <v>80</v>
      </c>
      <c r="AY381" s="253" t="s">
        <v>215</v>
      </c>
    </row>
    <row r="382" s="13" customFormat="1">
      <c r="A382" s="13"/>
      <c r="B382" s="242"/>
      <c r="C382" s="243"/>
      <c r="D382" s="244" t="s">
        <v>223</v>
      </c>
      <c r="E382" s="245" t="s">
        <v>1</v>
      </c>
      <c r="F382" s="246" t="s">
        <v>671</v>
      </c>
      <c r="G382" s="243"/>
      <c r="H382" s="247">
        <v>50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223</v>
      </c>
      <c r="AU382" s="253" t="s">
        <v>89</v>
      </c>
      <c r="AV382" s="13" t="s">
        <v>89</v>
      </c>
      <c r="AW382" s="13" t="s">
        <v>36</v>
      </c>
      <c r="AX382" s="13" t="s">
        <v>80</v>
      </c>
      <c r="AY382" s="253" t="s">
        <v>215</v>
      </c>
    </row>
    <row r="383" s="14" customFormat="1">
      <c r="A383" s="14"/>
      <c r="B383" s="254"/>
      <c r="C383" s="255"/>
      <c r="D383" s="244" t="s">
        <v>223</v>
      </c>
      <c r="E383" s="256" t="s">
        <v>1</v>
      </c>
      <c r="F383" s="257" t="s">
        <v>226</v>
      </c>
      <c r="G383" s="255"/>
      <c r="H383" s="258">
        <v>100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223</v>
      </c>
      <c r="AU383" s="264" t="s">
        <v>89</v>
      </c>
      <c r="AV383" s="14" t="s">
        <v>221</v>
      </c>
      <c r="AW383" s="14" t="s">
        <v>36</v>
      </c>
      <c r="AX383" s="14" t="s">
        <v>21</v>
      </c>
      <c r="AY383" s="264" t="s">
        <v>215</v>
      </c>
    </row>
    <row r="384" s="2" customFormat="1" ht="33" customHeight="1">
      <c r="A384" s="39"/>
      <c r="B384" s="40"/>
      <c r="C384" s="228" t="s">
        <v>672</v>
      </c>
      <c r="D384" s="228" t="s">
        <v>217</v>
      </c>
      <c r="E384" s="229" t="s">
        <v>673</v>
      </c>
      <c r="F384" s="230" t="s">
        <v>674</v>
      </c>
      <c r="G384" s="231" t="s">
        <v>246</v>
      </c>
      <c r="H384" s="232">
        <v>50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221</v>
      </c>
      <c r="AT384" s="240" t="s">
        <v>217</v>
      </c>
      <c r="AU384" s="240" t="s">
        <v>89</v>
      </c>
      <c r="AY384" s="18" t="s">
        <v>215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221</v>
      </c>
      <c r="BM384" s="240" t="s">
        <v>675</v>
      </c>
    </row>
    <row r="385" s="13" customFormat="1">
      <c r="A385" s="13"/>
      <c r="B385" s="242"/>
      <c r="C385" s="243"/>
      <c r="D385" s="244" t="s">
        <v>223</v>
      </c>
      <c r="E385" s="245" t="s">
        <v>1</v>
      </c>
      <c r="F385" s="246" t="s">
        <v>302</v>
      </c>
      <c r="G385" s="243"/>
      <c r="H385" s="247">
        <v>50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223</v>
      </c>
      <c r="AU385" s="253" t="s">
        <v>89</v>
      </c>
      <c r="AV385" s="13" t="s">
        <v>89</v>
      </c>
      <c r="AW385" s="13" t="s">
        <v>36</v>
      </c>
      <c r="AX385" s="13" t="s">
        <v>21</v>
      </c>
      <c r="AY385" s="253" t="s">
        <v>215</v>
      </c>
    </row>
    <row r="386" s="2" customFormat="1" ht="21.75" customHeight="1">
      <c r="A386" s="39"/>
      <c r="B386" s="40"/>
      <c r="C386" s="228" t="s">
        <v>676</v>
      </c>
      <c r="D386" s="228" t="s">
        <v>217</v>
      </c>
      <c r="E386" s="229" t="s">
        <v>677</v>
      </c>
      <c r="F386" s="230" t="s">
        <v>678</v>
      </c>
      <c r="G386" s="231" t="s">
        <v>246</v>
      </c>
      <c r="H386" s="232">
        <v>50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221</v>
      </c>
      <c r="AT386" s="240" t="s">
        <v>217</v>
      </c>
      <c r="AU386" s="240" t="s">
        <v>89</v>
      </c>
      <c r="AY386" s="18" t="s">
        <v>215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221</v>
      </c>
      <c r="BM386" s="240" t="s">
        <v>679</v>
      </c>
    </row>
    <row r="387" s="13" customFormat="1">
      <c r="A387" s="13"/>
      <c r="B387" s="242"/>
      <c r="C387" s="243"/>
      <c r="D387" s="244" t="s">
        <v>223</v>
      </c>
      <c r="E387" s="245" t="s">
        <v>1</v>
      </c>
      <c r="F387" s="246" t="s">
        <v>302</v>
      </c>
      <c r="G387" s="243"/>
      <c r="H387" s="247">
        <v>50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223</v>
      </c>
      <c r="AU387" s="253" t="s">
        <v>89</v>
      </c>
      <c r="AV387" s="13" t="s">
        <v>89</v>
      </c>
      <c r="AW387" s="13" t="s">
        <v>36</v>
      </c>
      <c r="AX387" s="13" t="s">
        <v>21</v>
      </c>
      <c r="AY387" s="253" t="s">
        <v>215</v>
      </c>
    </row>
    <row r="388" s="2" customFormat="1" ht="21.75" customHeight="1">
      <c r="A388" s="39"/>
      <c r="B388" s="40"/>
      <c r="C388" s="228" t="s">
        <v>680</v>
      </c>
      <c r="D388" s="228" t="s">
        <v>217</v>
      </c>
      <c r="E388" s="229" t="s">
        <v>681</v>
      </c>
      <c r="F388" s="230" t="s">
        <v>682</v>
      </c>
      <c r="G388" s="231" t="s">
        <v>246</v>
      </c>
      <c r="H388" s="232">
        <v>50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221</v>
      </c>
      <c r="AT388" s="240" t="s">
        <v>217</v>
      </c>
      <c r="AU388" s="240" t="s">
        <v>89</v>
      </c>
      <c r="AY388" s="18" t="s">
        <v>215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21</v>
      </c>
      <c r="BK388" s="241">
        <f>ROUND(I388*H388,2)</f>
        <v>0</v>
      </c>
      <c r="BL388" s="18" t="s">
        <v>221</v>
      </c>
      <c r="BM388" s="240" t="s">
        <v>683</v>
      </c>
    </row>
    <row r="389" s="13" customFormat="1">
      <c r="A389" s="13"/>
      <c r="B389" s="242"/>
      <c r="C389" s="243"/>
      <c r="D389" s="244" t="s">
        <v>223</v>
      </c>
      <c r="E389" s="245" t="s">
        <v>1</v>
      </c>
      <c r="F389" s="246" t="s">
        <v>302</v>
      </c>
      <c r="G389" s="243"/>
      <c r="H389" s="247">
        <v>50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223</v>
      </c>
      <c r="AU389" s="253" t="s">
        <v>89</v>
      </c>
      <c r="AV389" s="13" t="s">
        <v>89</v>
      </c>
      <c r="AW389" s="13" t="s">
        <v>36</v>
      </c>
      <c r="AX389" s="13" t="s">
        <v>21</v>
      </c>
      <c r="AY389" s="253" t="s">
        <v>215</v>
      </c>
    </row>
    <row r="390" s="2" customFormat="1" ht="21.75" customHeight="1">
      <c r="A390" s="39"/>
      <c r="B390" s="40"/>
      <c r="C390" s="228" t="s">
        <v>684</v>
      </c>
      <c r="D390" s="228" t="s">
        <v>217</v>
      </c>
      <c r="E390" s="229" t="s">
        <v>685</v>
      </c>
      <c r="F390" s="230" t="s">
        <v>686</v>
      </c>
      <c r="G390" s="231" t="s">
        <v>246</v>
      </c>
      <c r="H390" s="232">
        <v>50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221</v>
      </c>
      <c r="AT390" s="240" t="s">
        <v>217</v>
      </c>
      <c r="AU390" s="240" t="s">
        <v>89</v>
      </c>
      <c r="AY390" s="18" t="s">
        <v>215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221</v>
      </c>
      <c r="BM390" s="240" t="s">
        <v>687</v>
      </c>
    </row>
    <row r="391" s="13" customFormat="1">
      <c r="A391" s="13"/>
      <c r="B391" s="242"/>
      <c r="C391" s="243"/>
      <c r="D391" s="244" t="s">
        <v>223</v>
      </c>
      <c r="E391" s="245" t="s">
        <v>1</v>
      </c>
      <c r="F391" s="246" t="s">
        <v>302</v>
      </c>
      <c r="G391" s="243"/>
      <c r="H391" s="247">
        <v>50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223</v>
      </c>
      <c r="AU391" s="253" t="s">
        <v>89</v>
      </c>
      <c r="AV391" s="13" t="s">
        <v>89</v>
      </c>
      <c r="AW391" s="13" t="s">
        <v>36</v>
      </c>
      <c r="AX391" s="13" t="s">
        <v>21</v>
      </c>
      <c r="AY391" s="253" t="s">
        <v>215</v>
      </c>
    </row>
    <row r="392" s="2" customFormat="1" ht="21.75" customHeight="1">
      <c r="A392" s="39"/>
      <c r="B392" s="40"/>
      <c r="C392" s="228" t="s">
        <v>688</v>
      </c>
      <c r="D392" s="228" t="s">
        <v>217</v>
      </c>
      <c r="E392" s="229" t="s">
        <v>689</v>
      </c>
      <c r="F392" s="230" t="s">
        <v>690</v>
      </c>
      <c r="G392" s="231" t="s">
        <v>246</v>
      </c>
      <c r="H392" s="232">
        <v>50</v>
      </c>
      <c r="I392" s="233"/>
      <c r="J392" s="234">
        <f>ROUND(I392*H392,2)</f>
        <v>0</v>
      </c>
      <c r="K392" s="235"/>
      <c r="L392" s="45"/>
      <c r="M392" s="236" t="s">
        <v>1</v>
      </c>
      <c r="N392" s="237" t="s">
        <v>45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221</v>
      </c>
      <c r="AT392" s="240" t="s">
        <v>217</v>
      </c>
      <c r="AU392" s="240" t="s">
        <v>89</v>
      </c>
      <c r="AY392" s="18" t="s">
        <v>215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21</v>
      </c>
      <c r="BK392" s="241">
        <f>ROUND(I392*H392,2)</f>
        <v>0</v>
      </c>
      <c r="BL392" s="18" t="s">
        <v>221</v>
      </c>
      <c r="BM392" s="240" t="s">
        <v>691</v>
      </c>
    </row>
    <row r="393" s="13" customFormat="1">
      <c r="A393" s="13"/>
      <c r="B393" s="242"/>
      <c r="C393" s="243"/>
      <c r="D393" s="244" t="s">
        <v>223</v>
      </c>
      <c r="E393" s="245" t="s">
        <v>1</v>
      </c>
      <c r="F393" s="246" t="s">
        <v>492</v>
      </c>
      <c r="G393" s="243"/>
      <c r="H393" s="247">
        <v>50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223</v>
      </c>
      <c r="AU393" s="253" t="s">
        <v>89</v>
      </c>
      <c r="AV393" s="13" t="s">
        <v>89</v>
      </c>
      <c r="AW393" s="13" t="s">
        <v>36</v>
      </c>
      <c r="AX393" s="13" t="s">
        <v>21</v>
      </c>
      <c r="AY393" s="253" t="s">
        <v>215</v>
      </c>
    </row>
    <row r="394" s="2" customFormat="1" ht="21.75" customHeight="1">
      <c r="A394" s="39"/>
      <c r="B394" s="40"/>
      <c r="C394" s="228" t="s">
        <v>692</v>
      </c>
      <c r="D394" s="228" t="s">
        <v>217</v>
      </c>
      <c r="E394" s="229" t="s">
        <v>693</v>
      </c>
      <c r="F394" s="230" t="s">
        <v>694</v>
      </c>
      <c r="G394" s="231" t="s">
        <v>246</v>
      </c>
      <c r="H394" s="232">
        <v>6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0.084250000000000005</v>
      </c>
      <c r="R394" s="238">
        <f>Q394*H394</f>
        <v>0.50550000000000006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221</v>
      </c>
      <c r="AT394" s="240" t="s">
        <v>217</v>
      </c>
      <c r="AU394" s="240" t="s">
        <v>89</v>
      </c>
      <c r="AY394" s="18" t="s">
        <v>215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21</v>
      </c>
      <c r="BK394" s="241">
        <f>ROUND(I394*H394,2)</f>
        <v>0</v>
      </c>
      <c r="BL394" s="18" t="s">
        <v>221</v>
      </c>
      <c r="BM394" s="240" t="s">
        <v>695</v>
      </c>
    </row>
    <row r="395" s="15" customFormat="1">
      <c r="A395" s="15"/>
      <c r="B395" s="265"/>
      <c r="C395" s="266"/>
      <c r="D395" s="244" t="s">
        <v>223</v>
      </c>
      <c r="E395" s="267" t="s">
        <v>1</v>
      </c>
      <c r="F395" s="268" t="s">
        <v>696</v>
      </c>
      <c r="G395" s="266"/>
      <c r="H395" s="267" t="s">
        <v>1</v>
      </c>
      <c r="I395" s="269"/>
      <c r="J395" s="266"/>
      <c r="K395" s="266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223</v>
      </c>
      <c r="AU395" s="274" t="s">
        <v>89</v>
      </c>
      <c r="AV395" s="15" t="s">
        <v>21</v>
      </c>
      <c r="AW395" s="15" t="s">
        <v>36</v>
      </c>
      <c r="AX395" s="15" t="s">
        <v>80</v>
      </c>
      <c r="AY395" s="274" t="s">
        <v>215</v>
      </c>
    </row>
    <row r="396" s="13" customFormat="1">
      <c r="A396" s="13"/>
      <c r="B396" s="242"/>
      <c r="C396" s="243"/>
      <c r="D396" s="244" t="s">
        <v>223</v>
      </c>
      <c r="E396" s="245" t="s">
        <v>1</v>
      </c>
      <c r="F396" s="246" t="s">
        <v>665</v>
      </c>
      <c r="G396" s="243"/>
      <c r="H396" s="247">
        <v>6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223</v>
      </c>
      <c r="AU396" s="253" t="s">
        <v>89</v>
      </c>
      <c r="AV396" s="13" t="s">
        <v>89</v>
      </c>
      <c r="AW396" s="13" t="s">
        <v>36</v>
      </c>
      <c r="AX396" s="13" t="s">
        <v>80</v>
      </c>
      <c r="AY396" s="253" t="s">
        <v>215</v>
      </c>
    </row>
    <row r="397" s="14" customFormat="1">
      <c r="A397" s="14"/>
      <c r="B397" s="254"/>
      <c r="C397" s="255"/>
      <c r="D397" s="244" t="s">
        <v>223</v>
      </c>
      <c r="E397" s="256" t="s">
        <v>1</v>
      </c>
      <c r="F397" s="257" t="s">
        <v>226</v>
      </c>
      <c r="G397" s="255"/>
      <c r="H397" s="258">
        <v>6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223</v>
      </c>
      <c r="AU397" s="264" t="s">
        <v>89</v>
      </c>
      <c r="AV397" s="14" t="s">
        <v>221</v>
      </c>
      <c r="AW397" s="14" t="s">
        <v>36</v>
      </c>
      <c r="AX397" s="14" t="s">
        <v>21</v>
      </c>
      <c r="AY397" s="264" t="s">
        <v>215</v>
      </c>
    </row>
    <row r="398" s="2" customFormat="1" ht="16.5" customHeight="1">
      <c r="A398" s="39"/>
      <c r="B398" s="40"/>
      <c r="C398" s="275" t="s">
        <v>697</v>
      </c>
      <c r="D398" s="275" t="s">
        <v>294</v>
      </c>
      <c r="E398" s="276" t="s">
        <v>698</v>
      </c>
      <c r="F398" s="277" t="s">
        <v>699</v>
      </c>
      <c r="G398" s="278" t="s">
        <v>246</v>
      </c>
      <c r="H398" s="279">
        <v>6.0599999999999996</v>
      </c>
      <c r="I398" s="280"/>
      <c r="J398" s="281">
        <f>ROUND(I398*H398,2)</f>
        <v>0</v>
      </c>
      <c r="K398" s="282"/>
      <c r="L398" s="283"/>
      <c r="M398" s="284" t="s">
        <v>1</v>
      </c>
      <c r="N398" s="285" t="s">
        <v>45</v>
      </c>
      <c r="O398" s="92"/>
      <c r="P398" s="238">
        <f>O398*H398</f>
        <v>0</v>
      </c>
      <c r="Q398" s="238">
        <v>0.14000000000000001</v>
      </c>
      <c r="R398" s="238">
        <f>Q398*H398</f>
        <v>0.84840000000000004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259</v>
      </c>
      <c r="AT398" s="240" t="s">
        <v>294</v>
      </c>
      <c r="AU398" s="240" t="s">
        <v>89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700</v>
      </c>
    </row>
    <row r="399" s="15" customFormat="1">
      <c r="A399" s="15"/>
      <c r="B399" s="265"/>
      <c r="C399" s="266"/>
      <c r="D399" s="244" t="s">
        <v>223</v>
      </c>
      <c r="E399" s="267" t="s">
        <v>1</v>
      </c>
      <c r="F399" s="268" t="s">
        <v>696</v>
      </c>
      <c r="G399" s="266"/>
      <c r="H399" s="267" t="s">
        <v>1</v>
      </c>
      <c r="I399" s="269"/>
      <c r="J399" s="266"/>
      <c r="K399" s="266"/>
      <c r="L399" s="270"/>
      <c r="M399" s="271"/>
      <c r="N399" s="272"/>
      <c r="O399" s="272"/>
      <c r="P399" s="272"/>
      <c r="Q399" s="272"/>
      <c r="R399" s="272"/>
      <c r="S399" s="272"/>
      <c r="T399" s="27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4" t="s">
        <v>223</v>
      </c>
      <c r="AU399" s="274" t="s">
        <v>89</v>
      </c>
      <c r="AV399" s="15" t="s">
        <v>21</v>
      </c>
      <c r="AW399" s="15" t="s">
        <v>36</v>
      </c>
      <c r="AX399" s="15" t="s">
        <v>80</v>
      </c>
      <c r="AY399" s="274" t="s">
        <v>215</v>
      </c>
    </row>
    <row r="400" s="13" customFormat="1">
      <c r="A400" s="13"/>
      <c r="B400" s="242"/>
      <c r="C400" s="243"/>
      <c r="D400" s="244" t="s">
        <v>223</v>
      </c>
      <c r="E400" s="245" t="s">
        <v>1</v>
      </c>
      <c r="F400" s="246" t="s">
        <v>701</v>
      </c>
      <c r="G400" s="243"/>
      <c r="H400" s="247">
        <v>6.0599999999999996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223</v>
      </c>
      <c r="AU400" s="253" t="s">
        <v>89</v>
      </c>
      <c r="AV400" s="13" t="s">
        <v>89</v>
      </c>
      <c r="AW400" s="13" t="s">
        <v>36</v>
      </c>
      <c r="AX400" s="13" t="s">
        <v>21</v>
      </c>
      <c r="AY400" s="253" t="s">
        <v>215</v>
      </c>
    </row>
    <row r="401" s="2" customFormat="1" ht="33" customHeight="1">
      <c r="A401" s="39"/>
      <c r="B401" s="40"/>
      <c r="C401" s="228" t="s">
        <v>702</v>
      </c>
      <c r="D401" s="228" t="s">
        <v>217</v>
      </c>
      <c r="E401" s="229" t="s">
        <v>703</v>
      </c>
      <c r="F401" s="230" t="s">
        <v>704</v>
      </c>
      <c r="G401" s="231" t="s">
        <v>472</v>
      </c>
      <c r="H401" s="232">
        <v>17</v>
      </c>
      <c r="I401" s="233"/>
      <c r="J401" s="234">
        <f>ROUND(I401*H401,2)</f>
        <v>0</v>
      </c>
      <c r="K401" s="235"/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0.1295</v>
      </c>
      <c r="R401" s="238">
        <f>Q401*H401</f>
        <v>2.2015000000000002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221</v>
      </c>
      <c r="AT401" s="240" t="s">
        <v>217</v>
      </c>
      <c r="AU401" s="240" t="s">
        <v>89</v>
      </c>
      <c r="AY401" s="18" t="s">
        <v>215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21</v>
      </c>
      <c r="BK401" s="241">
        <f>ROUND(I401*H401,2)</f>
        <v>0</v>
      </c>
      <c r="BL401" s="18" t="s">
        <v>221</v>
      </c>
      <c r="BM401" s="240" t="s">
        <v>705</v>
      </c>
    </row>
    <row r="402" s="13" customFormat="1">
      <c r="A402" s="13"/>
      <c r="B402" s="242"/>
      <c r="C402" s="243"/>
      <c r="D402" s="244" t="s">
        <v>223</v>
      </c>
      <c r="E402" s="245" t="s">
        <v>1</v>
      </c>
      <c r="F402" s="246" t="s">
        <v>706</v>
      </c>
      <c r="G402" s="243"/>
      <c r="H402" s="247">
        <v>8</v>
      </c>
      <c r="I402" s="248"/>
      <c r="J402" s="243"/>
      <c r="K402" s="243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223</v>
      </c>
      <c r="AU402" s="253" t="s">
        <v>89</v>
      </c>
      <c r="AV402" s="13" t="s">
        <v>89</v>
      </c>
      <c r="AW402" s="13" t="s">
        <v>36</v>
      </c>
      <c r="AX402" s="13" t="s">
        <v>80</v>
      </c>
      <c r="AY402" s="253" t="s">
        <v>215</v>
      </c>
    </row>
    <row r="403" s="13" customFormat="1">
      <c r="A403" s="13"/>
      <c r="B403" s="242"/>
      <c r="C403" s="243"/>
      <c r="D403" s="244" t="s">
        <v>223</v>
      </c>
      <c r="E403" s="245" t="s">
        <v>1</v>
      </c>
      <c r="F403" s="246" t="s">
        <v>707</v>
      </c>
      <c r="G403" s="243"/>
      <c r="H403" s="247">
        <v>9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223</v>
      </c>
      <c r="AU403" s="253" t="s">
        <v>89</v>
      </c>
      <c r="AV403" s="13" t="s">
        <v>89</v>
      </c>
      <c r="AW403" s="13" t="s">
        <v>36</v>
      </c>
      <c r="AX403" s="13" t="s">
        <v>80</v>
      </c>
      <c r="AY403" s="253" t="s">
        <v>215</v>
      </c>
    </row>
    <row r="404" s="14" customFormat="1">
      <c r="A404" s="14"/>
      <c r="B404" s="254"/>
      <c r="C404" s="255"/>
      <c r="D404" s="244" t="s">
        <v>223</v>
      </c>
      <c r="E404" s="256" t="s">
        <v>1</v>
      </c>
      <c r="F404" s="257" t="s">
        <v>226</v>
      </c>
      <c r="G404" s="255"/>
      <c r="H404" s="258">
        <v>17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223</v>
      </c>
      <c r="AU404" s="264" t="s">
        <v>89</v>
      </c>
      <c r="AV404" s="14" t="s">
        <v>221</v>
      </c>
      <c r="AW404" s="14" t="s">
        <v>36</v>
      </c>
      <c r="AX404" s="14" t="s">
        <v>21</v>
      </c>
      <c r="AY404" s="264" t="s">
        <v>215</v>
      </c>
    </row>
    <row r="405" s="2" customFormat="1" ht="16.5" customHeight="1">
      <c r="A405" s="39"/>
      <c r="B405" s="40"/>
      <c r="C405" s="275" t="s">
        <v>708</v>
      </c>
      <c r="D405" s="275" t="s">
        <v>294</v>
      </c>
      <c r="E405" s="276" t="s">
        <v>709</v>
      </c>
      <c r="F405" s="277" t="s">
        <v>710</v>
      </c>
      <c r="G405" s="278" t="s">
        <v>373</v>
      </c>
      <c r="H405" s="279">
        <v>17</v>
      </c>
      <c r="I405" s="280"/>
      <c r="J405" s="281">
        <f>ROUND(I405*H405,2)</f>
        <v>0</v>
      </c>
      <c r="K405" s="282"/>
      <c r="L405" s="283"/>
      <c r="M405" s="284" t="s">
        <v>1</v>
      </c>
      <c r="N405" s="285" t="s">
        <v>45</v>
      </c>
      <c r="O405" s="92"/>
      <c r="P405" s="238">
        <f>O405*H405</f>
        <v>0</v>
      </c>
      <c r="Q405" s="238">
        <v>0.056099999999999997</v>
      </c>
      <c r="R405" s="238">
        <f>Q405*H405</f>
        <v>0.95369999999999999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259</v>
      </c>
      <c r="AT405" s="240" t="s">
        <v>294</v>
      </c>
      <c r="AU405" s="240" t="s">
        <v>89</v>
      </c>
      <c r="AY405" s="18" t="s">
        <v>215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221</v>
      </c>
      <c r="BM405" s="240" t="s">
        <v>711</v>
      </c>
    </row>
    <row r="406" s="13" customFormat="1">
      <c r="A406" s="13"/>
      <c r="B406" s="242"/>
      <c r="C406" s="243"/>
      <c r="D406" s="244" t="s">
        <v>223</v>
      </c>
      <c r="E406" s="245" t="s">
        <v>1</v>
      </c>
      <c r="F406" s="246" t="s">
        <v>309</v>
      </c>
      <c r="G406" s="243"/>
      <c r="H406" s="247">
        <v>17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223</v>
      </c>
      <c r="AU406" s="253" t="s">
        <v>89</v>
      </c>
      <c r="AV406" s="13" t="s">
        <v>89</v>
      </c>
      <c r="AW406" s="13" t="s">
        <v>36</v>
      </c>
      <c r="AX406" s="13" t="s">
        <v>21</v>
      </c>
      <c r="AY406" s="253" t="s">
        <v>215</v>
      </c>
    </row>
    <row r="407" s="2" customFormat="1" ht="21.75" customHeight="1">
      <c r="A407" s="39"/>
      <c r="B407" s="40"/>
      <c r="C407" s="228" t="s">
        <v>712</v>
      </c>
      <c r="D407" s="228" t="s">
        <v>217</v>
      </c>
      <c r="E407" s="229" t="s">
        <v>713</v>
      </c>
      <c r="F407" s="230" t="s">
        <v>714</v>
      </c>
      <c r="G407" s="231" t="s">
        <v>246</v>
      </c>
      <c r="H407" s="232">
        <v>16.199999999999999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0.1837</v>
      </c>
      <c r="R407" s="238">
        <f>Q407*H407</f>
        <v>2.97594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89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715</v>
      </c>
    </row>
    <row r="408" s="13" customFormat="1">
      <c r="A408" s="13"/>
      <c r="B408" s="242"/>
      <c r="C408" s="243"/>
      <c r="D408" s="244" t="s">
        <v>223</v>
      </c>
      <c r="E408" s="245" t="s">
        <v>1</v>
      </c>
      <c r="F408" s="246" t="s">
        <v>716</v>
      </c>
      <c r="G408" s="243"/>
      <c r="H408" s="247">
        <v>16.199999999999999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223</v>
      </c>
      <c r="AU408" s="253" t="s">
        <v>89</v>
      </c>
      <c r="AV408" s="13" t="s">
        <v>89</v>
      </c>
      <c r="AW408" s="13" t="s">
        <v>36</v>
      </c>
      <c r="AX408" s="13" t="s">
        <v>21</v>
      </c>
      <c r="AY408" s="253" t="s">
        <v>215</v>
      </c>
    </row>
    <row r="409" s="12" customFormat="1" ht="22.8" customHeight="1">
      <c r="A409" s="12"/>
      <c r="B409" s="212"/>
      <c r="C409" s="213"/>
      <c r="D409" s="214" t="s">
        <v>79</v>
      </c>
      <c r="E409" s="226" t="s">
        <v>249</v>
      </c>
      <c r="F409" s="226" t="s">
        <v>717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SUM(P410:P801)</f>
        <v>0</v>
      </c>
      <c r="Q409" s="220"/>
      <c r="R409" s="221">
        <f>SUM(R410:R801)</f>
        <v>222.44913423</v>
      </c>
      <c r="S409" s="220"/>
      <c r="T409" s="222">
        <f>SUM(T410:T801)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21</v>
      </c>
      <c r="AT409" s="224" t="s">
        <v>79</v>
      </c>
      <c r="AU409" s="224" t="s">
        <v>21</v>
      </c>
      <c r="AY409" s="223" t="s">
        <v>215</v>
      </c>
      <c r="BK409" s="225">
        <f>SUM(BK410:BK801)</f>
        <v>0</v>
      </c>
    </row>
    <row r="410" s="2" customFormat="1" ht="21.75" customHeight="1">
      <c r="A410" s="39"/>
      <c r="B410" s="40"/>
      <c r="C410" s="228" t="s">
        <v>718</v>
      </c>
      <c r="D410" s="228" t="s">
        <v>217</v>
      </c>
      <c r="E410" s="229" t="s">
        <v>719</v>
      </c>
      <c r="F410" s="230" t="s">
        <v>720</v>
      </c>
      <c r="G410" s="231" t="s">
        <v>246</v>
      </c>
      <c r="H410" s="232">
        <v>48.427999999999997</v>
      </c>
      <c r="I410" s="233"/>
      <c r="J410" s="234">
        <f>ROUND(I410*H410,2)</f>
        <v>0</v>
      </c>
      <c r="K410" s="235"/>
      <c r="L410" s="45"/>
      <c r="M410" s="236" t="s">
        <v>1</v>
      </c>
      <c r="N410" s="237" t="s">
        <v>45</v>
      </c>
      <c r="O410" s="92"/>
      <c r="P410" s="238">
        <f>O410*H410</f>
        <v>0</v>
      </c>
      <c r="Q410" s="238">
        <v>0.01103</v>
      </c>
      <c r="R410" s="238">
        <f>Q410*H410</f>
        <v>0.53416083999999997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221</v>
      </c>
      <c r="AT410" s="240" t="s">
        <v>217</v>
      </c>
      <c r="AU410" s="240" t="s">
        <v>89</v>
      </c>
      <c r="AY410" s="18" t="s">
        <v>215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21</v>
      </c>
      <c r="BK410" s="241">
        <f>ROUND(I410*H410,2)</f>
        <v>0</v>
      </c>
      <c r="BL410" s="18" t="s">
        <v>221</v>
      </c>
      <c r="BM410" s="240" t="s">
        <v>721</v>
      </c>
    </row>
    <row r="411" s="13" customFormat="1">
      <c r="A411" s="13"/>
      <c r="B411" s="242"/>
      <c r="C411" s="243"/>
      <c r="D411" s="244" t="s">
        <v>223</v>
      </c>
      <c r="E411" s="245" t="s">
        <v>1</v>
      </c>
      <c r="F411" s="246" t="s">
        <v>722</v>
      </c>
      <c r="G411" s="243"/>
      <c r="H411" s="247">
        <v>44.899999999999999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223</v>
      </c>
      <c r="AU411" s="253" t="s">
        <v>89</v>
      </c>
      <c r="AV411" s="13" t="s">
        <v>89</v>
      </c>
      <c r="AW411" s="13" t="s">
        <v>36</v>
      </c>
      <c r="AX411" s="13" t="s">
        <v>80</v>
      </c>
      <c r="AY411" s="253" t="s">
        <v>215</v>
      </c>
    </row>
    <row r="412" s="13" customFormat="1">
      <c r="A412" s="13"/>
      <c r="B412" s="242"/>
      <c r="C412" s="243"/>
      <c r="D412" s="244" t="s">
        <v>223</v>
      </c>
      <c r="E412" s="245" t="s">
        <v>1</v>
      </c>
      <c r="F412" s="246" t="s">
        <v>723</v>
      </c>
      <c r="G412" s="243"/>
      <c r="H412" s="247">
        <v>3.528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223</v>
      </c>
      <c r="AU412" s="253" t="s">
        <v>89</v>
      </c>
      <c r="AV412" s="13" t="s">
        <v>89</v>
      </c>
      <c r="AW412" s="13" t="s">
        <v>36</v>
      </c>
      <c r="AX412" s="13" t="s">
        <v>80</v>
      </c>
      <c r="AY412" s="253" t="s">
        <v>215</v>
      </c>
    </row>
    <row r="413" s="14" customFormat="1">
      <c r="A413" s="14"/>
      <c r="B413" s="254"/>
      <c r="C413" s="255"/>
      <c r="D413" s="244" t="s">
        <v>223</v>
      </c>
      <c r="E413" s="256" t="s">
        <v>1</v>
      </c>
      <c r="F413" s="257" t="s">
        <v>226</v>
      </c>
      <c r="G413" s="255"/>
      <c r="H413" s="258">
        <v>48.427999999999997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223</v>
      </c>
      <c r="AU413" s="264" t="s">
        <v>89</v>
      </c>
      <c r="AV413" s="14" t="s">
        <v>221</v>
      </c>
      <c r="AW413" s="14" t="s">
        <v>36</v>
      </c>
      <c r="AX413" s="14" t="s">
        <v>21</v>
      </c>
      <c r="AY413" s="264" t="s">
        <v>215</v>
      </c>
    </row>
    <row r="414" s="2" customFormat="1" ht="33" customHeight="1">
      <c r="A414" s="39"/>
      <c r="B414" s="40"/>
      <c r="C414" s="228" t="s">
        <v>724</v>
      </c>
      <c r="D414" s="228" t="s">
        <v>217</v>
      </c>
      <c r="E414" s="229" t="s">
        <v>725</v>
      </c>
      <c r="F414" s="230" t="s">
        <v>726</v>
      </c>
      <c r="G414" s="231" t="s">
        <v>246</v>
      </c>
      <c r="H414" s="232">
        <v>89.799999999999997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0.0055199999999999997</v>
      </c>
      <c r="R414" s="238">
        <f>Q414*H414</f>
        <v>0.49569599999999997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221</v>
      </c>
      <c r="AT414" s="240" t="s">
        <v>217</v>
      </c>
      <c r="AU414" s="240" t="s">
        <v>89</v>
      </c>
      <c r="AY414" s="18" t="s">
        <v>215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221</v>
      </c>
      <c r="BM414" s="240" t="s">
        <v>727</v>
      </c>
    </row>
    <row r="415" s="13" customFormat="1">
      <c r="A415" s="13"/>
      <c r="B415" s="242"/>
      <c r="C415" s="243"/>
      <c r="D415" s="244" t="s">
        <v>223</v>
      </c>
      <c r="E415" s="245" t="s">
        <v>1</v>
      </c>
      <c r="F415" s="246" t="s">
        <v>728</v>
      </c>
      <c r="G415" s="243"/>
      <c r="H415" s="247">
        <v>89.799999999999997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223</v>
      </c>
      <c r="AU415" s="253" t="s">
        <v>89</v>
      </c>
      <c r="AV415" s="13" t="s">
        <v>89</v>
      </c>
      <c r="AW415" s="13" t="s">
        <v>36</v>
      </c>
      <c r="AX415" s="13" t="s">
        <v>21</v>
      </c>
      <c r="AY415" s="253" t="s">
        <v>215</v>
      </c>
    </row>
    <row r="416" s="2" customFormat="1" ht="21.75" customHeight="1">
      <c r="A416" s="39"/>
      <c r="B416" s="40"/>
      <c r="C416" s="228" t="s">
        <v>729</v>
      </c>
      <c r="D416" s="228" t="s">
        <v>217</v>
      </c>
      <c r="E416" s="229" t="s">
        <v>730</v>
      </c>
      <c r="F416" s="230" t="s">
        <v>731</v>
      </c>
      <c r="G416" s="231" t="s">
        <v>246</v>
      </c>
      <c r="H416" s="232">
        <v>112.44499999999999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221</v>
      </c>
      <c r="AT416" s="240" t="s">
        <v>217</v>
      </c>
      <c r="AU416" s="240" t="s">
        <v>89</v>
      </c>
      <c r="AY416" s="18" t="s">
        <v>215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221</v>
      </c>
      <c r="BM416" s="240" t="s">
        <v>732</v>
      </c>
    </row>
    <row r="417" s="15" customFormat="1">
      <c r="A417" s="15"/>
      <c r="B417" s="265"/>
      <c r="C417" s="266"/>
      <c r="D417" s="244" t="s">
        <v>223</v>
      </c>
      <c r="E417" s="267" t="s">
        <v>1</v>
      </c>
      <c r="F417" s="268" t="s">
        <v>733</v>
      </c>
      <c r="G417" s="266"/>
      <c r="H417" s="267" t="s">
        <v>1</v>
      </c>
      <c r="I417" s="269"/>
      <c r="J417" s="266"/>
      <c r="K417" s="266"/>
      <c r="L417" s="270"/>
      <c r="M417" s="271"/>
      <c r="N417" s="272"/>
      <c r="O417" s="272"/>
      <c r="P417" s="272"/>
      <c r="Q417" s="272"/>
      <c r="R417" s="272"/>
      <c r="S417" s="272"/>
      <c r="T417" s="27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4" t="s">
        <v>223</v>
      </c>
      <c r="AU417" s="274" t="s">
        <v>89</v>
      </c>
      <c r="AV417" s="15" t="s">
        <v>21</v>
      </c>
      <c r="AW417" s="15" t="s">
        <v>36</v>
      </c>
      <c r="AX417" s="15" t="s">
        <v>80</v>
      </c>
      <c r="AY417" s="274" t="s">
        <v>215</v>
      </c>
    </row>
    <row r="418" s="13" customFormat="1">
      <c r="A418" s="13"/>
      <c r="B418" s="242"/>
      <c r="C418" s="243"/>
      <c r="D418" s="244" t="s">
        <v>223</v>
      </c>
      <c r="E418" s="245" t="s">
        <v>1</v>
      </c>
      <c r="F418" s="246" t="s">
        <v>734</v>
      </c>
      <c r="G418" s="243"/>
      <c r="H418" s="247">
        <v>135.30000000000001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223</v>
      </c>
      <c r="AU418" s="253" t="s">
        <v>89</v>
      </c>
      <c r="AV418" s="13" t="s">
        <v>89</v>
      </c>
      <c r="AW418" s="13" t="s">
        <v>36</v>
      </c>
      <c r="AX418" s="13" t="s">
        <v>80</v>
      </c>
      <c r="AY418" s="253" t="s">
        <v>215</v>
      </c>
    </row>
    <row r="419" s="13" customFormat="1">
      <c r="A419" s="13"/>
      <c r="B419" s="242"/>
      <c r="C419" s="243"/>
      <c r="D419" s="244" t="s">
        <v>223</v>
      </c>
      <c r="E419" s="245" t="s">
        <v>1</v>
      </c>
      <c r="F419" s="246" t="s">
        <v>735</v>
      </c>
      <c r="G419" s="243"/>
      <c r="H419" s="247">
        <v>-21.559999999999999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223</v>
      </c>
      <c r="AU419" s="253" t="s">
        <v>89</v>
      </c>
      <c r="AV419" s="13" t="s">
        <v>89</v>
      </c>
      <c r="AW419" s="13" t="s">
        <v>36</v>
      </c>
      <c r="AX419" s="13" t="s">
        <v>80</v>
      </c>
      <c r="AY419" s="253" t="s">
        <v>215</v>
      </c>
    </row>
    <row r="420" s="13" customFormat="1">
      <c r="A420" s="13"/>
      <c r="B420" s="242"/>
      <c r="C420" s="243"/>
      <c r="D420" s="244" t="s">
        <v>223</v>
      </c>
      <c r="E420" s="245" t="s">
        <v>1</v>
      </c>
      <c r="F420" s="246" t="s">
        <v>736</v>
      </c>
      <c r="G420" s="243"/>
      <c r="H420" s="247">
        <v>74.760000000000005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223</v>
      </c>
      <c r="AU420" s="253" t="s">
        <v>89</v>
      </c>
      <c r="AV420" s="13" t="s">
        <v>89</v>
      </c>
      <c r="AW420" s="13" t="s">
        <v>36</v>
      </c>
      <c r="AX420" s="13" t="s">
        <v>80</v>
      </c>
      <c r="AY420" s="253" t="s">
        <v>215</v>
      </c>
    </row>
    <row r="421" s="13" customFormat="1">
      <c r="A421" s="13"/>
      <c r="B421" s="242"/>
      <c r="C421" s="243"/>
      <c r="D421" s="244" t="s">
        <v>223</v>
      </c>
      <c r="E421" s="245" t="s">
        <v>1</v>
      </c>
      <c r="F421" s="246" t="s">
        <v>737</v>
      </c>
      <c r="G421" s="243"/>
      <c r="H421" s="247">
        <v>-22.827999999999999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223</v>
      </c>
      <c r="AU421" s="253" t="s">
        <v>89</v>
      </c>
      <c r="AV421" s="13" t="s">
        <v>89</v>
      </c>
      <c r="AW421" s="13" t="s">
        <v>36</v>
      </c>
      <c r="AX421" s="13" t="s">
        <v>80</v>
      </c>
      <c r="AY421" s="253" t="s">
        <v>215</v>
      </c>
    </row>
    <row r="422" s="13" customFormat="1">
      <c r="A422" s="13"/>
      <c r="B422" s="242"/>
      <c r="C422" s="243"/>
      <c r="D422" s="244" t="s">
        <v>223</v>
      </c>
      <c r="E422" s="245" t="s">
        <v>1</v>
      </c>
      <c r="F422" s="246" t="s">
        <v>738</v>
      </c>
      <c r="G422" s="243"/>
      <c r="H422" s="247">
        <v>55.960000000000001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223</v>
      </c>
      <c r="AU422" s="253" t="s">
        <v>89</v>
      </c>
      <c r="AV422" s="13" t="s">
        <v>89</v>
      </c>
      <c r="AW422" s="13" t="s">
        <v>36</v>
      </c>
      <c r="AX422" s="13" t="s">
        <v>80</v>
      </c>
      <c r="AY422" s="253" t="s">
        <v>215</v>
      </c>
    </row>
    <row r="423" s="13" customFormat="1">
      <c r="A423" s="13"/>
      <c r="B423" s="242"/>
      <c r="C423" s="243"/>
      <c r="D423" s="244" t="s">
        <v>223</v>
      </c>
      <c r="E423" s="245" t="s">
        <v>1</v>
      </c>
      <c r="F423" s="246" t="s">
        <v>739</v>
      </c>
      <c r="G423" s="243"/>
      <c r="H423" s="247">
        <v>19.379999999999999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223</v>
      </c>
      <c r="AU423" s="253" t="s">
        <v>89</v>
      </c>
      <c r="AV423" s="13" t="s">
        <v>89</v>
      </c>
      <c r="AW423" s="13" t="s">
        <v>36</v>
      </c>
      <c r="AX423" s="13" t="s">
        <v>80</v>
      </c>
      <c r="AY423" s="253" t="s">
        <v>215</v>
      </c>
    </row>
    <row r="424" s="13" customFormat="1">
      <c r="A424" s="13"/>
      <c r="B424" s="242"/>
      <c r="C424" s="243"/>
      <c r="D424" s="244" t="s">
        <v>223</v>
      </c>
      <c r="E424" s="245" t="s">
        <v>1</v>
      </c>
      <c r="F424" s="246" t="s">
        <v>740</v>
      </c>
      <c r="G424" s="243"/>
      <c r="H424" s="247">
        <v>6.5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223</v>
      </c>
      <c r="AU424" s="253" t="s">
        <v>89</v>
      </c>
      <c r="AV424" s="13" t="s">
        <v>89</v>
      </c>
      <c r="AW424" s="13" t="s">
        <v>36</v>
      </c>
      <c r="AX424" s="13" t="s">
        <v>80</v>
      </c>
      <c r="AY424" s="253" t="s">
        <v>215</v>
      </c>
    </row>
    <row r="425" s="13" customFormat="1">
      <c r="A425" s="13"/>
      <c r="B425" s="242"/>
      <c r="C425" s="243"/>
      <c r="D425" s="244" t="s">
        <v>223</v>
      </c>
      <c r="E425" s="245" t="s">
        <v>1</v>
      </c>
      <c r="F425" s="246" t="s">
        <v>741</v>
      </c>
      <c r="G425" s="243"/>
      <c r="H425" s="247">
        <v>61.700000000000003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223</v>
      </c>
      <c r="AU425" s="253" t="s">
        <v>89</v>
      </c>
      <c r="AV425" s="13" t="s">
        <v>89</v>
      </c>
      <c r="AW425" s="13" t="s">
        <v>36</v>
      </c>
      <c r="AX425" s="13" t="s">
        <v>80</v>
      </c>
      <c r="AY425" s="253" t="s">
        <v>215</v>
      </c>
    </row>
    <row r="426" s="13" customFormat="1">
      <c r="A426" s="13"/>
      <c r="B426" s="242"/>
      <c r="C426" s="243"/>
      <c r="D426" s="244" t="s">
        <v>223</v>
      </c>
      <c r="E426" s="245" t="s">
        <v>1</v>
      </c>
      <c r="F426" s="246" t="s">
        <v>742</v>
      </c>
      <c r="G426" s="243"/>
      <c r="H426" s="247">
        <v>-28.100000000000001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223</v>
      </c>
      <c r="AU426" s="253" t="s">
        <v>89</v>
      </c>
      <c r="AV426" s="13" t="s">
        <v>89</v>
      </c>
      <c r="AW426" s="13" t="s">
        <v>36</v>
      </c>
      <c r="AX426" s="13" t="s">
        <v>80</v>
      </c>
      <c r="AY426" s="253" t="s">
        <v>215</v>
      </c>
    </row>
    <row r="427" s="16" customFormat="1">
      <c r="A427" s="16"/>
      <c r="B427" s="286"/>
      <c r="C427" s="287"/>
      <c r="D427" s="244" t="s">
        <v>223</v>
      </c>
      <c r="E427" s="288" t="s">
        <v>1</v>
      </c>
      <c r="F427" s="289" t="s">
        <v>743</v>
      </c>
      <c r="G427" s="287"/>
      <c r="H427" s="290">
        <v>281.11200000000002</v>
      </c>
      <c r="I427" s="291"/>
      <c r="J427" s="287"/>
      <c r="K427" s="287"/>
      <c r="L427" s="292"/>
      <c r="M427" s="293"/>
      <c r="N427" s="294"/>
      <c r="O427" s="294"/>
      <c r="P427" s="294"/>
      <c r="Q427" s="294"/>
      <c r="R427" s="294"/>
      <c r="S427" s="294"/>
      <c r="T427" s="29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6" t="s">
        <v>223</v>
      </c>
      <c r="AU427" s="296" t="s">
        <v>89</v>
      </c>
      <c r="AV427" s="16" t="s">
        <v>233</v>
      </c>
      <c r="AW427" s="16" t="s">
        <v>36</v>
      </c>
      <c r="AX427" s="16" t="s">
        <v>80</v>
      </c>
      <c r="AY427" s="296" t="s">
        <v>215</v>
      </c>
    </row>
    <row r="428" s="13" customFormat="1">
      <c r="A428" s="13"/>
      <c r="B428" s="242"/>
      <c r="C428" s="243"/>
      <c r="D428" s="244" t="s">
        <v>223</v>
      </c>
      <c r="E428" s="245" t="s">
        <v>1</v>
      </c>
      <c r="F428" s="246" t="s">
        <v>744</v>
      </c>
      <c r="G428" s="243"/>
      <c r="H428" s="247">
        <v>112.44499999999999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223</v>
      </c>
      <c r="AU428" s="253" t="s">
        <v>89</v>
      </c>
      <c r="AV428" s="13" t="s">
        <v>89</v>
      </c>
      <c r="AW428" s="13" t="s">
        <v>36</v>
      </c>
      <c r="AX428" s="13" t="s">
        <v>21</v>
      </c>
      <c r="AY428" s="253" t="s">
        <v>215</v>
      </c>
    </row>
    <row r="429" s="2" customFormat="1" ht="21.75" customHeight="1">
      <c r="A429" s="39"/>
      <c r="B429" s="40"/>
      <c r="C429" s="228" t="s">
        <v>745</v>
      </c>
      <c r="D429" s="228" t="s">
        <v>217</v>
      </c>
      <c r="E429" s="229" t="s">
        <v>746</v>
      </c>
      <c r="F429" s="230" t="s">
        <v>747</v>
      </c>
      <c r="G429" s="231" t="s">
        <v>246</v>
      </c>
      <c r="H429" s="232">
        <v>1099.348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0.00025999999999999998</v>
      </c>
      <c r="R429" s="238">
        <f>Q429*H429</f>
        <v>0.28583047999999994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221</v>
      </c>
      <c r="AT429" s="240" t="s">
        <v>217</v>
      </c>
      <c r="AU429" s="240" t="s">
        <v>89</v>
      </c>
      <c r="AY429" s="18" t="s">
        <v>215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221</v>
      </c>
      <c r="BM429" s="240" t="s">
        <v>748</v>
      </c>
    </row>
    <row r="430" s="13" customFormat="1">
      <c r="A430" s="13"/>
      <c r="B430" s="242"/>
      <c r="C430" s="243"/>
      <c r="D430" s="244" t="s">
        <v>223</v>
      </c>
      <c r="E430" s="245" t="s">
        <v>1</v>
      </c>
      <c r="F430" s="246" t="s">
        <v>749</v>
      </c>
      <c r="G430" s="243"/>
      <c r="H430" s="247">
        <v>842.69299999999998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223</v>
      </c>
      <c r="AU430" s="253" t="s">
        <v>89</v>
      </c>
      <c r="AV430" s="13" t="s">
        <v>89</v>
      </c>
      <c r="AW430" s="13" t="s">
        <v>36</v>
      </c>
      <c r="AX430" s="13" t="s">
        <v>80</v>
      </c>
      <c r="AY430" s="253" t="s">
        <v>215</v>
      </c>
    </row>
    <row r="431" s="13" customFormat="1">
      <c r="A431" s="13"/>
      <c r="B431" s="242"/>
      <c r="C431" s="243"/>
      <c r="D431" s="244" t="s">
        <v>223</v>
      </c>
      <c r="E431" s="245" t="s">
        <v>1</v>
      </c>
      <c r="F431" s="246" t="s">
        <v>750</v>
      </c>
      <c r="G431" s="243"/>
      <c r="H431" s="247">
        <v>211.755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223</v>
      </c>
      <c r="AU431" s="253" t="s">
        <v>89</v>
      </c>
      <c r="AV431" s="13" t="s">
        <v>89</v>
      </c>
      <c r="AW431" s="13" t="s">
        <v>36</v>
      </c>
      <c r="AX431" s="13" t="s">
        <v>80</v>
      </c>
      <c r="AY431" s="253" t="s">
        <v>215</v>
      </c>
    </row>
    <row r="432" s="13" customFormat="1">
      <c r="A432" s="13"/>
      <c r="B432" s="242"/>
      <c r="C432" s="243"/>
      <c r="D432" s="244" t="s">
        <v>223</v>
      </c>
      <c r="E432" s="245" t="s">
        <v>1</v>
      </c>
      <c r="F432" s="246" t="s">
        <v>751</v>
      </c>
      <c r="G432" s="243"/>
      <c r="H432" s="247">
        <v>44.899999999999999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223</v>
      </c>
      <c r="AU432" s="253" t="s">
        <v>89</v>
      </c>
      <c r="AV432" s="13" t="s">
        <v>89</v>
      </c>
      <c r="AW432" s="13" t="s">
        <v>36</v>
      </c>
      <c r="AX432" s="13" t="s">
        <v>80</v>
      </c>
      <c r="AY432" s="253" t="s">
        <v>215</v>
      </c>
    </row>
    <row r="433" s="14" customFormat="1">
      <c r="A433" s="14"/>
      <c r="B433" s="254"/>
      <c r="C433" s="255"/>
      <c r="D433" s="244" t="s">
        <v>223</v>
      </c>
      <c r="E433" s="256" t="s">
        <v>1</v>
      </c>
      <c r="F433" s="257" t="s">
        <v>226</v>
      </c>
      <c r="G433" s="255"/>
      <c r="H433" s="258">
        <v>1099.348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223</v>
      </c>
      <c r="AU433" s="264" t="s">
        <v>89</v>
      </c>
      <c r="AV433" s="14" t="s">
        <v>221</v>
      </c>
      <c r="AW433" s="14" t="s">
        <v>36</v>
      </c>
      <c r="AX433" s="14" t="s">
        <v>21</v>
      </c>
      <c r="AY433" s="264" t="s">
        <v>215</v>
      </c>
    </row>
    <row r="434" s="2" customFormat="1" ht="21.75" customHeight="1">
      <c r="A434" s="39"/>
      <c r="B434" s="40"/>
      <c r="C434" s="228" t="s">
        <v>27</v>
      </c>
      <c r="D434" s="228" t="s">
        <v>217</v>
      </c>
      <c r="E434" s="229" t="s">
        <v>752</v>
      </c>
      <c r="F434" s="230" t="s">
        <v>753</v>
      </c>
      <c r="G434" s="231" t="s">
        <v>246</v>
      </c>
      <c r="H434" s="232">
        <v>0.20000000000000001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0.041529999999999997</v>
      </c>
      <c r="R434" s="238">
        <f>Q434*H434</f>
        <v>0.0083059999999999991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221</v>
      </c>
      <c r="AT434" s="240" t="s">
        <v>217</v>
      </c>
      <c r="AU434" s="240" t="s">
        <v>89</v>
      </c>
      <c r="AY434" s="18" t="s">
        <v>215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221</v>
      </c>
      <c r="BM434" s="240" t="s">
        <v>754</v>
      </c>
    </row>
    <row r="435" s="13" customFormat="1">
      <c r="A435" s="13"/>
      <c r="B435" s="242"/>
      <c r="C435" s="243"/>
      <c r="D435" s="244" t="s">
        <v>223</v>
      </c>
      <c r="E435" s="245" t="s">
        <v>1</v>
      </c>
      <c r="F435" s="246" t="s">
        <v>755</v>
      </c>
      <c r="G435" s="243"/>
      <c r="H435" s="247">
        <v>0.20000000000000001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223</v>
      </c>
      <c r="AU435" s="253" t="s">
        <v>89</v>
      </c>
      <c r="AV435" s="13" t="s">
        <v>89</v>
      </c>
      <c r="AW435" s="13" t="s">
        <v>36</v>
      </c>
      <c r="AX435" s="13" t="s">
        <v>21</v>
      </c>
      <c r="AY435" s="253" t="s">
        <v>215</v>
      </c>
    </row>
    <row r="436" s="2" customFormat="1" ht="21.75" customHeight="1">
      <c r="A436" s="39"/>
      <c r="B436" s="40"/>
      <c r="C436" s="228" t="s">
        <v>756</v>
      </c>
      <c r="D436" s="228" t="s">
        <v>217</v>
      </c>
      <c r="E436" s="229" t="s">
        <v>757</v>
      </c>
      <c r="F436" s="230" t="s">
        <v>758</v>
      </c>
      <c r="G436" s="231" t="s">
        <v>246</v>
      </c>
      <c r="H436" s="232">
        <v>22.841999999999999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0.033579999999999999</v>
      </c>
      <c r="R436" s="238">
        <f>Q436*H436</f>
        <v>0.76703435999999992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221</v>
      </c>
      <c r="AT436" s="240" t="s">
        <v>217</v>
      </c>
      <c r="AU436" s="240" t="s">
        <v>89</v>
      </c>
      <c r="AY436" s="18" t="s">
        <v>215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221</v>
      </c>
      <c r="BM436" s="240" t="s">
        <v>759</v>
      </c>
    </row>
    <row r="437" s="13" customFormat="1">
      <c r="A437" s="13"/>
      <c r="B437" s="242"/>
      <c r="C437" s="243"/>
      <c r="D437" s="244" t="s">
        <v>223</v>
      </c>
      <c r="E437" s="245" t="s">
        <v>1</v>
      </c>
      <c r="F437" s="246" t="s">
        <v>760</v>
      </c>
      <c r="G437" s="243"/>
      <c r="H437" s="247">
        <v>4.8899999999999997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223</v>
      </c>
      <c r="AU437" s="253" t="s">
        <v>89</v>
      </c>
      <c r="AV437" s="13" t="s">
        <v>89</v>
      </c>
      <c r="AW437" s="13" t="s">
        <v>36</v>
      </c>
      <c r="AX437" s="13" t="s">
        <v>80</v>
      </c>
      <c r="AY437" s="253" t="s">
        <v>215</v>
      </c>
    </row>
    <row r="438" s="13" customFormat="1">
      <c r="A438" s="13"/>
      <c r="B438" s="242"/>
      <c r="C438" s="243"/>
      <c r="D438" s="244" t="s">
        <v>223</v>
      </c>
      <c r="E438" s="245" t="s">
        <v>1</v>
      </c>
      <c r="F438" s="246" t="s">
        <v>761</v>
      </c>
      <c r="G438" s="243"/>
      <c r="H438" s="247">
        <v>4.4000000000000004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223</v>
      </c>
      <c r="AU438" s="253" t="s">
        <v>89</v>
      </c>
      <c r="AV438" s="13" t="s">
        <v>89</v>
      </c>
      <c r="AW438" s="13" t="s">
        <v>36</v>
      </c>
      <c r="AX438" s="13" t="s">
        <v>80</v>
      </c>
      <c r="AY438" s="253" t="s">
        <v>215</v>
      </c>
    </row>
    <row r="439" s="13" customFormat="1">
      <c r="A439" s="13"/>
      <c r="B439" s="242"/>
      <c r="C439" s="243"/>
      <c r="D439" s="244" t="s">
        <v>223</v>
      </c>
      <c r="E439" s="245" t="s">
        <v>1</v>
      </c>
      <c r="F439" s="246" t="s">
        <v>762</v>
      </c>
      <c r="G439" s="243"/>
      <c r="H439" s="247">
        <v>9.2200000000000006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223</v>
      </c>
      <c r="AU439" s="253" t="s">
        <v>89</v>
      </c>
      <c r="AV439" s="13" t="s">
        <v>89</v>
      </c>
      <c r="AW439" s="13" t="s">
        <v>36</v>
      </c>
      <c r="AX439" s="13" t="s">
        <v>80</v>
      </c>
      <c r="AY439" s="253" t="s">
        <v>215</v>
      </c>
    </row>
    <row r="440" s="13" customFormat="1">
      <c r="A440" s="13"/>
      <c r="B440" s="242"/>
      <c r="C440" s="243"/>
      <c r="D440" s="244" t="s">
        <v>223</v>
      </c>
      <c r="E440" s="245" t="s">
        <v>1</v>
      </c>
      <c r="F440" s="246" t="s">
        <v>763</v>
      </c>
      <c r="G440" s="243"/>
      <c r="H440" s="247">
        <v>4.3319999999999999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223</v>
      </c>
      <c r="AU440" s="253" t="s">
        <v>89</v>
      </c>
      <c r="AV440" s="13" t="s">
        <v>89</v>
      </c>
      <c r="AW440" s="13" t="s">
        <v>36</v>
      </c>
      <c r="AX440" s="13" t="s">
        <v>80</v>
      </c>
      <c r="AY440" s="253" t="s">
        <v>215</v>
      </c>
    </row>
    <row r="441" s="14" customFormat="1">
      <c r="A441" s="14"/>
      <c r="B441" s="254"/>
      <c r="C441" s="255"/>
      <c r="D441" s="244" t="s">
        <v>223</v>
      </c>
      <c r="E441" s="256" t="s">
        <v>1</v>
      </c>
      <c r="F441" s="257" t="s">
        <v>226</v>
      </c>
      <c r="G441" s="255"/>
      <c r="H441" s="258">
        <v>22.841999999999999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223</v>
      </c>
      <c r="AU441" s="264" t="s">
        <v>89</v>
      </c>
      <c r="AV441" s="14" t="s">
        <v>221</v>
      </c>
      <c r="AW441" s="14" t="s">
        <v>36</v>
      </c>
      <c r="AX441" s="14" t="s">
        <v>21</v>
      </c>
      <c r="AY441" s="264" t="s">
        <v>215</v>
      </c>
    </row>
    <row r="442" s="2" customFormat="1" ht="21.75" customHeight="1">
      <c r="A442" s="39"/>
      <c r="B442" s="40"/>
      <c r="C442" s="228" t="s">
        <v>764</v>
      </c>
      <c r="D442" s="228" t="s">
        <v>217</v>
      </c>
      <c r="E442" s="229" t="s">
        <v>765</v>
      </c>
      <c r="F442" s="230" t="s">
        <v>766</v>
      </c>
      <c r="G442" s="231" t="s">
        <v>246</v>
      </c>
      <c r="H442" s="232">
        <v>211.755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0.021000000000000001</v>
      </c>
      <c r="R442" s="238">
        <f>Q442*H442</f>
        <v>4.4468550000000002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221</v>
      </c>
      <c r="AT442" s="240" t="s">
        <v>217</v>
      </c>
      <c r="AU442" s="240" t="s">
        <v>89</v>
      </c>
      <c r="AY442" s="18" t="s">
        <v>215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221</v>
      </c>
      <c r="BM442" s="240" t="s">
        <v>767</v>
      </c>
    </row>
    <row r="443" s="15" customFormat="1">
      <c r="A443" s="15"/>
      <c r="B443" s="265"/>
      <c r="C443" s="266"/>
      <c r="D443" s="244" t="s">
        <v>223</v>
      </c>
      <c r="E443" s="267" t="s">
        <v>1</v>
      </c>
      <c r="F443" s="268" t="s">
        <v>768</v>
      </c>
      <c r="G443" s="266"/>
      <c r="H443" s="267" t="s">
        <v>1</v>
      </c>
      <c r="I443" s="269"/>
      <c r="J443" s="266"/>
      <c r="K443" s="266"/>
      <c r="L443" s="270"/>
      <c r="M443" s="271"/>
      <c r="N443" s="272"/>
      <c r="O443" s="272"/>
      <c r="P443" s="272"/>
      <c r="Q443" s="272"/>
      <c r="R443" s="272"/>
      <c r="S443" s="272"/>
      <c r="T443" s="27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4" t="s">
        <v>223</v>
      </c>
      <c r="AU443" s="274" t="s">
        <v>89</v>
      </c>
      <c r="AV443" s="15" t="s">
        <v>21</v>
      </c>
      <c r="AW443" s="15" t="s">
        <v>36</v>
      </c>
      <c r="AX443" s="15" t="s">
        <v>80</v>
      </c>
      <c r="AY443" s="274" t="s">
        <v>215</v>
      </c>
    </row>
    <row r="444" s="15" customFormat="1">
      <c r="A444" s="15"/>
      <c r="B444" s="265"/>
      <c r="C444" s="266"/>
      <c r="D444" s="244" t="s">
        <v>223</v>
      </c>
      <c r="E444" s="267" t="s">
        <v>1</v>
      </c>
      <c r="F444" s="268" t="s">
        <v>769</v>
      </c>
      <c r="G444" s="266"/>
      <c r="H444" s="267" t="s">
        <v>1</v>
      </c>
      <c r="I444" s="269"/>
      <c r="J444" s="266"/>
      <c r="K444" s="266"/>
      <c r="L444" s="270"/>
      <c r="M444" s="271"/>
      <c r="N444" s="272"/>
      <c r="O444" s="272"/>
      <c r="P444" s="272"/>
      <c r="Q444" s="272"/>
      <c r="R444" s="272"/>
      <c r="S444" s="272"/>
      <c r="T444" s="27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4" t="s">
        <v>223</v>
      </c>
      <c r="AU444" s="274" t="s">
        <v>89</v>
      </c>
      <c r="AV444" s="15" t="s">
        <v>21</v>
      </c>
      <c r="AW444" s="15" t="s">
        <v>36</v>
      </c>
      <c r="AX444" s="15" t="s">
        <v>80</v>
      </c>
      <c r="AY444" s="274" t="s">
        <v>215</v>
      </c>
    </row>
    <row r="445" s="13" customFormat="1">
      <c r="A445" s="13"/>
      <c r="B445" s="242"/>
      <c r="C445" s="243"/>
      <c r="D445" s="244" t="s">
        <v>223</v>
      </c>
      <c r="E445" s="245" t="s">
        <v>1</v>
      </c>
      <c r="F445" s="246" t="s">
        <v>770</v>
      </c>
      <c r="G445" s="243"/>
      <c r="H445" s="247">
        <v>13.890000000000001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223</v>
      </c>
      <c r="AU445" s="253" t="s">
        <v>89</v>
      </c>
      <c r="AV445" s="13" t="s">
        <v>89</v>
      </c>
      <c r="AW445" s="13" t="s">
        <v>36</v>
      </c>
      <c r="AX445" s="13" t="s">
        <v>80</v>
      </c>
      <c r="AY445" s="253" t="s">
        <v>215</v>
      </c>
    </row>
    <row r="446" s="13" customFormat="1">
      <c r="A446" s="13"/>
      <c r="B446" s="242"/>
      <c r="C446" s="243"/>
      <c r="D446" s="244" t="s">
        <v>223</v>
      </c>
      <c r="E446" s="245" t="s">
        <v>1</v>
      </c>
      <c r="F446" s="246" t="s">
        <v>771</v>
      </c>
      <c r="G446" s="243"/>
      <c r="H446" s="247">
        <v>15.82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223</v>
      </c>
      <c r="AU446" s="253" t="s">
        <v>89</v>
      </c>
      <c r="AV446" s="13" t="s">
        <v>89</v>
      </c>
      <c r="AW446" s="13" t="s">
        <v>36</v>
      </c>
      <c r="AX446" s="13" t="s">
        <v>80</v>
      </c>
      <c r="AY446" s="253" t="s">
        <v>215</v>
      </c>
    </row>
    <row r="447" s="13" customFormat="1">
      <c r="A447" s="13"/>
      <c r="B447" s="242"/>
      <c r="C447" s="243"/>
      <c r="D447" s="244" t="s">
        <v>223</v>
      </c>
      <c r="E447" s="245" t="s">
        <v>1</v>
      </c>
      <c r="F447" s="246" t="s">
        <v>772</v>
      </c>
      <c r="G447" s="243"/>
      <c r="H447" s="247">
        <v>38.689999999999998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223</v>
      </c>
      <c r="AU447" s="253" t="s">
        <v>89</v>
      </c>
      <c r="AV447" s="13" t="s">
        <v>89</v>
      </c>
      <c r="AW447" s="13" t="s">
        <v>36</v>
      </c>
      <c r="AX447" s="13" t="s">
        <v>80</v>
      </c>
      <c r="AY447" s="253" t="s">
        <v>215</v>
      </c>
    </row>
    <row r="448" s="16" customFormat="1">
      <c r="A448" s="16"/>
      <c r="B448" s="286"/>
      <c r="C448" s="287"/>
      <c r="D448" s="244" t="s">
        <v>223</v>
      </c>
      <c r="E448" s="288" t="s">
        <v>1</v>
      </c>
      <c r="F448" s="289" t="s">
        <v>743</v>
      </c>
      <c r="G448" s="287"/>
      <c r="H448" s="290">
        <v>68.400000000000006</v>
      </c>
      <c r="I448" s="291"/>
      <c r="J448" s="287"/>
      <c r="K448" s="287"/>
      <c r="L448" s="292"/>
      <c r="M448" s="293"/>
      <c r="N448" s="294"/>
      <c r="O448" s="294"/>
      <c r="P448" s="294"/>
      <c r="Q448" s="294"/>
      <c r="R448" s="294"/>
      <c r="S448" s="294"/>
      <c r="T448" s="29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96" t="s">
        <v>223</v>
      </c>
      <c r="AU448" s="296" t="s">
        <v>89</v>
      </c>
      <c r="AV448" s="16" t="s">
        <v>233</v>
      </c>
      <c r="AW448" s="16" t="s">
        <v>36</v>
      </c>
      <c r="AX448" s="16" t="s">
        <v>80</v>
      </c>
      <c r="AY448" s="296" t="s">
        <v>215</v>
      </c>
    </row>
    <row r="449" s="15" customFormat="1">
      <c r="A449" s="15"/>
      <c r="B449" s="265"/>
      <c r="C449" s="266"/>
      <c r="D449" s="244" t="s">
        <v>223</v>
      </c>
      <c r="E449" s="267" t="s">
        <v>1</v>
      </c>
      <c r="F449" s="268" t="s">
        <v>773</v>
      </c>
      <c r="G449" s="266"/>
      <c r="H449" s="267" t="s">
        <v>1</v>
      </c>
      <c r="I449" s="269"/>
      <c r="J449" s="266"/>
      <c r="K449" s="266"/>
      <c r="L449" s="270"/>
      <c r="M449" s="271"/>
      <c r="N449" s="272"/>
      <c r="O449" s="272"/>
      <c r="P449" s="272"/>
      <c r="Q449" s="272"/>
      <c r="R449" s="272"/>
      <c r="S449" s="272"/>
      <c r="T449" s="27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4" t="s">
        <v>223</v>
      </c>
      <c r="AU449" s="274" t="s">
        <v>89</v>
      </c>
      <c r="AV449" s="15" t="s">
        <v>21</v>
      </c>
      <c r="AW449" s="15" t="s">
        <v>36</v>
      </c>
      <c r="AX449" s="15" t="s">
        <v>80</v>
      </c>
      <c r="AY449" s="274" t="s">
        <v>215</v>
      </c>
    </row>
    <row r="450" s="13" customFormat="1">
      <c r="A450" s="13"/>
      <c r="B450" s="242"/>
      <c r="C450" s="243"/>
      <c r="D450" s="244" t="s">
        <v>223</v>
      </c>
      <c r="E450" s="245" t="s">
        <v>1</v>
      </c>
      <c r="F450" s="246" t="s">
        <v>774</v>
      </c>
      <c r="G450" s="243"/>
      <c r="H450" s="247">
        <v>15.109999999999999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223</v>
      </c>
      <c r="AU450" s="253" t="s">
        <v>89</v>
      </c>
      <c r="AV450" s="13" t="s">
        <v>89</v>
      </c>
      <c r="AW450" s="13" t="s">
        <v>36</v>
      </c>
      <c r="AX450" s="13" t="s">
        <v>80</v>
      </c>
      <c r="AY450" s="253" t="s">
        <v>215</v>
      </c>
    </row>
    <row r="451" s="13" customFormat="1">
      <c r="A451" s="13"/>
      <c r="B451" s="242"/>
      <c r="C451" s="243"/>
      <c r="D451" s="244" t="s">
        <v>223</v>
      </c>
      <c r="E451" s="245" t="s">
        <v>1</v>
      </c>
      <c r="F451" s="246" t="s">
        <v>775</v>
      </c>
      <c r="G451" s="243"/>
      <c r="H451" s="247">
        <v>9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223</v>
      </c>
      <c r="AU451" s="253" t="s">
        <v>89</v>
      </c>
      <c r="AV451" s="13" t="s">
        <v>89</v>
      </c>
      <c r="AW451" s="13" t="s">
        <v>36</v>
      </c>
      <c r="AX451" s="13" t="s">
        <v>80</v>
      </c>
      <c r="AY451" s="253" t="s">
        <v>215</v>
      </c>
    </row>
    <row r="452" s="13" customFormat="1">
      <c r="A452" s="13"/>
      <c r="B452" s="242"/>
      <c r="C452" s="243"/>
      <c r="D452" s="244" t="s">
        <v>223</v>
      </c>
      <c r="E452" s="245" t="s">
        <v>1</v>
      </c>
      <c r="F452" s="246" t="s">
        <v>776</v>
      </c>
      <c r="G452" s="243"/>
      <c r="H452" s="247">
        <v>33.960000000000001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223</v>
      </c>
      <c r="AU452" s="253" t="s">
        <v>89</v>
      </c>
      <c r="AV452" s="13" t="s">
        <v>89</v>
      </c>
      <c r="AW452" s="13" t="s">
        <v>36</v>
      </c>
      <c r="AX452" s="13" t="s">
        <v>80</v>
      </c>
      <c r="AY452" s="253" t="s">
        <v>215</v>
      </c>
    </row>
    <row r="453" s="13" customFormat="1">
      <c r="A453" s="13"/>
      <c r="B453" s="242"/>
      <c r="C453" s="243"/>
      <c r="D453" s="244" t="s">
        <v>223</v>
      </c>
      <c r="E453" s="245" t="s">
        <v>1</v>
      </c>
      <c r="F453" s="246" t="s">
        <v>777</v>
      </c>
      <c r="G453" s="243"/>
      <c r="H453" s="247">
        <v>13.640000000000001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223</v>
      </c>
      <c r="AU453" s="253" t="s">
        <v>89</v>
      </c>
      <c r="AV453" s="13" t="s">
        <v>89</v>
      </c>
      <c r="AW453" s="13" t="s">
        <v>36</v>
      </c>
      <c r="AX453" s="13" t="s">
        <v>80</v>
      </c>
      <c r="AY453" s="253" t="s">
        <v>215</v>
      </c>
    </row>
    <row r="454" s="13" customFormat="1">
      <c r="A454" s="13"/>
      <c r="B454" s="242"/>
      <c r="C454" s="243"/>
      <c r="D454" s="244" t="s">
        <v>223</v>
      </c>
      <c r="E454" s="245" t="s">
        <v>1</v>
      </c>
      <c r="F454" s="246" t="s">
        <v>778</v>
      </c>
      <c r="G454" s="243"/>
      <c r="H454" s="247">
        <v>17.199999999999999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223</v>
      </c>
      <c r="AU454" s="253" t="s">
        <v>89</v>
      </c>
      <c r="AV454" s="13" t="s">
        <v>89</v>
      </c>
      <c r="AW454" s="13" t="s">
        <v>36</v>
      </c>
      <c r="AX454" s="13" t="s">
        <v>80</v>
      </c>
      <c r="AY454" s="253" t="s">
        <v>215</v>
      </c>
    </row>
    <row r="455" s="13" customFormat="1">
      <c r="A455" s="13"/>
      <c r="B455" s="242"/>
      <c r="C455" s="243"/>
      <c r="D455" s="244" t="s">
        <v>223</v>
      </c>
      <c r="E455" s="245" t="s">
        <v>1</v>
      </c>
      <c r="F455" s="246" t="s">
        <v>779</v>
      </c>
      <c r="G455" s="243"/>
      <c r="H455" s="247">
        <v>23.149999999999999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223</v>
      </c>
      <c r="AU455" s="253" t="s">
        <v>89</v>
      </c>
      <c r="AV455" s="13" t="s">
        <v>89</v>
      </c>
      <c r="AW455" s="13" t="s">
        <v>36</v>
      </c>
      <c r="AX455" s="13" t="s">
        <v>80</v>
      </c>
      <c r="AY455" s="253" t="s">
        <v>215</v>
      </c>
    </row>
    <row r="456" s="13" customFormat="1">
      <c r="A456" s="13"/>
      <c r="B456" s="242"/>
      <c r="C456" s="243"/>
      <c r="D456" s="244" t="s">
        <v>223</v>
      </c>
      <c r="E456" s="245" t="s">
        <v>1</v>
      </c>
      <c r="F456" s="246" t="s">
        <v>780</v>
      </c>
      <c r="G456" s="243"/>
      <c r="H456" s="247">
        <v>10.125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223</v>
      </c>
      <c r="AU456" s="253" t="s">
        <v>89</v>
      </c>
      <c r="AV456" s="13" t="s">
        <v>89</v>
      </c>
      <c r="AW456" s="13" t="s">
        <v>36</v>
      </c>
      <c r="AX456" s="13" t="s">
        <v>80</v>
      </c>
      <c r="AY456" s="253" t="s">
        <v>215</v>
      </c>
    </row>
    <row r="457" s="13" customFormat="1">
      <c r="A457" s="13"/>
      <c r="B457" s="242"/>
      <c r="C457" s="243"/>
      <c r="D457" s="244" t="s">
        <v>223</v>
      </c>
      <c r="E457" s="245" t="s">
        <v>1</v>
      </c>
      <c r="F457" s="246" t="s">
        <v>781</v>
      </c>
      <c r="G457" s="243"/>
      <c r="H457" s="247">
        <v>19.280000000000001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223</v>
      </c>
      <c r="AU457" s="253" t="s">
        <v>89</v>
      </c>
      <c r="AV457" s="13" t="s">
        <v>89</v>
      </c>
      <c r="AW457" s="13" t="s">
        <v>36</v>
      </c>
      <c r="AX457" s="13" t="s">
        <v>80</v>
      </c>
      <c r="AY457" s="253" t="s">
        <v>215</v>
      </c>
    </row>
    <row r="458" s="13" customFormat="1">
      <c r="A458" s="13"/>
      <c r="B458" s="242"/>
      <c r="C458" s="243"/>
      <c r="D458" s="244" t="s">
        <v>223</v>
      </c>
      <c r="E458" s="245" t="s">
        <v>1</v>
      </c>
      <c r="F458" s="246" t="s">
        <v>782</v>
      </c>
      <c r="G458" s="243"/>
      <c r="H458" s="247">
        <v>1.8899999999999999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223</v>
      </c>
      <c r="AU458" s="253" t="s">
        <v>89</v>
      </c>
      <c r="AV458" s="13" t="s">
        <v>89</v>
      </c>
      <c r="AW458" s="13" t="s">
        <v>36</v>
      </c>
      <c r="AX458" s="13" t="s">
        <v>80</v>
      </c>
      <c r="AY458" s="253" t="s">
        <v>215</v>
      </c>
    </row>
    <row r="459" s="16" customFormat="1">
      <c r="A459" s="16"/>
      <c r="B459" s="286"/>
      <c r="C459" s="287"/>
      <c r="D459" s="244" t="s">
        <v>223</v>
      </c>
      <c r="E459" s="288" t="s">
        <v>1</v>
      </c>
      <c r="F459" s="289" t="s">
        <v>743</v>
      </c>
      <c r="G459" s="287"/>
      <c r="H459" s="290">
        <v>143.35499999999999</v>
      </c>
      <c r="I459" s="291"/>
      <c r="J459" s="287"/>
      <c r="K459" s="287"/>
      <c r="L459" s="292"/>
      <c r="M459" s="293"/>
      <c r="N459" s="294"/>
      <c r="O459" s="294"/>
      <c r="P459" s="294"/>
      <c r="Q459" s="294"/>
      <c r="R459" s="294"/>
      <c r="S459" s="294"/>
      <c r="T459" s="29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96" t="s">
        <v>223</v>
      </c>
      <c r="AU459" s="296" t="s">
        <v>89</v>
      </c>
      <c r="AV459" s="16" t="s">
        <v>233</v>
      </c>
      <c r="AW459" s="16" t="s">
        <v>36</v>
      </c>
      <c r="AX459" s="16" t="s">
        <v>80</v>
      </c>
      <c r="AY459" s="296" t="s">
        <v>215</v>
      </c>
    </row>
    <row r="460" s="14" customFormat="1">
      <c r="A460" s="14"/>
      <c r="B460" s="254"/>
      <c r="C460" s="255"/>
      <c r="D460" s="244" t="s">
        <v>223</v>
      </c>
      <c r="E460" s="256" t="s">
        <v>1</v>
      </c>
      <c r="F460" s="257" t="s">
        <v>226</v>
      </c>
      <c r="G460" s="255"/>
      <c r="H460" s="258">
        <v>211.755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223</v>
      </c>
      <c r="AU460" s="264" t="s">
        <v>89</v>
      </c>
      <c r="AV460" s="14" t="s">
        <v>221</v>
      </c>
      <c r="AW460" s="14" t="s">
        <v>36</v>
      </c>
      <c r="AX460" s="14" t="s">
        <v>21</v>
      </c>
      <c r="AY460" s="264" t="s">
        <v>215</v>
      </c>
    </row>
    <row r="461" s="2" customFormat="1" ht="21.75" customHeight="1">
      <c r="A461" s="39"/>
      <c r="B461" s="40"/>
      <c r="C461" s="228" t="s">
        <v>783</v>
      </c>
      <c r="D461" s="228" t="s">
        <v>217</v>
      </c>
      <c r="E461" s="229" t="s">
        <v>784</v>
      </c>
      <c r="F461" s="230" t="s">
        <v>785</v>
      </c>
      <c r="G461" s="231" t="s">
        <v>246</v>
      </c>
      <c r="H461" s="232">
        <v>898.47699999999998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0.01103</v>
      </c>
      <c r="R461" s="238">
        <f>Q461*H461</f>
        <v>9.9102013099999997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221</v>
      </c>
      <c r="AT461" s="240" t="s">
        <v>217</v>
      </c>
      <c r="AU461" s="240" t="s">
        <v>89</v>
      </c>
      <c r="AY461" s="18" t="s">
        <v>215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221</v>
      </c>
      <c r="BM461" s="240" t="s">
        <v>786</v>
      </c>
    </row>
    <row r="462" s="15" customFormat="1">
      <c r="A462" s="15"/>
      <c r="B462" s="265"/>
      <c r="C462" s="266"/>
      <c r="D462" s="244" t="s">
        <v>223</v>
      </c>
      <c r="E462" s="267" t="s">
        <v>1</v>
      </c>
      <c r="F462" s="268" t="s">
        <v>787</v>
      </c>
      <c r="G462" s="266"/>
      <c r="H462" s="267" t="s">
        <v>1</v>
      </c>
      <c r="I462" s="269"/>
      <c r="J462" s="266"/>
      <c r="K462" s="266"/>
      <c r="L462" s="270"/>
      <c r="M462" s="271"/>
      <c r="N462" s="272"/>
      <c r="O462" s="272"/>
      <c r="P462" s="272"/>
      <c r="Q462" s="272"/>
      <c r="R462" s="272"/>
      <c r="S462" s="272"/>
      <c r="T462" s="27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4" t="s">
        <v>223</v>
      </c>
      <c r="AU462" s="274" t="s">
        <v>89</v>
      </c>
      <c r="AV462" s="15" t="s">
        <v>21</v>
      </c>
      <c r="AW462" s="15" t="s">
        <v>36</v>
      </c>
      <c r="AX462" s="15" t="s">
        <v>80</v>
      </c>
      <c r="AY462" s="274" t="s">
        <v>215</v>
      </c>
    </row>
    <row r="463" s="13" customFormat="1">
      <c r="A463" s="13"/>
      <c r="B463" s="242"/>
      <c r="C463" s="243"/>
      <c r="D463" s="244" t="s">
        <v>223</v>
      </c>
      <c r="E463" s="245" t="s">
        <v>1</v>
      </c>
      <c r="F463" s="246" t="s">
        <v>788</v>
      </c>
      <c r="G463" s="243"/>
      <c r="H463" s="247">
        <v>195.47999999999999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223</v>
      </c>
      <c r="AU463" s="253" t="s">
        <v>89</v>
      </c>
      <c r="AV463" s="13" t="s">
        <v>89</v>
      </c>
      <c r="AW463" s="13" t="s">
        <v>36</v>
      </c>
      <c r="AX463" s="13" t="s">
        <v>80</v>
      </c>
      <c r="AY463" s="253" t="s">
        <v>215</v>
      </c>
    </row>
    <row r="464" s="13" customFormat="1">
      <c r="A464" s="13"/>
      <c r="B464" s="242"/>
      <c r="C464" s="243"/>
      <c r="D464" s="244" t="s">
        <v>223</v>
      </c>
      <c r="E464" s="245" t="s">
        <v>1</v>
      </c>
      <c r="F464" s="246" t="s">
        <v>789</v>
      </c>
      <c r="G464" s="243"/>
      <c r="H464" s="247">
        <v>104.55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223</v>
      </c>
      <c r="AU464" s="253" t="s">
        <v>89</v>
      </c>
      <c r="AV464" s="13" t="s">
        <v>89</v>
      </c>
      <c r="AW464" s="13" t="s">
        <v>36</v>
      </c>
      <c r="AX464" s="13" t="s">
        <v>80</v>
      </c>
      <c r="AY464" s="253" t="s">
        <v>215</v>
      </c>
    </row>
    <row r="465" s="13" customFormat="1">
      <c r="A465" s="13"/>
      <c r="B465" s="242"/>
      <c r="C465" s="243"/>
      <c r="D465" s="244" t="s">
        <v>223</v>
      </c>
      <c r="E465" s="245" t="s">
        <v>1</v>
      </c>
      <c r="F465" s="246" t="s">
        <v>790</v>
      </c>
      <c r="G465" s="243"/>
      <c r="H465" s="247">
        <v>60.799999999999997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223</v>
      </c>
      <c r="AU465" s="253" t="s">
        <v>89</v>
      </c>
      <c r="AV465" s="13" t="s">
        <v>89</v>
      </c>
      <c r="AW465" s="13" t="s">
        <v>36</v>
      </c>
      <c r="AX465" s="13" t="s">
        <v>80</v>
      </c>
      <c r="AY465" s="253" t="s">
        <v>215</v>
      </c>
    </row>
    <row r="466" s="13" customFormat="1">
      <c r="A466" s="13"/>
      <c r="B466" s="242"/>
      <c r="C466" s="243"/>
      <c r="D466" s="244" t="s">
        <v>223</v>
      </c>
      <c r="E466" s="245" t="s">
        <v>1</v>
      </c>
      <c r="F466" s="246" t="s">
        <v>791</v>
      </c>
      <c r="G466" s="243"/>
      <c r="H466" s="247">
        <v>53.350000000000001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223</v>
      </c>
      <c r="AU466" s="253" t="s">
        <v>89</v>
      </c>
      <c r="AV466" s="13" t="s">
        <v>89</v>
      </c>
      <c r="AW466" s="13" t="s">
        <v>36</v>
      </c>
      <c r="AX466" s="13" t="s">
        <v>80</v>
      </c>
      <c r="AY466" s="253" t="s">
        <v>215</v>
      </c>
    </row>
    <row r="467" s="13" customFormat="1">
      <c r="A467" s="13"/>
      <c r="B467" s="242"/>
      <c r="C467" s="243"/>
      <c r="D467" s="244" t="s">
        <v>223</v>
      </c>
      <c r="E467" s="245" t="s">
        <v>1</v>
      </c>
      <c r="F467" s="246" t="s">
        <v>792</v>
      </c>
      <c r="G467" s="243"/>
      <c r="H467" s="247">
        <v>28.800000000000001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223</v>
      </c>
      <c r="AU467" s="253" t="s">
        <v>89</v>
      </c>
      <c r="AV467" s="13" t="s">
        <v>89</v>
      </c>
      <c r="AW467" s="13" t="s">
        <v>36</v>
      </c>
      <c r="AX467" s="13" t="s">
        <v>80</v>
      </c>
      <c r="AY467" s="253" t="s">
        <v>215</v>
      </c>
    </row>
    <row r="468" s="13" customFormat="1">
      <c r="A468" s="13"/>
      <c r="B468" s="242"/>
      <c r="C468" s="243"/>
      <c r="D468" s="244" t="s">
        <v>223</v>
      </c>
      <c r="E468" s="245" t="s">
        <v>1</v>
      </c>
      <c r="F468" s="246" t="s">
        <v>793</v>
      </c>
      <c r="G468" s="243"/>
      <c r="H468" s="247">
        <v>25.649999999999999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223</v>
      </c>
      <c r="AU468" s="253" t="s">
        <v>89</v>
      </c>
      <c r="AV468" s="13" t="s">
        <v>89</v>
      </c>
      <c r="AW468" s="13" t="s">
        <v>36</v>
      </c>
      <c r="AX468" s="13" t="s">
        <v>80</v>
      </c>
      <c r="AY468" s="253" t="s">
        <v>215</v>
      </c>
    </row>
    <row r="469" s="16" customFormat="1">
      <c r="A469" s="16"/>
      <c r="B469" s="286"/>
      <c r="C469" s="287"/>
      <c r="D469" s="244" t="s">
        <v>223</v>
      </c>
      <c r="E469" s="288" t="s">
        <v>1</v>
      </c>
      <c r="F469" s="289" t="s">
        <v>743</v>
      </c>
      <c r="G469" s="287"/>
      <c r="H469" s="290">
        <v>468.63</v>
      </c>
      <c r="I469" s="291"/>
      <c r="J469" s="287"/>
      <c r="K469" s="287"/>
      <c r="L469" s="292"/>
      <c r="M469" s="293"/>
      <c r="N469" s="294"/>
      <c r="O469" s="294"/>
      <c r="P469" s="294"/>
      <c r="Q469" s="294"/>
      <c r="R469" s="294"/>
      <c r="S469" s="294"/>
      <c r="T469" s="295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96" t="s">
        <v>223</v>
      </c>
      <c r="AU469" s="296" t="s">
        <v>89</v>
      </c>
      <c r="AV469" s="16" t="s">
        <v>233</v>
      </c>
      <c r="AW469" s="16" t="s">
        <v>36</v>
      </c>
      <c r="AX469" s="16" t="s">
        <v>80</v>
      </c>
      <c r="AY469" s="296" t="s">
        <v>215</v>
      </c>
    </row>
    <row r="470" s="15" customFormat="1">
      <c r="A470" s="15"/>
      <c r="B470" s="265"/>
      <c r="C470" s="266"/>
      <c r="D470" s="244" t="s">
        <v>223</v>
      </c>
      <c r="E470" s="267" t="s">
        <v>1</v>
      </c>
      <c r="F470" s="268" t="s">
        <v>794</v>
      </c>
      <c r="G470" s="266"/>
      <c r="H470" s="267" t="s">
        <v>1</v>
      </c>
      <c r="I470" s="269"/>
      <c r="J470" s="266"/>
      <c r="K470" s="266"/>
      <c r="L470" s="270"/>
      <c r="M470" s="271"/>
      <c r="N470" s="272"/>
      <c r="O470" s="272"/>
      <c r="P470" s="272"/>
      <c r="Q470" s="272"/>
      <c r="R470" s="272"/>
      <c r="S470" s="272"/>
      <c r="T470" s="27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4" t="s">
        <v>223</v>
      </c>
      <c r="AU470" s="274" t="s">
        <v>89</v>
      </c>
      <c r="AV470" s="15" t="s">
        <v>21</v>
      </c>
      <c r="AW470" s="15" t="s">
        <v>36</v>
      </c>
      <c r="AX470" s="15" t="s">
        <v>80</v>
      </c>
      <c r="AY470" s="274" t="s">
        <v>215</v>
      </c>
    </row>
    <row r="471" s="13" customFormat="1">
      <c r="A471" s="13"/>
      <c r="B471" s="242"/>
      <c r="C471" s="243"/>
      <c r="D471" s="244" t="s">
        <v>223</v>
      </c>
      <c r="E471" s="245" t="s">
        <v>1</v>
      </c>
      <c r="F471" s="246" t="s">
        <v>795</v>
      </c>
      <c r="G471" s="243"/>
      <c r="H471" s="247">
        <v>3.968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223</v>
      </c>
      <c r="AU471" s="253" t="s">
        <v>89</v>
      </c>
      <c r="AV471" s="13" t="s">
        <v>89</v>
      </c>
      <c r="AW471" s="13" t="s">
        <v>36</v>
      </c>
      <c r="AX471" s="13" t="s">
        <v>80</v>
      </c>
      <c r="AY471" s="253" t="s">
        <v>215</v>
      </c>
    </row>
    <row r="472" s="13" customFormat="1">
      <c r="A472" s="13"/>
      <c r="B472" s="242"/>
      <c r="C472" s="243"/>
      <c r="D472" s="244" t="s">
        <v>223</v>
      </c>
      <c r="E472" s="245" t="s">
        <v>1</v>
      </c>
      <c r="F472" s="246" t="s">
        <v>796</v>
      </c>
      <c r="G472" s="243"/>
      <c r="H472" s="247">
        <v>6.2619999999999996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223</v>
      </c>
      <c r="AU472" s="253" t="s">
        <v>89</v>
      </c>
      <c r="AV472" s="13" t="s">
        <v>89</v>
      </c>
      <c r="AW472" s="13" t="s">
        <v>36</v>
      </c>
      <c r="AX472" s="13" t="s">
        <v>80</v>
      </c>
      <c r="AY472" s="253" t="s">
        <v>215</v>
      </c>
    </row>
    <row r="473" s="13" customFormat="1">
      <c r="A473" s="13"/>
      <c r="B473" s="242"/>
      <c r="C473" s="243"/>
      <c r="D473" s="244" t="s">
        <v>223</v>
      </c>
      <c r="E473" s="245" t="s">
        <v>1</v>
      </c>
      <c r="F473" s="246" t="s">
        <v>797</v>
      </c>
      <c r="G473" s="243"/>
      <c r="H473" s="247">
        <v>6.5250000000000004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223</v>
      </c>
      <c r="AU473" s="253" t="s">
        <v>89</v>
      </c>
      <c r="AV473" s="13" t="s">
        <v>89</v>
      </c>
      <c r="AW473" s="13" t="s">
        <v>36</v>
      </c>
      <c r="AX473" s="13" t="s">
        <v>80</v>
      </c>
      <c r="AY473" s="253" t="s">
        <v>215</v>
      </c>
    </row>
    <row r="474" s="13" customFormat="1">
      <c r="A474" s="13"/>
      <c r="B474" s="242"/>
      <c r="C474" s="243"/>
      <c r="D474" s="244" t="s">
        <v>223</v>
      </c>
      <c r="E474" s="245" t="s">
        <v>1</v>
      </c>
      <c r="F474" s="246" t="s">
        <v>798</v>
      </c>
      <c r="G474" s="243"/>
      <c r="H474" s="247">
        <v>9.0649999999999995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223</v>
      </c>
      <c r="AU474" s="253" t="s">
        <v>89</v>
      </c>
      <c r="AV474" s="13" t="s">
        <v>89</v>
      </c>
      <c r="AW474" s="13" t="s">
        <v>36</v>
      </c>
      <c r="AX474" s="13" t="s">
        <v>80</v>
      </c>
      <c r="AY474" s="253" t="s">
        <v>215</v>
      </c>
    </row>
    <row r="475" s="13" customFormat="1">
      <c r="A475" s="13"/>
      <c r="B475" s="242"/>
      <c r="C475" s="243"/>
      <c r="D475" s="244" t="s">
        <v>223</v>
      </c>
      <c r="E475" s="245" t="s">
        <v>1</v>
      </c>
      <c r="F475" s="246" t="s">
        <v>799</v>
      </c>
      <c r="G475" s="243"/>
      <c r="H475" s="247">
        <v>3.6000000000000001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223</v>
      </c>
      <c r="AU475" s="253" t="s">
        <v>89</v>
      </c>
      <c r="AV475" s="13" t="s">
        <v>89</v>
      </c>
      <c r="AW475" s="13" t="s">
        <v>36</v>
      </c>
      <c r="AX475" s="13" t="s">
        <v>80</v>
      </c>
      <c r="AY475" s="253" t="s">
        <v>215</v>
      </c>
    </row>
    <row r="476" s="16" customFormat="1">
      <c r="A476" s="16"/>
      <c r="B476" s="286"/>
      <c r="C476" s="287"/>
      <c r="D476" s="244" t="s">
        <v>223</v>
      </c>
      <c r="E476" s="288" t="s">
        <v>1</v>
      </c>
      <c r="F476" s="289" t="s">
        <v>743</v>
      </c>
      <c r="G476" s="287"/>
      <c r="H476" s="290">
        <v>29.420000000000002</v>
      </c>
      <c r="I476" s="291"/>
      <c r="J476" s="287"/>
      <c r="K476" s="287"/>
      <c r="L476" s="292"/>
      <c r="M476" s="293"/>
      <c r="N476" s="294"/>
      <c r="O476" s="294"/>
      <c r="P476" s="294"/>
      <c r="Q476" s="294"/>
      <c r="R476" s="294"/>
      <c r="S476" s="294"/>
      <c r="T476" s="295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96" t="s">
        <v>223</v>
      </c>
      <c r="AU476" s="296" t="s">
        <v>89</v>
      </c>
      <c r="AV476" s="16" t="s">
        <v>233</v>
      </c>
      <c r="AW476" s="16" t="s">
        <v>36</v>
      </c>
      <c r="AX476" s="16" t="s">
        <v>80</v>
      </c>
      <c r="AY476" s="296" t="s">
        <v>215</v>
      </c>
    </row>
    <row r="477" s="15" customFormat="1">
      <c r="A477" s="15"/>
      <c r="B477" s="265"/>
      <c r="C477" s="266"/>
      <c r="D477" s="244" t="s">
        <v>223</v>
      </c>
      <c r="E477" s="267" t="s">
        <v>1</v>
      </c>
      <c r="F477" s="268" t="s">
        <v>800</v>
      </c>
      <c r="G477" s="266"/>
      <c r="H477" s="267" t="s">
        <v>1</v>
      </c>
      <c r="I477" s="269"/>
      <c r="J477" s="266"/>
      <c r="K477" s="266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223</v>
      </c>
      <c r="AU477" s="274" t="s">
        <v>89</v>
      </c>
      <c r="AV477" s="15" t="s">
        <v>21</v>
      </c>
      <c r="AW477" s="15" t="s">
        <v>36</v>
      </c>
      <c r="AX477" s="15" t="s">
        <v>80</v>
      </c>
      <c r="AY477" s="274" t="s">
        <v>215</v>
      </c>
    </row>
    <row r="478" s="13" customFormat="1">
      <c r="A478" s="13"/>
      <c r="B478" s="242"/>
      <c r="C478" s="243"/>
      <c r="D478" s="244" t="s">
        <v>223</v>
      </c>
      <c r="E478" s="245" t="s">
        <v>1</v>
      </c>
      <c r="F478" s="246" t="s">
        <v>801</v>
      </c>
      <c r="G478" s="243"/>
      <c r="H478" s="247">
        <v>-20.411999999999999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223</v>
      </c>
      <c r="AU478" s="253" t="s">
        <v>89</v>
      </c>
      <c r="AV478" s="13" t="s">
        <v>89</v>
      </c>
      <c r="AW478" s="13" t="s">
        <v>36</v>
      </c>
      <c r="AX478" s="13" t="s">
        <v>80</v>
      </c>
      <c r="AY478" s="253" t="s">
        <v>215</v>
      </c>
    </row>
    <row r="479" s="13" customFormat="1">
      <c r="A479" s="13"/>
      <c r="B479" s="242"/>
      <c r="C479" s="243"/>
      <c r="D479" s="244" t="s">
        <v>223</v>
      </c>
      <c r="E479" s="245" t="s">
        <v>1</v>
      </c>
      <c r="F479" s="246" t="s">
        <v>802</v>
      </c>
      <c r="G479" s="243"/>
      <c r="H479" s="247">
        <v>-19.341999999999999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223</v>
      </c>
      <c r="AU479" s="253" t="s">
        <v>89</v>
      </c>
      <c r="AV479" s="13" t="s">
        <v>89</v>
      </c>
      <c r="AW479" s="13" t="s">
        <v>36</v>
      </c>
      <c r="AX479" s="13" t="s">
        <v>80</v>
      </c>
      <c r="AY479" s="253" t="s">
        <v>215</v>
      </c>
    </row>
    <row r="480" s="13" customFormat="1">
      <c r="A480" s="13"/>
      <c r="B480" s="242"/>
      <c r="C480" s="243"/>
      <c r="D480" s="244" t="s">
        <v>223</v>
      </c>
      <c r="E480" s="245" t="s">
        <v>1</v>
      </c>
      <c r="F480" s="246" t="s">
        <v>803</v>
      </c>
      <c r="G480" s="243"/>
      <c r="H480" s="247">
        <v>-26.465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223</v>
      </c>
      <c r="AU480" s="253" t="s">
        <v>89</v>
      </c>
      <c r="AV480" s="13" t="s">
        <v>89</v>
      </c>
      <c r="AW480" s="13" t="s">
        <v>36</v>
      </c>
      <c r="AX480" s="13" t="s">
        <v>80</v>
      </c>
      <c r="AY480" s="253" t="s">
        <v>215</v>
      </c>
    </row>
    <row r="481" s="13" customFormat="1">
      <c r="A481" s="13"/>
      <c r="B481" s="242"/>
      <c r="C481" s="243"/>
      <c r="D481" s="244" t="s">
        <v>223</v>
      </c>
      <c r="E481" s="245" t="s">
        <v>1</v>
      </c>
      <c r="F481" s="246" t="s">
        <v>804</v>
      </c>
      <c r="G481" s="243"/>
      <c r="H481" s="247">
        <v>-5.016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223</v>
      </c>
      <c r="AU481" s="253" t="s">
        <v>89</v>
      </c>
      <c r="AV481" s="13" t="s">
        <v>89</v>
      </c>
      <c r="AW481" s="13" t="s">
        <v>36</v>
      </c>
      <c r="AX481" s="13" t="s">
        <v>80</v>
      </c>
      <c r="AY481" s="253" t="s">
        <v>215</v>
      </c>
    </row>
    <row r="482" s="13" customFormat="1">
      <c r="A482" s="13"/>
      <c r="B482" s="242"/>
      <c r="C482" s="243"/>
      <c r="D482" s="244" t="s">
        <v>223</v>
      </c>
      <c r="E482" s="245" t="s">
        <v>1</v>
      </c>
      <c r="F482" s="246" t="s">
        <v>805</v>
      </c>
      <c r="G482" s="243"/>
      <c r="H482" s="247">
        <v>-13.44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223</v>
      </c>
      <c r="AU482" s="253" t="s">
        <v>89</v>
      </c>
      <c r="AV482" s="13" t="s">
        <v>89</v>
      </c>
      <c r="AW482" s="13" t="s">
        <v>36</v>
      </c>
      <c r="AX482" s="13" t="s">
        <v>80</v>
      </c>
      <c r="AY482" s="253" t="s">
        <v>215</v>
      </c>
    </row>
    <row r="483" s="13" customFormat="1">
      <c r="A483" s="13"/>
      <c r="B483" s="242"/>
      <c r="C483" s="243"/>
      <c r="D483" s="244" t="s">
        <v>223</v>
      </c>
      <c r="E483" s="245" t="s">
        <v>1</v>
      </c>
      <c r="F483" s="246" t="s">
        <v>806</v>
      </c>
      <c r="G483" s="243"/>
      <c r="H483" s="247">
        <v>-10.335000000000001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223</v>
      </c>
      <c r="AU483" s="253" t="s">
        <v>89</v>
      </c>
      <c r="AV483" s="13" t="s">
        <v>89</v>
      </c>
      <c r="AW483" s="13" t="s">
        <v>36</v>
      </c>
      <c r="AX483" s="13" t="s">
        <v>80</v>
      </c>
      <c r="AY483" s="253" t="s">
        <v>215</v>
      </c>
    </row>
    <row r="484" s="16" customFormat="1">
      <c r="A484" s="16"/>
      <c r="B484" s="286"/>
      <c r="C484" s="287"/>
      <c r="D484" s="244" t="s">
        <v>223</v>
      </c>
      <c r="E484" s="288" t="s">
        <v>1</v>
      </c>
      <c r="F484" s="289" t="s">
        <v>743</v>
      </c>
      <c r="G484" s="287"/>
      <c r="H484" s="290">
        <v>-95.010000000000005</v>
      </c>
      <c r="I484" s="291"/>
      <c r="J484" s="287"/>
      <c r="K484" s="287"/>
      <c r="L484" s="292"/>
      <c r="M484" s="293"/>
      <c r="N484" s="294"/>
      <c r="O484" s="294"/>
      <c r="P484" s="294"/>
      <c r="Q484" s="294"/>
      <c r="R484" s="294"/>
      <c r="S484" s="294"/>
      <c r="T484" s="295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96" t="s">
        <v>223</v>
      </c>
      <c r="AU484" s="296" t="s">
        <v>89</v>
      </c>
      <c r="AV484" s="16" t="s">
        <v>233</v>
      </c>
      <c r="AW484" s="16" t="s">
        <v>36</v>
      </c>
      <c r="AX484" s="16" t="s">
        <v>80</v>
      </c>
      <c r="AY484" s="296" t="s">
        <v>215</v>
      </c>
    </row>
    <row r="485" s="14" customFormat="1">
      <c r="A485" s="14"/>
      <c r="B485" s="254"/>
      <c r="C485" s="255"/>
      <c r="D485" s="244" t="s">
        <v>223</v>
      </c>
      <c r="E485" s="256" t="s">
        <v>1</v>
      </c>
      <c r="F485" s="257" t="s">
        <v>226</v>
      </c>
      <c r="G485" s="255"/>
      <c r="H485" s="258">
        <v>403.04000000000002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223</v>
      </c>
      <c r="AU485" s="264" t="s">
        <v>89</v>
      </c>
      <c r="AV485" s="14" t="s">
        <v>221</v>
      </c>
      <c r="AW485" s="14" t="s">
        <v>36</v>
      </c>
      <c r="AX485" s="14" t="s">
        <v>80</v>
      </c>
      <c r="AY485" s="264" t="s">
        <v>215</v>
      </c>
    </row>
    <row r="486" s="15" customFormat="1">
      <c r="A486" s="15"/>
      <c r="B486" s="265"/>
      <c r="C486" s="266"/>
      <c r="D486" s="244" t="s">
        <v>223</v>
      </c>
      <c r="E486" s="267" t="s">
        <v>1</v>
      </c>
      <c r="F486" s="268" t="s">
        <v>807</v>
      </c>
      <c r="G486" s="266"/>
      <c r="H486" s="267" t="s">
        <v>1</v>
      </c>
      <c r="I486" s="269"/>
      <c r="J486" s="266"/>
      <c r="K486" s="266"/>
      <c r="L486" s="270"/>
      <c r="M486" s="271"/>
      <c r="N486" s="272"/>
      <c r="O486" s="272"/>
      <c r="P486" s="272"/>
      <c r="Q486" s="272"/>
      <c r="R486" s="272"/>
      <c r="S486" s="272"/>
      <c r="T486" s="27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4" t="s">
        <v>223</v>
      </c>
      <c r="AU486" s="274" t="s">
        <v>89</v>
      </c>
      <c r="AV486" s="15" t="s">
        <v>21</v>
      </c>
      <c r="AW486" s="15" t="s">
        <v>36</v>
      </c>
      <c r="AX486" s="15" t="s">
        <v>80</v>
      </c>
      <c r="AY486" s="274" t="s">
        <v>215</v>
      </c>
    </row>
    <row r="487" s="13" customFormat="1">
      <c r="A487" s="13"/>
      <c r="B487" s="242"/>
      <c r="C487" s="243"/>
      <c r="D487" s="244" t="s">
        <v>223</v>
      </c>
      <c r="E487" s="245" t="s">
        <v>1</v>
      </c>
      <c r="F487" s="246" t="s">
        <v>808</v>
      </c>
      <c r="G487" s="243"/>
      <c r="H487" s="247">
        <v>30.649999999999999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223</v>
      </c>
      <c r="AU487" s="253" t="s">
        <v>89</v>
      </c>
      <c r="AV487" s="13" t="s">
        <v>89</v>
      </c>
      <c r="AW487" s="13" t="s">
        <v>36</v>
      </c>
      <c r="AX487" s="13" t="s">
        <v>80</v>
      </c>
      <c r="AY487" s="253" t="s">
        <v>215</v>
      </c>
    </row>
    <row r="488" s="13" customFormat="1">
      <c r="A488" s="13"/>
      <c r="B488" s="242"/>
      <c r="C488" s="243"/>
      <c r="D488" s="244" t="s">
        <v>223</v>
      </c>
      <c r="E488" s="245" t="s">
        <v>1</v>
      </c>
      <c r="F488" s="246" t="s">
        <v>809</v>
      </c>
      <c r="G488" s="243"/>
      <c r="H488" s="247">
        <v>19.850000000000001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223</v>
      </c>
      <c r="AU488" s="253" t="s">
        <v>89</v>
      </c>
      <c r="AV488" s="13" t="s">
        <v>89</v>
      </c>
      <c r="AW488" s="13" t="s">
        <v>36</v>
      </c>
      <c r="AX488" s="13" t="s">
        <v>80</v>
      </c>
      <c r="AY488" s="253" t="s">
        <v>215</v>
      </c>
    </row>
    <row r="489" s="13" customFormat="1">
      <c r="A489" s="13"/>
      <c r="B489" s="242"/>
      <c r="C489" s="243"/>
      <c r="D489" s="244" t="s">
        <v>223</v>
      </c>
      <c r="E489" s="245" t="s">
        <v>1</v>
      </c>
      <c r="F489" s="246" t="s">
        <v>810</v>
      </c>
      <c r="G489" s="243"/>
      <c r="H489" s="247">
        <v>49.200000000000003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223</v>
      </c>
      <c r="AU489" s="253" t="s">
        <v>89</v>
      </c>
      <c r="AV489" s="13" t="s">
        <v>89</v>
      </c>
      <c r="AW489" s="13" t="s">
        <v>36</v>
      </c>
      <c r="AX489" s="13" t="s">
        <v>80</v>
      </c>
      <c r="AY489" s="253" t="s">
        <v>215</v>
      </c>
    </row>
    <row r="490" s="13" customFormat="1">
      <c r="A490" s="13"/>
      <c r="B490" s="242"/>
      <c r="C490" s="243"/>
      <c r="D490" s="244" t="s">
        <v>223</v>
      </c>
      <c r="E490" s="245" t="s">
        <v>1</v>
      </c>
      <c r="F490" s="246" t="s">
        <v>811</v>
      </c>
      <c r="G490" s="243"/>
      <c r="H490" s="247">
        <v>90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223</v>
      </c>
      <c r="AU490" s="253" t="s">
        <v>89</v>
      </c>
      <c r="AV490" s="13" t="s">
        <v>89</v>
      </c>
      <c r="AW490" s="13" t="s">
        <v>36</v>
      </c>
      <c r="AX490" s="13" t="s">
        <v>80</v>
      </c>
      <c r="AY490" s="253" t="s">
        <v>215</v>
      </c>
    </row>
    <row r="491" s="13" customFormat="1">
      <c r="A491" s="13"/>
      <c r="B491" s="242"/>
      <c r="C491" s="243"/>
      <c r="D491" s="244" t="s">
        <v>223</v>
      </c>
      <c r="E491" s="245" t="s">
        <v>1</v>
      </c>
      <c r="F491" s="246" t="s">
        <v>812</v>
      </c>
      <c r="G491" s="243"/>
      <c r="H491" s="247">
        <v>20.5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223</v>
      </c>
      <c r="AU491" s="253" t="s">
        <v>89</v>
      </c>
      <c r="AV491" s="13" t="s">
        <v>89</v>
      </c>
      <c r="AW491" s="13" t="s">
        <v>36</v>
      </c>
      <c r="AX491" s="13" t="s">
        <v>80</v>
      </c>
      <c r="AY491" s="253" t="s">
        <v>215</v>
      </c>
    </row>
    <row r="492" s="13" customFormat="1">
      <c r="A492" s="13"/>
      <c r="B492" s="242"/>
      <c r="C492" s="243"/>
      <c r="D492" s="244" t="s">
        <v>223</v>
      </c>
      <c r="E492" s="245" t="s">
        <v>1</v>
      </c>
      <c r="F492" s="246" t="s">
        <v>813</v>
      </c>
      <c r="G492" s="243"/>
      <c r="H492" s="247">
        <v>60.5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223</v>
      </c>
      <c r="AU492" s="253" t="s">
        <v>89</v>
      </c>
      <c r="AV492" s="13" t="s">
        <v>89</v>
      </c>
      <c r="AW492" s="13" t="s">
        <v>36</v>
      </c>
      <c r="AX492" s="13" t="s">
        <v>80</v>
      </c>
      <c r="AY492" s="253" t="s">
        <v>215</v>
      </c>
    </row>
    <row r="493" s="13" customFormat="1">
      <c r="A493" s="13"/>
      <c r="B493" s="242"/>
      <c r="C493" s="243"/>
      <c r="D493" s="244" t="s">
        <v>223</v>
      </c>
      <c r="E493" s="245" t="s">
        <v>1</v>
      </c>
      <c r="F493" s="246" t="s">
        <v>814</v>
      </c>
      <c r="G493" s="243"/>
      <c r="H493" s="247">
        <v>25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223</v>
      </c>
      <c r="AU493" s="253" t="s">
        <v>89</v>
      </c>
      <c r="AV493" s="13" t="s">
        <v>89</v>
      </c>
      <c r="AW493" s="13" t="s">
        <v>36</v>
      </c>
      <c r="AX493" s="13" t="s">
        <v>80</v>
      </c>
      <c r="AY493" s="253" t="s">
        <v>215</v>
      </c>
    </row>
    <row r="494" s="13" customFormat="1">
      <c r="A494" s="13"/>
      <c r="B494" s="242"/>
      <c r="C494" s="243"/>
      <c r="D494" s="244" t="s">
        <v>223</v>
      </c>
      <c r="E494" s="245" t="s">
        <v>1</v>
      </c>
      <c r="F494" s="246" t="s">
        <v>815</v>
      </c>
      <c r="G494" s="243"/>
      <c r="H494" s="247">
        <v>48.25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223</v>
      </c>
      <c r="AU494" s="253" t="s">
        <v>89</v>
      </c>
      <c r="AV494" s="13" t="s">
        <v>89</v>
      </c>
      <c r="AW494" s="13" t="s">
        <v>36</v>
      </c>
      <c r="AX494" s="13" t="s">
        <v>80</v>
      </c>
      <c r="AY494" s="253" t="s">
        <v>215</v>
      </c>
    </row>
    <row r="495" s="13" customFormat="1">
      <c r="A495" s="13"/>
      <c r="B495" s="242"/>
      <c r="C495" s="243"/>
      <c r="D495" s="244" t="s">
        <v>223</v>
      </c>
      <c r="E495" s="245" t="s">
        <v>1</v>
      </c>
      <c r="F495" s="246" t="s">
        <v>816</v>
      </c>
      <c r="G495" s="243"/>
      <c r="H495" s="247">
        <v>12.25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223</v>
      </c>
      <c r="AU495" s="253" t="s">
        <v>89</v>
      </c>
      <c r="AV495" s="13" t="s">
        <v>89</v>
      </c>
      <c r="AW495" s="13" t="s">
        <v>36</v>
      </c>
      <c r="AX495" s="13" t="s">
        <v>80</v>
      </c>
      <c r="AY495" s="253" t="s">
        <v>215</v>
      </c>
    </row>
    <row r="496" s="16" customFormat="1">
      <c r="A496" s="16"/>
      <c r="B496" s="286"/>
      <c r="C496" s="287"/>
      <c r="D496" s="244" t="s">
        <v>223</v>
      </c>
      <c r="E496" s="288" t="s">
        <v>1</v>
      </c>
      <c r="F496" s="289" t="s">
        <v>743</v>
      </c>
      <c r="G496" s="287"/>
      <c r="H496" s="290">
        <v>356.19999999999999</v>
      </c>
      <c r="I496" s="291"/>
      <c r="J496" s="287"/>
      <c r="K496" s="287"/>
      <c r="L496" s="292"/>
      <c r="M496" s="293"/>
      <c r="N496" s="294"/>
      <c r="O496" s="294"/>
      <c r="P496" s="294"/>
      <c r="Q496" s="294"/>
      <c r="R496" s="294"/>
      <c r="S496" s="294"/>
      <c r="T496" s="295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6" t="s">
        <v>223</v>
      </c>
      <c r="AU496" s="296" t="s">
        <v>89</v>
      </c>
      <c r="AV496" s="16" t="s">
        <v>233</v>
      </c>
      <c r="AW496" s="16" t="s">
        <v>36</v>
      </c>
      <c r="AX496" s="16" t="s">
        <v>80</v>
      </c>
      <c r="AY496" s="296" t="s">
        <v>215</v>
      </c>
    </row>
    <row r="497" s="15" customFormat="1">
      <c r="A497" s="15"/>
      <c r="B497" s="265"/>
      <c r="C497" s="266"/>
      <c r="D497" s="244" t="s">
        <v>223</v>
      </c>
      <c r="E497" s="267" t="s">
        <v>1</v>
      </c>
      <c r="F497" s="268" t="s">
        <v>794</v>
      </c>
      <c r="G497" s="266"/>
      <c r="H497" s="267" t="s">
        <v>1</v>
      </c>
      <c r="I497" s="269"/>
      <c r="J497" s="266"/>
      <c r="K497" s="266"/>
      <c r="L497" s="270"/>
      <c r="M497" s="271"/>
      <c r="N497" s="272"/>
      <c r="O497" s="272"/>
      <c r="P497" s="272"/>
      <c r="Q497" s="272"/>
      <c r="R497" s="272"/>
      <c r="S497" s="272"/>
      <c r="T497" s="27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4" t="s">
        <v>223</v>
      </c>
      <c r="AU497" s="274" t="s">
        <v>89</v>
      </c>
      <c r="AV497" s="15" t="s">
        <v>21</v>
      </c>
      <c r="AW497" s="15" t="s">
        <v>36</v>
      </c>
      <c r="AX497" s="15" t="s">
        <v>80</v>
      </c>
      <c r="AY497" s="274" t="s">
        <v>215</v>
      </c>
    </row>
    <row r="498" s="13" customFormat="1">
      <c r="A498" s="13"/>
      <c r="B498" s="242"/>
      <c r="C498" s="243"/>
      <c r="D498" s="244" t="s">
        <v>223</v>
      </c>
      <c r="E498" s="245" t="s">
        <v>1</v>
      </c>
      <c r="F498" s="246" t="s">
        <v>817</v>
      </c>
      <c r="G498" s="243"/>
      <c r="H498" s="247">
        <v>2.6459999999999999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223</v>
      </c>
      <c r="AU498" s="253" t="s">
        <v>89</v>
      </c>
      <c r="AV498" s="13" t="s">
        <v>89</v>
      </c>
      <c r="AW498" s="13" t="s">
        <v>36</v>
      </c>
      <c r="AX498" s="13" t="s">
        <v>80</v>
      </c>
      <c r="AY498" s="253" t="s">
        <v>215</v>
      </c>
    </row>
    <row r="499" s="13" customFormat="1">
      <c r="A499" s="13"/>
      <c r="B499" s="242"/>
      <c r="C499" s="243"/>
      <c r="D499" s="244" t="s">
        <v>223</v>
      </c>
      <c r="E499" s="245" t="s">
        <v>1</v>
      </c>
      <c r="F499" s="246" t="s">
        <v>818</v>
      </c>
      <c r="G499" s="243"/>
      <c r="H499" s="247">
        <v>1.3799999999999999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223</v>
      </c>
      <c r="AU499" s="253" t="s">
        <v>89</v>
      </c>
      <c r="AV499" s="13" t="s">
        <v>89</v>
      </c>
      <c r="AW499" s="13" t="s">
        <v>36</v>
      </c>
      <c r="AX499" s="13" t="s">
        <v>80</v>
      </c>
      <c r="AY499" s="253" t="s">
        <v>215</v>
      </c>
    </row>
    <row r="500" s="13" customFormat="1">
      <c r="A500" s="13"/>
      <c r="B500" s="242"/>
      <c r="C500" s="243"/>
      <c r="D500" s="244" t="s">
        <v>223</v>
      </c>
      <c r="E500" s="245" t="s">
        <v>1</v>
      </c>
      <c r="F500" s="246" t="s">
        <v>819</v>
      </c>
      <c r="G500" s="243"/>
      <c r="H500" s="247">
        <v>4.6399999999999997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223</v>
      </c>
      <c r="AU500" s="253" t="s">
        <v>89</v>
      </c>
      <c r="AV500" s="13" t="s">
        <v>89</v>
      </c>
      <c r="AW500" s="13" t="s">
        <v>36</v>
      </c>
      <c r="AX500" s="13" t="s">
        <v>80</v>
      </c>
      <c r="AY500" s="253" t="s">
        <v>215</v>
      </c>
    </row>
    <row r="501" s="13" customFormat="1">
      <c r="A501" s="13"/>
      <c r="B501" s="242"/>
      <c r="C501" s="243"/>
      <c r="D501" s="244" t="s">
        <v>223</v>
      </c>
      <c r="E501" s="245" t="s">
        <v>1</v>
      </c>
      <c r="F501" s="246" t="s">
        <v>820</v>
      </c>
      <c r="G501" s="243"/>
      <c r="H501" s="247">
        <v>1.3060000000000001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223</v>
      </c>
      <c r="AU501" s="253" t="s">
        <v>89</v>
      </c>
      <c r="AV501" s="13" t="s">
        <v>89</v>
      </c>
      <c r="AW501" s="13" t="s">
        <v>36</v>
      </c>
      <c r="AX501" s="13" t="s">
        <v>80</v>
      </c>
      <c r="AY501" s="253" t="s">
        <v>215</v>
      </c>
    </row>
    <row r="502" s="16" customFormat="1">
      <c r="A502" s="16"/>
      <c r="B502" s="286"/>
      <c r="C502" s="287"/>
      <c r="D502" s="244" t="s">
        <v>223</v>
      </c>
      <c r="E502" s="288" t="s">
        <v>1</v>
      </c>
      <c r="F502" s="289" t="s">
        <v>743</v>
      </c>
      <c r="G502" s="287"/>
      <c r="H502" s="290">
        <v>9.9719999999999995</v>
      </c>
      <c r="I502" s="291"/>
      <c r="J502" s="287"/>
      <c r="K502" s="287"/>
      <c r="L502" s="292"/>
      <c r="M502" s="293"/>
      <c r="N502" s="294"/>
      <c r="O502" s="294"/>
      <c r="P502" s="294"/>
      <c r="Q502" s="294"/>
      <c r="R502" s="294"/>
      <c r="S502" s="294"/>
      <c r="T502" s="295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96" t="s">
        <v>223</v>
      </c>
      <c r="AU502" s="296" t="s">
        <v>89</v>
      </c>
      <c r="AV502" s="16" t="s">
        <v>233</v>
      </c>
      <c r="AW502" s="16" t="s">
        <v>36</v>
      </c>
      <c r="AX502" s="16" t="s">
        <v>80</v>
      </c>
      <c r="AY502" s="296" t="s">
        <v>215</v>
      </c>
    </row>
    <row r="503" s="15" customFormat="1">
      <c r="A503" s="15"/>
      <c r="B503" s="265"/>
      <c r="C503" s="266"/>
      <c r="D503" s="244" t="s">
        <v>223</v>
      </c>
      <c r="E503" s="267" t="s">
        <v>1</v>
      </c>
      <c r="F503" s="268" t="s">
        <v>800</v>
      </c>
      <c r="G503" s="266"/>
      <c r="H503" s="267" t="s">
        <v>1</v>
      </c>
      <c r="I503" s="269"/>
      <c r="J503" s="266"/>
      <c r="K503" s="266"/>
      <c r="L503" s="270"/>
      <c r="M503" s="271"/>
      <c r="N503" s="272"/>
      <c r="O503" s="272"/>
      <c r="P503" s="272"/>
      <c r="Q503" s="272"/>
      <c r="R503" s="272"/>
      <c r="S503" s="272"/>
      <c r="T503" s="27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4" t="s">
        <v>223</v>
      </c>
      <c r="AU503" s="274" t="s">
        <v>89</v>
      </c>
      <c r="AV503" s="15" t="s">
        <v>21</v>
      </c>
      <c r="AW503" s="15" t="s">
        <v>36</v>
      </c>
      <c r="AX503" s="15" t="s">
        <v>80</v>
      </c>
      <c r="AY503" s="274" t="s">
        <v>215</v>
      </c>
    </row>
    <row r="504" s="13" customFormat="1">
      <c r="A504" s="13"/>
      <c r="B504" s="242"/>
      <c r="C504" s="243"/>
      <c r="D504" s="244" t="s">
        <v>223</v>
      </c>
      <c r="E504" s="245" t="s">
        <v>1</v>
      </c>
      <c r="F504" s="246" t="s">
        <v>821</v>
      </c>
      <c r="G504" s="243"/>
      <c r="H504" s="247">
        <v>-5.8799999999999999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223</v>
      </c>
      <c r="AU504" s="253" t="s">
        <v>89</v>
      </c>
      <c r="AV504" s="13" t="s">
        <v>89</v>
      </c>
      <c r="AW504" s="13" t="s">
        <v>36</v>
      </c>
      <c r="AX504" s="13" t="s">
        <v>80</v>
      </c>
      <c r="AY504" s="253" t="s">
        <v>215</v>
      </c>
    </row>
    <row r="505" s="13" customFormat="1">
      <c r="A505" s="13"/>
      <c r="B505" s="242"/>
      <c r="C505" s="243"/>
      <c r="D505" s="244" t="s">
        <v>223</v>
      </c>
      <c r="E505" s="245" t="s">
        <v>1</v>
      </c>
      <c r="F505" s="246" t="s">
        <v>822</v>
      </c>
      <c r="G505" s="243"/>
      <c r="H505" s="247">
        <v>-1.26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223</v>
      </c>
      <c r="AU505" s="253" t="s">
        <v>89</v>
      </c>
      <c r="AV505" s="13" t="s">
        <v>89</v>
      </c>
      <c r="AW505" s="13" t="s">
        <v>36</v>
      </c>
      <c r="AX505" s="13" t="s">
        <v>80</v>
      </c>
      <c r="AY505" s="253" t="s">
        <v>215</v>
      </c>
    </row>
    <row r="506" s="13" customFormat="1">
      <c r="A506" s="13"/>
      <c r="B506" s="242"/>
      <c r="C506" s="243"/>
      <c r="D506" s="244" t="s">
        <v>223</v>
      </c>
      <c r="E506" s="245" t="s">
        <v>1</v>
      </c>
      <c r="F506" s="246" t="s">
        <v>823</v>
      </c>
      <c r="G506" s="243"/>
      <c r="H506" s="247">
        <v>-6.9299999999999997</v>
      </c>
      <c r="I506" s="248"/>
      <c r="J506" s="243"/>
      <c r="K506" s="243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223</v>
      </c>
      <c r="AU506" s="253" t="s">
        <v>89</v>
      </c>
      <c r="AV506" s="13" t="s">
        <v>89</v>
      </c>
      <c r="AW506" s="13" t="s">
        <v>36</v>
      </c>
      <c r="AX506" s="13" t="s">
        <v>80</v>
      </c>
      <c r="AY506" s="253" t="s">
        <v>215</v>
      </c>
    </row>
    <row r="507" s="13" customFormat="1">
      <c r="A507" s="13"/>
      <c r="B507" s="242"/>
      <c r="C507" s="243"/>
      <c r="D507" s="244" t="s">
        <v>223</v>
      </c>
      <c r="E507" s="245" t="s">
        <v>1</v>
      </c>
      <c r="F507" s="246" t="s">
        <v>824</v>
      </c>
      <c r="G507" s="243"/>
      <c r="H507" s="247">
        <v>-17.469999999999999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223</v>
      </c>
      <c r="AU507" s="253" t="s">
        <v>89</v>
      </c>
      <c r="AV507" s="13" t="s">
        <v>89</v>
      </c>
      <c r="AW507" s="13" t="s">
        <v>36</v>
      </c>
      <c r="AX507" s="13" t="s">
        <v>80</v>
      </c>
      <c r="AY507" s="253" t="s">
        <v>215</v>
      </c>
    </row>
    <row r="508" s="13" customFormat="1">
      <c r="A508" s="13"/>
      <c r="B508" s="242"/>
      <c r="C508" s="243"/>
      <c r="D508" s="244" t="s">
        <v>223</v>
      </c>
      <c r="E508" s="245" t="s">
        <v>1</v>
      </c>
      <c r="F508" s="246" t="s">
        <v>825</v>
      </c>
      <c r="G508" s="243"/>
      <c r="H508" s="247">
        <v>-3.3599999999999999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223</v>
      </c>
      <c r="AU508" s="253" t="s">
        <v>89</v>
      </c>
      <c r="AV508" s="13" t="s">
        <v>89</v>
      </c>
      <c r="AW508" s="13" t="s">
        <v>36</v>
      </c>
      <c r="AX508" s="13" t="s">
        <v>80</v>
      </c>
      <c r="AY508" s="253" t="s">
        <v>215</v>
      </c>
    </row>
    <row r="509" s="13" customFormat="1">
      <c r="A509" s="13"/>
      <c r="B509" s="242"/>
      <c r="C509" s="243"/>
      <c r="D509" s="244" t="s">
        <v>223</v>
      </c>
      <c r="E509" s="245" t="s">
        <v>1</v>
      </c>
      <c r="F509" s="246" t="s">
        <v>826</v>
      </c>
      <c r="G509" s="243"/>
      <c r="H509" s="247">
        <v>-11.76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223</v>
      </c>
      <c r="AU509" s="253" t="s">
        <v>89</v>
      </c>
      <c r="AV509" s="13" t="s">
        <v>89</v>
      </c>
      <c r="AW509" s="13" t="s">
        <v>36</v>
      </c>
      <c r="AX509" s="13" t="s">
        <v>80</v>
      </c>
      <c r="AY509" s="253" t="s">
        <v>215</v>
      </c>
    </row>
    <row r="510" s="13" customFormat="1">
      <c r="A510" s="13"/>
      <c r="B510" s="242"/>
      <c r="C510" s="243"/>
      <c r="D510" s="244" t="s">
        <v>223</v>
      </c>
      <c r="E510" s="245" t="s">
        <v>1</v>
      </c>
      <c r="F510" s="246" t="s">
        <v>827</v>
      </c>
      <c r="G510" s="243"/>
      <c r="H510" s="247">
        <v>-3.3599999999999999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223</v>
      </c>
      <c r="AU510" s="253" t="s">
        <v>89</v>
      </c>
      <c r="AV510" s="13" t="s">
        <v>89</v>
      </c>
      <c r="AW510" s="13" t="s">
        <v>36</v>
      </c>
      <c r="AX510" s="13" t="s">
        <v>80</v>
      </c>
      <c r="AY510" s="253" t="s">
        <v>215</v>
      </c>
    </row>
    <row r="511" s="13" customFormat="1">
      <c r="A511" s="13"/>
      <c r="B511" s="242"/>
      <c r="C511" s="243"/>
      <c r="D511" s="244" t="s">
        <v>223</v>
      </c>
      <c r="E511" s="245" t="s">
        <v>1</v>
      </c>
      <c r="F511" s="246" t="s">
        <v>828</v>
      </c>
      <c r="G511" s="243"/>
      <c r="H511" s="247">
        <v>-9.4499999999999993</v>
      </c>
      <c r="I511" s="248"/>
      <c r="J511" s="243"/>
      <c r="K511" s="243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223</v>
      </c>
      <c r="AU511" s="253" t="s">
        <v>89</v>
      </c>
      <c r="AV511" s="13" t="s">
        <v>89</v>
      </c>
      <c r="AW511" s="13" t="s">
        <v>36</v>
      </c>
      <c r="AX511" s="13" t="s">
        <v>80</v>
      </c>
      <c r="AY511" s="253" t="s">
        <v>215</v>
      </c>
    </row>
    <row r="512" s="13" customFormat="1">
      <c r="A512" s="13"/>
      <c r="B512" s="242"/>
      <c r="C512" s="243"/>
      <c r="D512" s="244" t="s">
        <v>223</v>
      </c>
      <c r="E512" s="245" t="s">
        <v>1</v>
      </c>
      <c r="F512" s="246" t="s">
        <v>829</v>
      </c>
      <c r="G512" s="243"/>
      <c r="H512" s="247">
        <v>-3.9900000000000002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223</v>
      </c>
      <c r="AU512" s="253" t="s">
        <v>89</v>
      </c>
      <c r="AV512" s="13" t="s">
        <v>89</v>
      </c>
      <c r="AW512" s="13" t="s">
        <v>36</v>
      </c>
      <c r="AX512" s="13" t="s">
        <v>80</v>
      </c>
      <c r="AY512" s="253" t="s">
        <v>215</v>
      </c>
    </row>
    <row r="513" s="16" customFormat="1">
      <c r="A513" s="16"/>
      <c r="B513" s="286"/>
      <c r="C513" s="287"/>
      <c r="D513" s="244" t="s">
        <v>223</v>
      </c>
      <c r="E513" s="288" t="s">
        <v>1</v>
      </c>
      <c r="F513" s="289" t="s">
        <v>743</v>
      </c>
      <c r="G513" s="287"/>
      <c r="H513" s="290">
        <v>-63.460000000000001</v>
      </c>
      <c r="I513" s="291"/>
      <c r="J513" s="287"/>
      <c r="K513" s="287"/>
      <c r="L513" s="292"/>
      <c r="M513" s="293"/>
      <c r="N513" s="294"/>
      <c r="O513" s="294"/>
      <c r="P513" s="294"/>
      <c r="Q513" s="294"/>
      <c r="R513" s="294"/>
      <c r="S513" s="294"/>
      <c r="T513" s="295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96" t="s">
        <v>223</v>
      </c>
      <c r="AU513" s="296" t="s">
        <v>89</v>
      </c>
      <c r="AV513" s="16" t="s">
        <v>233</v>
      </c>
      <c r="AW513" s="16" t="s">
        <v>36</v>
      </c>
      <c r="AX513" s="16" t="s">
        <v>80</v>
      </c>
      <c r="AY513" s="296" t="s">
        <v>215</v>
      </c>
    </row>
    <row r="514" s="14" customFormat="1">
      <c r="A514" s="14"/>
      <c r="B514" s="254"/>
      <c r="C514" s="255"/>
      <c r="D514" s="244" t="s">
        <v>223</v>
      </c>
      <c r="E514" s="256" t="s">
        <v>1</v>
      </c>
      <c r="F514" s="257" t="s">
        <v>226</v>
      </c>
      <c r="G514" s="255"/>
      <c r="H514" s="258">
        <v>302.71199999999999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4" t="s">
        <v>223</v>
      </c>
      <c r="AU514" s="264" t="s">
        <v>89</v>
      </c>
      <c r="AV514" s="14" t="s">
        <v>221</v>
      </c>
      <c r="AW514" s="14" t="s">
        <v>36</v>
      </c>
      <c r="AX514" s="14" t="s">
        <v>80</v>
      </c>
      <c r="AY514" s="264" t="s">
        <v>215</v>
      </c>
    </row>
    <row r="515" s="15" customFormat="1">
      <c r="A515" s="15"/>
      <c r="B515" s="265"/>
      <c r="C515" s="266"/>
      <c r="D515" s="244" t="s">
        <v>223</v>
      </c>
      <c r="E515" s="267" t="s">
        <v>1</v>
      </c>
      <c r="F515" s="268" t="s">
        <v>830</v>
      </c>
      <c r="G515" s="266"/>
      <c r="H515" s="267" t="s">
        <v>1</v>
      </c>
      <c r="I515" s="269"/>
      <c r="J515" s="266"/>
      <c r="K515" s="266"/>
      <c r="L515" s="270"/>
      <c r="M515" s="271"/>
      <c r="N515" s="272"/>
      <c r="O515" s="272"/>
      <c r="P515" s="272"/>
      <c r="Q515" s="272"/>
      <c r="R515" s="272"/>
      <c r="S515" s="272"/>
      <c r="T515" s="27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4" t="s">
        <v>223</v>
      </c>
      <c r="AU515" s="274" t="s">
        <v>89</v>
      </c>
      <c r="AV515" s="15" t="s">
        <v>21</v>
      </c>
      <c r="AW515" s="15" t="s">
        <v>36</v>
      </c>
      <c r="AX515" s="15" t="s">
        <v>80</v>
      </c>
      <c r="AY515" s="274" t="s">
        <v>215</v>
      </c>
    </row>
    <row r="516" s="13" customFormat="1">
      <c r="A516" s="13"/>
      <c r="B516" s="242"/>
      <c r="C516" s="243"/>
      <c r="D516" s="244" t="s">
        <v>223</v>
      </c>
      <c r="E516" s="245" t="s">
        <v>1</v>
      </c>
      <c r="F516" s="246" t="s">
        <v>831</v>
      </c>
      <c r="G516" s="243"/>
      <c r="H516" s="247">
        <v>75.599999999999994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223</v>
      </c>
      <c r="AU516" s="253" t="s">
        <v>89</v>
      </c>
      <c r="AV516" s="13" t="s">
        <v>89</v>
      </c>
      <c r="AW516" s="13" t="s">
        <v>36</v>
      </c>
      <c r="AX516" s="13" t="s">
        <v>80</v>
      </c>
      <c r="AY516" s="253" t="s">
        <v>215</v>
      </c>
    </row>
    <row r="517" s="13" customFormat="1">
      <c r="A517" s="13"/>
      <c r="B517" s="242"/>
      <c r="C517" s="243"/>
      <c r="D517" s="244" t="s">
        <v>223</v>
      </c>
      <c r="E517" s="245" t="s">
        <v>1</v>
      </c>
      <c r="F517" s="246" t="s">
        <v>832</v>
      </c>
      <c r="G517" s="243"/>
      <c r="H517" s="247">
        <v>111.75</v>
      </c>
      <c r="I517" s="248"/>
      <c r="J517" s="243"/>
      <c r="K517" s="243"/>
      <c r="L517" s="249"/>
      <c r="M517" s="250"/>
      <c r="N517" s="251"/>
      <c r="O517" s="251"/>
      <c r="P517" s="251"/>
      <c r="Q517" s="251"/>
      <c r="R517" s="251"/>
      <c r="S517" s="251"/>
      <c r="T517" s="25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3" t="s">
        <v>223</v>
      </c>
      <c r="AU517" s="253" t="s">
        <v>89</v>
      </c>
      <c r="AV517" s="13" t="s">
        <v>89</v>
      </c>
      <c r="AW517" s="13" t="s">
        <v>36</v>
      </c>
      <c r="AX517" s="13" t="s">
        <v>80</v>
      </c>
      <c r="AY517" s="253" t="s">
        <v>215</v>
      </c>
    </row>
    <row r="518" s="13" customFormat="1">
      <c r="A518" s="13"/>
      <c r="B518" s="242"/>
      <c r="C518" s="243"/>
      <c r="D518" s="244" t="s">
        <v>223</v>
      </c>
      <c r="E518" s="245" t="s">
        <v>1</v>
      </c>
      <c r="F518" s="246" t="s">
        <v>833</v>
      </c>
      <c r="G518" s="243"/>
      <c r="H518" s="247">
        <v>42.424999999999997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223</v>
      </c>
      <c r="AU518" s="253" t="s">
        <v>89</v>
      </c>
      <c r="AV518" s="13" t="s">
        <v>89</v>
      </c>
      <c r="AW518" s="13" t="s">
        <v>36</v>
      </c>
      <c r="AX518" s="13" t="s">
        <v>80</v>
      </c>
      <c r="AY518" s="253" t="s">
        <v>215</v>
      </c>
    </row>
    <row r="519" s="16" customFormat="1">
      <c r="A519" s="16"/>
      <c r="B519" s="286"/>
      <c r="C519" s="287"/>
      <c r="D519" s="244" t="s">
        <v>223</v>
      </c>
      <c r="E519" s="288" t="s">
        <v>1</v>
      </c>
      <c r="F519" s="289" t="s">
        <v>743</v>
      </c>
      <c r="G519" s="287"/>
      <c r="H519" s="290">
        <v>229.77500000000001</v>
      </c>
      <c r="I519" s="291"/>
      <c r="J519" s="287"/>
      <c r="K519" s="287"/>
      <c r="L519" s="292"/>
      <c r="M519" s="293"/>
      <c r="N519" s="294"/>
      <c r="O519" s="294"/>
      <c r="P519" s="294"/>
      <c r="Q519" s="294"/>
      <c r="R519" s="294"/>
      <c r="S519" s="294"/>
      <c r="T519" s="295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6" t="s">
        <v>223</v>
      </c>
      <c r="AU519" s="296" t="s">
        <v>89</v>
      </c>
      <c r="AV519" s="16" t="s">
        <v>233</v>
      </c>
      <c r="AW519" s="16" t="s">
        <v>36</v>
      </c>
      <c r="AX519" s="16" t="s">
        <v>80</v>
      </c>
      <c r="AY519" s="296" t="s">
        <v>215</v>
      </c>
    </row>
    <row r="520" s="15" customFormat="1">
      <c r="A520" s="15"/>
      <c r="B520" s="265"/>
      <c r="C520" s="266"/>
      <c r="D520" s="244" t="s">
        <v>223</v>
      </c>
      <c r="E520" s="267" t="s">
        <v>1</v>
      </c>
      <c r="F520" s="268" t="s">
        <v>794</v>
      </c>
      <c r="G520" s="266"/>
      <c r="H520" s="267" t="s">
        <v>1</v>
      </c>
      <c r="I520" s="269"/>
      <c r="J520" s="266"/>
      <c r="K520" s="266"/>
      <c r="L520" s="270"/>
      <c r="M520" s="271"/>
      <c r="N520" s="272"/>
      <c r="O520" s="272"/>
      <c r="P520" s="272"/>
      <c r="Q520" s="272"/>
      <c r="R520" s="272"/>
      <c r="S520" s="272"/>
      <c r="T520" s="27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4" t="s">
        <v>223</v>
      </c>
      <c r="AU520" s="274" t="s">
        <v>89</v>
      </c>
      <c r="AV520" s="15" t="s">
        <v>21</v>
      </c>
      <c r="AW520" s="15" t="s">
        <v>36</v>
      </c>
      <c r="AX520" s="15" t="s">
        <v>80</v>
      </c>
      <c r="AY520" s="274" t="s">
        <v>215</v>
      </c>
    </row>
    <row r="521" s="13" customFormat="1">
      <c r="A521" s="13"/>
      <c r="B521" s="242"/>
      <c r="C521" s="243"/>
      <c r="D521" s="244" t="s">
        <v>223</v>
      </c>
      <c r="E521" s="245" t="s">
        <v>1</v>
      </c>
      <c r="F521" s="246" t="s">
        <v>834</v>
      </c>
      <c r="G521" s="243"/>
      <c r="H521" s="247">
        <v>1.875</v>
      </c>
      <c r="I521" s="248"/>
      <c r="J521" s="243"/>
      <c r="K521" s="243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223</v>
      </c>
      <c r="AU521" s="253" t="s">
        <v>89</v>
      </c>
      <c r="AV521" s="13" t="s">
        <v>89</v>
      </c>
      <c r="AW521" s="13" t="s">
        <v>36</v>
      </c>
      <c r="AX521" s="13" t="s">
        <v>80</v>
      </c>
      <c r="AY521" s="253" t="s">
        <v>215</v>
      </c>
    </row>
    <row r="522" s="13" customFormat="1">
      <c r="A522" s="13"/>
      <c r="B522" s="242"/>
      <c r="C522" s="243"/>
      <c r="D522" s="244" t="s">
        <v>223</v>
      </c>
      <c r="E522" s="245" t="s">
        <v>1</v>
      </c>
      <c r="F522" s="246" t="s">
        <v>835</v>
      </c>
      <c r="G522" s="243"/>
      <c r="H522" s="247">
        <v>1.5249999999999999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223</v>
      </c>
      <c r="AU522" s="253" t="s">
        <v>89</v>
      </c>
      <c r="AV522" s="13" t="s">
        <v>89</v>
      </c>
      <c r="AW522" s="13" t="s">
        <v>36</v>
      </c>
      <c r="AX522" s="13" t="s">
        <v>80</v>
      </c>
      <c r="AY522" s="253" t="s">
        <v>215</v>
      </c>
    </row>
    <row r="523" s="16" customFormat="1">
      <c r="A523" s="16"/>
      <c r="B523" s="286"/>
      <c r="C523" s="287"/>
      <c r="D523" s="244" t="s">
        <v>223</v>
      </c>
      <c r="E523" s="288" t="s">
        <v>1</v>
      </c>
      <c r="F523" s="289" t="s">
        <v>743</v>
      </c>
      <c r="G523" s="287"/>
      <c r="H523" s="290">
        <v>3.3999999999999999</v>
      </c>
      <c r="I523" s="291"/>
      <c r="J523" s="287"/>
      <c r="K523" s="287"/>
      <c r="L523" s="292"/>
      <c r="M523" s="293"/>
      <c r="N523" s="294"/>
      <c r="O523" s="294"/>
      <c r="P523" s="294"/>
      <c r="Q523" s="294"/>
      <c r="R523" s="294"/>
      <c r="S523" s="294"/>
      <c r="T523" s="295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96" t="s">
        <v>223</v>
      </c>
      <c r="AU523" s="296" t="s">
        <v>89</v>
      </c>
      <c r="AV523" s="16" t="s">
        <v>233</v>
      </c>
      <c r="AW523" s="16" t="s">
        <v>36</v>
      </c>
      <c r="AX523" s="16" t="s">
        <v>80</v>
      </c>
      <c r="AY523" s="296" t="s">
        <v>215</v>
      </c>
    </row>
    <row r="524" s="15" customFormat="1">
      <c r="A524" s="15"/>
      <c r="B524" s="265"/>
      <c r="C524" s="266"/>
      <c r="D524" s="244" t="s">
        <v>223</v>
      </c>
      <c r="E524" s="267" t="s">
        <v>1</v>
      </c>
      <c r="F524" s="268" t="s">
        <v>800</v>
      </c>
      <c r="G524" s="266"/>
      <c r="H524" s="267" t="s">
        <v>1</v>
      </c>
      <c r="I524" s="269"/>
      <c r="J524" s="266"/>
      <c r="K524" s="266"/>
      <c r="L524" s="270"/>
      <c r="M524" s="271"/>
      <c r="N524" s="272"/>
      <c r="O524" s="272"/>
      <c r="P524" s="272"/>
      <c r="Q524" s="272"/>
      <c r="R524" s="272"/>
      <c r="S524" s="272"/>
      <c r="T524" s="27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4" t="s">
        <v>223</v>
      </c>
      <c r="AU524" s="274" t="s">
        <v>89</v>
      </c>
      <c r="AV524" s="15" t="s">
        <v>21</v>
      </c>
      <c r="AW524" s="15" t="s">
        <v>36</v>
      </c>
      <c r="AX524" s="15" t="s">
        <v>80</v>
      </c>
      <c r="AY524" s="274" t="s">
        <v>215</v>
      </c>
    </row>
    <row r="525" s="13" customFormat="1">
      <c r="A525" s="13"/>
      <c r="B525" s="242"/>
      <c r="C525" s="243"/>
      <c r="D525" s="244" t="s">
        <v>223</v>
      </c>
      <c r="E525" s="245" t="s">
        <v>1</v>
      </c>
      <c r="F525" s="246" t="s">
        <v>836</v>
      </c>
      <c r="G525" s="243"/>
      <c r="H525" s="247">
        <v>-14.949999999999999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223</v>
      </c>
      <c r="AU525" s="253" t="s">
        <v>89</v>
      </c>
      <c r="AV525" s="13" t="s">
        <v>89</v>
      </c>
      <c r="AW525" s="13" t="s">
        <v>36</v>
      </c>
      <c r="AX525" s="13" t="s">
        <v>80</v>
      </c>
      <c r="AY525" s="253" t="s">
        <v>215</v>
      </c>
    </row>
    <row r="526" s="13" customFormat="1">
      <c r="A526" s="13"/>
      <c r="B526" s="242"/>
      <c r="C526" s="243"/>
      <c r="D526" s="244" t="s">
        <v>223</v>
      </c>
      <c r="E526" s="245" t="s">
        <v>1</v>
      </c>
      <c r="F526" s="246" t="s">
        <v>837</v>
      </c>
      <c r="G526" s="243"/>
      <c r="H526" s="247">
        <v>-25.5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223</v>
      </c>
      <c r="AU526" s="253" t="s">
        <v>89</v>
      </c>
      <c r="AV526" s="13" t="s">
        <v>89</v>
      </c>
      <c r="AW526" s="13" t="s">
        <v>36</v>
      </c>
      <c r="AX526" s="13" t="s">
        <v>80</v>
      </c>
      <c r="AY526" s="253" t="s">
        <v>215</v>
      </c>
    </row>
    <row r="527" s="16" customFormat="1">
      <c r="A527" s="16"/>
      <c r="B527" s="286"/>
      <c r="C527" s="287"/>
      <c r="D527" s="244" t="s">
        <v>223</v>
      </c>
      <c r="E527" s="288" t="s">
        <v>1</v>
      </c>
      <c r="F527" s="289" t="s">
        <v>743</v>
      </c>
      <c r="G527" s="287"/>
      <c r="H527" s="290">
        <v>-40.450000000000003</v>
      </c>
      <c r="I527" s="291"/>
      <c r="J527" s="287"/>
      <c r="K527" s="287"/>
      <c r="L527" s="292"/>
      <c r="M527" s="293"/>
      <c r="N527" s="294"/>
      <c r="O527" s="294"/>
      <c r="P527" s="294"/>
      <c r="Q527" s="294"/>
      <c r="R527" s="294"/>
      <c r="S527" s="294"/>
      <c r="T527" s="29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96" t="s">
        <v>223</v>
      </c>
      <c r="AU527" s="296" t="s">
        <v>89</v>
      </c>
      <c r="AV527" s="16" t="s">
        <v>233</v>
      </c>
      <c r="AW527" s="16" t="s">
        <v>36</v>
      </c>
      <c r="AX527" s="16" t="s">
        <v>80</v>
      </c>
      <c r="AY527" s="296" t="s">
        <v>215</v>
      </c>
    </row>
    <row r="528" s="14" customFormat="1">
      <c r="A528" s="14"/>
      <c r="B528" s="254"/>
      <c r="C528" s="255"/>
      <c r="D528" s="244" t="s">
        <v>223</v>
      </c>
      <c r="E528" s="256" t="s">
        <v>1</v>
      </c>
      <c r="F528" s="257" t="s">
        <v>226</v>
      </c>
      <c r="G528" s="255"/>
      <c r="H528" s="258">
        <v>192.72499999999999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223</v>
      </c>
      <c r="AU528" s="264" t="s">
        <v>89</v>
      </c>
      <c r="AV528" s="14" t="s">
        <v>221</v>
      </c>
      <c r="AW528" s="14" t="s">
        <v>36</v>
      </c>
      <c r="AX528" s="14" t="s">
        <v>80</v>
      </c>
      <c r="AY528" s="264" t="s">
        <v>215</v>
      </c>
    </row>
    <row r="529" s="13" customFormat="1">
      <c r="A529" s="13"/>
      <c r="B529" s="242"/>
      <c r="C529" s="243"/>
      <c r="D529" s="244" t="s">
        <v>223</v>
      </c>
      <c r="E529" s="245" t="s">
        <v>1</v>
      </c>
      <c r="F529" s="246" t="s">
        <v>838</v>
      </c>
      <c r="G529" s="243"/>
      <c r="H529" s="247">
        <v>898.47699999999998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223</v>
      </c>
      <c r="AU529" s="253" t="s">
        <v>89</v>
      </c>
      <c r="AV529" s="13" t="s">
        <v>89</v>
      </c>
      <c r="AW529" s="13" t="s">
        <v>36</v>
      </c>
      <c r="AX529" s="13" t="s">
        <v>21</v>
      </c>
      <c r="AY529" s="253" t="s">
        <v>215</v>
      </c>
    </row>
    <row r="530" s="2" customFormat="1" ht="21.75" customHeight="1">
      <c r="A530" s="39"/>
      <c r="B530" s="40"/>
      <c r="C530" s="228" t="s">
        <v>839</v>
      </c>
      <c r="D530" s="228" t="s">
        <v>217</v>
      </c>
      <c r="E530" s="229" t="s">
        <v>840</v>
      </c>
      <c r="F530" s="230" t="s">
        <v>841</v>
      </c>
      <c r="G530" s="231" t="s">
        <v>246</v>
      </c>
      <c r="H530" s="232">
        <v>1796.954</v>
      </c>
      <c r="I530" s="233"/>
      <c r="J530" s="234">
        <f>ROUND(I530*H530,2)</f>
        <v>0</v>
      </c>
      <c r="K530" s="235"/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0.0055199999999999997</v>
      </c>
      <c r="R530" s="238">
        <f>Q530*H530</f>
        <v>9.9191860799999994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221</v>
      </c>
      <c r="AT530" s="240" t="s">
        <v>217</v>
      </c>
      <c r="AU530" s="240" t="s">
        <v>89</v>
      </c>
      <c r="AY530" s="18" t="s">
        <v>215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21</v>
      </c>
      <c r="BK530" s="241">
        <f>ROUND(I530*H530,2)</f>
        <v>0</v>
      </c>
      <c r="BL530" s="18" t="s">
        <v>221</v>
      </c>
      <c r="BM530" s="240" t="s">
        <v>842</v>
      </c>
    </row>
    <row r="531" s="13" customFormat="1">
      <c r="A531" s="13"/>
      <c r="B531" s="242"/>
      <c r="C531" s="243"/>
      <c r="D531" s="244" t="s">
        <v>223</v>
      </c>
      <c r="E531" s="245" t="s">
        <v>1</v>
      </c>
      <c r="F531" s="246" t="s">
        <v>843</v>
      </c>
      <c r="G531" s="243"/>
      <c r="H531" s="247">
        <v>1796.954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223</v>
      </c>
      <c r="AU531" s="253" t="s">
        <v>89</v>
      </c>
      <c r="AV531" s="13" t="s">
        <v>89</v>
      </c>
      <c r="AW531" s="13" t="s">
        <v>36</v>
      </c>
      <c r="AX531" s="13" t="s">
        <v>21</v>
      </c>
      <c r="AY531" s="253" t="s">
        <v>215</v>
      </c>
    </row>
    <row r="532" s="2" customFormat="1" ht="21.75" customHeight="1">
      <c r="A532" s="39"/>
      <c r="B532" s="40"/>
      <c r="C532" s="228" t="s">
        <v>844</v>
      </c>
      <c r="D532" s="228" t="s">
        <v>217</v>
      </c>
      <c r="E532" s="229" t="s">
        <v>845</v>
      </c>
      <c r="F532" s="230" t="s">
        <v>846</v>
      </c>
      <c r="G532" s="231" t="s">
        <v>246</v>
      </c>
      <c r="H532" s="232">
        <v>175.018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221</v>
      </c>
      <c r="AT532" s="240" t="s">
        <v>217</v>
      </c>
      <c r="AU532" s="240" t="s">
        <v>89</v>
      </c>
      <c r="AY532" s="18" t="s">
        <v>215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221</v>
      </c>
      <c r="BM532" s="240" t="s">
        <v>847</v>
      </c>
    </row>
    <row r="533" s="15" customFormat="1">
      <c r="A533" s="15"/>
      <c r="B533" s="265"/>
      <c r="C533" s="266"/>
      <c r="D533" s="244" t="s">
        <v>223</v>
      </c>
      <c r="E533" s="267" t="s">
        <v>1</v>
      </c>
      <c r="F533" s="268" t="s">
        <v>848</v>
      </c>
      <c r="G533" s="266"/>
      <c r="H533" s="267" t="s">
        <v>1</v>
      </c>
      <c r="I533" s="269"/>
      <c r="J533" s="266"/>
      <c r="K533" s="266"/>
      <c r="L533" s="270"/>
      <c r="M533" s="271"/>
      <c r="N533" s="272"/>
      <c r="O533" s="272"/>
      <c r="P533" s="272"/>
      <c r="Q533" s="272"/>
      <c r="R533" s="272"/>
      <c r="S533" s="272"/>
      <c r="T533" s="27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4" t="s">
        <v>223</v>
      </c>
      <c r="AU533" s="274" t="s">
        <v>89</v>
      </c>
      <c r="AV533" s="15" t="s">
        <v>21</v>
      </c>
      <c r="AW533" s="15" t="s">
        <v>36</v>
      </c>
      <c r="AX533" s="15" t="s">
        <v>80</v>
      </c>
      <c r="AY533" s="274" t="s">
        <v>215</v>
      </c>
    </row>
    <row r="534" s="13" customFormat="1">
      <c r="A534" s="13"/>
      <c r="B534" s="242"/>
      <c r="C534" s="243"/>
      <c r="D534" s="244" t="s">
        <v>223</v>
      </c>
      <c r="E534" s="245" t="s">
        <v>1</v>
      </c>
      <c r="F534" s="246" t="s">
        <v>849</v>
      </c>
      <c r="G534" s="243"/>
      <c r="H534" s="247">
        <v>141.072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223</v>
      </c>
      <c r="AU534" s="253" t="s">
        <v>89</v>
      </c>
      <c r="AV534" s="13" t="s">
        <v>89</v>
      </c>
      <c r="AW534" s="13" t="s">
        <v>36</v>
      </c>
      <c r="AX534" s="13" t="s">
        <v>80</v>
      </c>
      <c r="AY534" s="253" t="s">
        <v>215</v>
      </c>
    </row>
    <row r="535" s="13" customFormat="1">
      <c r="A535" s="13"/>
      <c r="B535" s="242"/>
      <c r="C535" s="243"/>
      <c r="D535" s="244" t="s">
        <v>223</v>
      </c>
      <c r="E535" s="245" t="s">
        <v>1</v>
      </c>
      <c r="F535" s="246" t="s">
        <v>850</v>
      </c>
      <c r="G535" s="243"/>
      <c r="H535" s="247">
        <v>47.334000000000003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223</v>
      </c>
      <c r="AU535" s="253" t="s">
        <v>89</v>
      </c>
      <c r="AV535" s="13" t="s">
        <v>89</v>
      </c>
      <c r="AW535" s="13" t="s">
        <v>36</v>
      </c>
      <c r="AX535" s="13" t="s">
        <v>80</v>
      </c>
      <c r="AY535" s="253" t="s">
        <v>215</v>
      </c>
    </row>
    <row r="536" s="15" customFormat="1">
      <c r="A536" s="15"/>
      <c r="B536" s="265"/>
      <c r="C536" s="266"/>
      <c r="D536" s="244" t="s">
        <v>223</v>
      </c>
      <c r="E536" s="267" t="s">
        <v>1</v>
      </c>
      <c r="F536" s="268" t="s">
        <v>851</v>
      </c>
      <c r="G536" s="266"/>
      <c r="H536" s="267" t="s">
        <v>1</v>
      </c>
      <c r="I536" s="269"/>
      <c r="J536" s="266"/>
      <c r="K536" s="266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223</v>
      </c>
      <c r="AU536" s="274" t="s">
        <v>89</v>
      </c>
      <c r="AV536" s="15" t="s">
        <v>21</v>
      </c>
      <c r="AW536" s="15" t="s">
        <v>36</v>
      </c>
      <c r="AX536" s="15" t="s">
        <v>80</v>
      </c>
      <c r="AY536" s="274" t="s">
        <v>215</v>
      </c>
    </row>
    <row r="537" s="13" customFormat="1">
      <c r="A537" s="13"/>
      <c r="B537" s="242"/>
      <c r="C537" s="243"/>
      <c r="D537" s="244" t="s">
        <v>223</v>
      </c>
      <c r="E537" s="245" t="s">
        <v>1</v>
      </c>
      <c r="F537" s="246" t="s">
        <v>852</v>
      </c>
      <c r="G537" s="243"/>
      <c r="H537" s="247">
        <v>141.12200000000001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223</v>
      </c>
      <c r="AU537" s="253" t="s">
        <v>89</v>
      </c>
      <c r="AV537" s="13" t="s">
        <v>89</v>
      </c>
      <c r="AW537" s="13" t="s">
        <v>36</v>
      </c>
      <c r="AX537" s="13" t="s">
        <v>80</v>
      </c>
      <c r="AY537" s="253" t="s">
        <v>215</v>
      </c>
    </row>
    <row r="538" s="13" customFormat="1">
      <c r="A538" s="13"/>
      <c r="B538" s="242"/>
      <c r="C538" s="243"/>
      <c r="D538" s="244" t="s">
        <v>223</v>
      </c>
      <c r="E538" s="245" t="s">
        <v>1</v>
      </c>
      <c r="F538" s="246" t="s">
        <v>853</v>
      </c>
      <c r="G538" s="243"/>
      <c r="H538" s="247">
        <v>50.753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223</v>
      </c>
      <c r="AU538" s="253" t="s">
        <v>89</v>
      </c>
      <c r="AV538" s="13" t="s">
        <v>89</v>
      </c>
      <c r="AW538" s="13" t="s">
        <v>36</v>
      </c>
      <c r="AX538" s="13" t="s">
        <v>80</v>
      </c>
      <c r="AY538" s="253" t="s">
        <v>215</v>
      </c>
    </row>
    <row r="539" s="15" customFormat="1">
      <c r="A539" s="15"/>
      <c r="B539" s="265"/>
      <c r="C539" s="266"/>
      <c r="D539" s="244" t="s">
        <v>223</v>
      </c>
      <c r="E539" s="267" t="s">
        <v>1</v>
      </c>
      <c r="F539" s="268" t="s">
        <v>854</v>
      </c>
      <c r="G539" s="266"/>
      <c r="H539" s="267" t="s">
        <v>1</v>
      </c>
      <c r="I539" s="269"/>
      <c r="J539" s="266"/>
      <c r="K539" s="266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223</v>
      </c>
      <c r="AU539" s="274" t="s">
        <v>89</v>
      </c>
      <c r="AV539" s="15" t="s">
        <v>21</v>
      </c>
      <c r="AW539" s="15" t="s">
        <v>36</v>
      </c>
      <c r="AX539" s="15" t="s">
        <v>80</v>
      </c>
      <c r="AY539" s="274" t="s">
        <v>215</v>
      </c>
    </row>
    <row r="540" s="13" customFormat="1">
      <c r="A540" s="13"/>
      <c r="B540" s="242"/>
      <c r="C540" s="243"/>
      <c r="D540" s="244" t="s">
        <v>223</v>
      </c>
      <c r="E540" s="245" t="s">
        <v>1</v>
      </c>
      <c r="F540" s="246" t="s">
        <v>855</v>
      </c>
      <c r="G540" s="243"/>
      <c r="H540" s="247">
        <v>137.15799999999999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223</v>
      </c>
      <c r="AU540" s="253" t="s">
        <v>89</v>
      </c>
      <c r="AV540" s="13" t="s">
        <v>89</v>
      </c>
      <c r="AW540" s="13" t="s">
        <v>36</v>
      </c>
      <c r="AX540" s="13" t="s">
        <v>80</v>
      </c>
      <c r="AY540" s="253" t="s">
        <v>215</v>
      </c>
    </row>
    <row r="541" s="13" customFormat="1">
      <c r="A541" s="13"/>
      <c r="B541" s="242"/>
      <c r="C541" s="243"/>
      <c r="D541" s="244" t="s">
        <v>223</v>
      </c>
      <c r="E541" s="245" t="s">
        <v>1</v>
      </c>
      <c r="F541" s="246" t="s">
        <v>856</v>
      </c>
      <c r="G541" s="243"/>
      <c r="H541" s="247">
        <v>14.651999999999999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223</v>
      </c>
      <c r="AU541" s="253" t="s">
        <v>89</v>
      </c>
      <c r="AV541" s="13" t="s">
        <v>89</v>
      </c>
      <c r="AW541" s="13" t="s">
        <v>36</v>
      </c>
      <c r="AX541" s="13" t="s">
        <v>80</v>
      </c>
      <c r="AY541" s="253" t="s">
        <v>215</v>
      </c>
    </row>
    <row r="542" s="15" customFormat="1">
      <c r="A542" s="15"/>
      <c r="B542" s="265"/>
      <c r="C542" s="266"/>
      <c r="D542" s="244" t="s">
        <v>223</v>
      </c>
      <c r="E542" s="267" t="s">
        <v>1</v>
      </c>
      <c r="F542" s="268" t="s">
        <v>857</v>
      </c>
      <c r="G542" s="266"/>
      <c r="H542" s="267" t="s">
        <v>1</v>
      </c>
      <c r="I542" s="269"/>
      <c r="J542" s="266"/>
      <c r="K542" s="266"/>
      <c r="L542" s="270"/>
      <c r="M542" s="271"/>
      <c r="N542" s="272"/>
      <c r="O542" s="272"/>
      <c r="P542" s="272"/>
      <c r="Q542" s="272"/>
      <c r="R542" s="272"/>
      <c r="S542" s="272"/>
      <c r="T542" s="27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4" t="s">
        <v>223</v>
      </c>
      <c r="AU542" s="274" t="s">
        <v>89</v>
      </c>
      <c r="AV542" s="15" t="s">
        <v>21</v>
      </c>
      <c r="AW542" s="15" t="s">
        <v>36</v>
      </c>
      <c r="AX542" s="15" t="s">
        <v>80</v>
      </c>
      <c r="AY542" s="274" t="s">
        <v>215</v>
      </c>
    </row>
    <row r="543" s="13" customFormat="1">
      <c r="A543" s="13"/>
      <c r="B543" s="242"/>
      <c r="C543" s="243"/>
      <c r="D543" s="244" t="s">
        <v>223</v>
      </c>
      <c r="E543" s="245" t="s">
        <v>1</v>
      </c>
      <c r="F543" s="246" t="s">
        <v>858</v>
      </c>
      <c r="G543" s="243"/>
      <c r="H543" s="247">
        <v>129.69200000000001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223</v>
      </c>
      <c r="AU543" s="253" t="s">
        <v>89</v>
      </c>
      <c r="AV543" s="13" t="s">
        <v>89</v>
      </c>
      <c r="AW543" s="13" t="s">
        <v>36</v>
      </c>
      <c r="AX543" s="13" t="s">
        <v>80</v>
      </c>
      <c r="AY543" s="253" t="s">
        <v>215</v>
      </c>
    </row>
    <row r="544" s="13" customFormat="1">
      <c r="A544" s="13"/>
      <c r="B544" s="242"/>
      <c r="C544" s="243"/>
      <c r="D544" s="244" t="s">
        <v>223</v>
      </c>
      <c r="E544" s="245" t="s">
        <v>1</v>
      </c>
      <c r="F544" s="246" t="s">
        <v>856</v>
      </c>
      <c r="G544" s="243"/>
      <c r="H544" s="247">
        <v>14.651999999999999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223</v>
      </c>
      <c r="AU544" s="253" t="s">
        <v>89</v>
      </c>
      <c r="AV544" s="13" t="s">
        <v>89</v>
      </c>
      <c r="AW544" s="13" t="s">
        <v>36</v>
      </c>
      <c r="AX544" s="13" t="s">
        <v>80</v>
      </c>
      <c r="AY544" s="253" t="s">
        <v>215</v>
      </c>
    </row>
    <row r="545" s="15" customFormat="1">
      <c r="A545" s="15"/>
      <c r="B545" s="265"/>
      <c r="C545" s="266"/>
      <c r="D545" s="244" t="s">
        <v>223</v>
      </c>
      <c r="E545" s="267" t="s">
        <v>1</v>
      </c>
      <c r="F545" s="268" t="s">
        <v>800</v>
      </c>
      <c r="G545" s="266"/>
      <c r="H545" s="267" t="s">
        <v>1</v>
      </c>
      <c r="I545" s="269"/>
      <c r="J545" s="266"/>
      <c r="K545" s="266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223</v>
      </c>
      <c r="AU545" s="274" t="s">
        <v>89</v>
      </c>
      <c r="AV545" s="15" t="s">
        <v>21</v>
      </c>
      <c r="AW545" s="15" t="s">
        <v>36</v>
      </c>
      <c r="AX545" s="15" t="s">
        <v>80</v>
      </c>
      <c r="AY545" s="274" t="s">
        <v>215</v>
      </c>
    </row>
    <row r="546" s="15" customFormat="1">
      <c r="A546" s="15"/>
      <c r="B546" s="265"/>
      <c r="C546" s="266"/>
      <c r="D546" s="244" t="s">
        <v>223</v>
      </c>
      <c r="E546" s="267" t="s">
        <v>1</v>
      </c>
      <c r="F546" s="268" t="s">
        <v>859</v>
      </c>
      <c r="G546" s="266"/>
      <c r="H546" s="267" t="s">
        <v>1</v>
      </c>
      <c r="I546" s="269"/>
      <c r="J546" s="266"/>
      <c r="K546" s="266"/>
      <c r="L546" s="270"/>
      <c r="M546" s="271"/>
      <c r="N546" s="272"/>
      <c r="O546" s="272"/>
      <c r="P546" s="272"/>
      <c r="Q546" s="272"/>
      <c r="R546" s="272"/>
      <c r="S546" s="272"/>
      <c r="T546" s="27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4" t="s">
        <v>223</v>
      </c>
      <c r="AU546" s="274" t="s">
        <v>89</v>
      </c>
      <c r="AV546" s="15" t="s">
        <v>21</v>
      </c>
      <c r="AW546" s="15" t="s">
        <v>36</v>
      </c>
      <c r="AX546" s="15" t="s">
        <v>80</v>
      </c>
      <c r="AY546" s="274" t="s">
        <v>215</v>
      </c>
    </row>
    <row r="547" s="13" customFormat="1">
      <c r="A547" s="13"/>
      <c r="B547" s="242"/>
      <c r="C547" s="243"/>
      <c r="D547" s="244" t="s">
        <v>223</v>
      </c>
      <c r="E547" s="245" t="s">
        <v>1</v>
      </c>
      <c r="F547" s="246" t="s">
        <v>860</v>
      </c>
      <c r="G547" s="243"/>
      <c r="H547" s="247">
        <v>-24.728000000000002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223</v>
      </c>
      <c r="AU547" s="253" t="s">
        <v>89</v>
      </c>
      <c r="AV547" s="13" t="s">
        <v>89</v>
      </c>
      <c r="AW547" s="13" t="s">
        <v>36</v>
      </c>
      <c r="AX547" s="13" t="s">
        <v>80</v>
      </c>
      <c r="AY547" s="253" t="s">
        <v>215</v>
      </c>
    </row>
    <row r="548" s="15" customFormat="1">
      <c r="A548" s="15"/>
      <c r="B548" s="265"/>
      <c r="C548" s="266"/>
      <c r="D548" s="244" t="s">
        <v>223</v>
      </c>
      <c r="E548" s="267" t="s">
        <v>1</v>
      </c>
      <c r="F548" s="268" t="s">
        <v>851</v>
      </c>
      <c r="G548" s="266"/>
      <c r="H548" s="267" t="s">
        <v>1</v>
      </c>
      <c r="I548" s="269"/>
      <c r="J548" s="266"/>
      <c r="K548" s="266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223</v>
      </c>
      <c r="AU548" s="274" t="s">
        <v>89</v>
      </c>
      <c r="AV548" s="15" t="s">
        <v>21</v>
      </c>
      <c r="AW548" s="15" t="s">
        <v>36</v>
      </c>
      <c r="AX548" s="15" t="s">
        <v>80</v>
      </c>
      <c r="AY548" s="274" t="s">
        <v>215</v>
      </c>
    </row>
    <row r="549" s="13" customFormat="1">
      <c r="A549" s="13"/>
      <c r="B549" s="242"/>
      <c r="C549" s="243"/>
      <c r="D549" s="244" t="s">
        <v>223</v>
      </c>
      <c r="E549" s="245" t="s">
        <v>1</v>
      </c>
      <c r="F549" s="246" t="s">
        <v>861</v>
      </c>
      <c r="G549" s="243"/>
      <c r="H549" s="247">
        <v>-29.925000000000001</v>
      </c>
      <c r="I549" s="248"/>
      <c r="J549" s="243"/>
      <c r="K549" s="243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223</v>
      </c>
      <c r="AU549" s="253" t="s">
        <v>89</v>
      </c>
      <c r="AV549" s="13" t="s">
        <v>89</v>
      </c>
      <c r="AW549" s="13" t="s">
        <v>36</v>
      </c>
      <c r="AX549" s="13" t="s">
        <v>80</v>
      </c>
      <c r="AY549" s="253" t="s">
        <v>215</v>
      </c>
    </row>
    <row r="550" s="15" customFormat="1">
      <c r="A550" s="15"/>
      <c r="B550" s="265"/>
      <c r="C550" s="266"/>
      <c r="D550" s="244" t="s">
        <v>223</v>
      </c>
      <c r="E550" s="267" t="s">
        <v>1</v>
      </c>
      <c r="F550" s="268" t="s">
        <v>854</v>
      </c>
      <c r="G550" s="266"/>
      <c r="H550" s="267" t="s">
        <v>1</v>
      </c>
      <c r="I550" s="269"/>
      <c r="J550" s="266"/>
      <c r="K550" s="266"/>
      <c r="L550" s="270"/>
      <c r="M550" s="271"/>
      <c r="N550" s="272"/>
      <c r="O550" s="272"/>
      <c r="P550" s="272"/>
      <c r="Q550" s="272"/>
      <c r="R550" s="272"/>
      <c r="S550" s="272"/>
      <c r="T550" s="27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4" t="s">
        <v>223</v>
      </c>
      <c r="AU550" s="274" t="s">
        <v>89</v>
      </c>
      <c r="AV550" s="15" t="s">
        <v>21</v>
      </c>
      <c r="AW550" s="15" t="s">
        <v>36</v>
      </c>
      <c r="AX550" s="15" t="s">
        <v>80</v>
      </c>
      <c r="AY550" s="274" t="s">
        <v>215</v>
      </c>
    </row>
    <row r="551" s="13" customFormat="1">
      <c r="A551" s="13"/>
      <c r="B551" s="242"/>
      <c r="C551" s="243"/>
      <c r="D551" s="244" t="s">
        <v>223</v>
      </c>
      <c r="E551" s="245" t="s">
        <v>1</v>
      </c>
      <c r="F551" s="246" t="s">
        <v>862</v>
      </c>
      <c r="G551" s="243"/>
      <c r="H551" s="247">
        <v>-24.370000000000001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223</v>
      </c>
      <c r="AU551" s="253" t="s">
        <v>89</v>
      </c>
      <c r="AV551" s="13" t="s">
        <v>89</v>
      </c>
      <c r="AW551" s="13" t="s">
        <v>36</v>
      </c>
      <c r="AX551" s="13" t="s">
        <v>80</v>
      </c>
      <c r="AY551" s="253" t="s">
        <v>215</v>
      </c>
    </row>
    <row r="552" s="15" customFormat="1">
      <c r="A552" s="15"/>
      <c r="B552" s="265"/>
      <c r="C552" s="266"/>
      <c r="D552" s="244" t="s">
        <v>223</v>
      </c>
      <c r="E552" s="267" t="s">
        <v>1</v>
      </c>
      <c r="F552" s="268" t="s">
        <v>857</v>
      </c>
      <c r="G552" s="266"/>
      <c r="H552" s="267" t="s">
        <v>1</v>
      </c>
      <c r="I552" s="269"/>
      <c r="J552" s="266"/>
      <c r="K552" s="266"/>
      <c r="L552" s="270"/>
      <c r="M552" s="271"/>
      <c r="N552" s="272"/>
      <c r="O552" s="272"/>
      <c r="P552" s="272"/>
      <c r="Q552" s="272"/>
      <c r="R552" s="272"/>
      <c r="S552" s="272"/>
      <c r="T552" s="27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4" t="s">
        <v>223</v>
      </c>
      <c r="AU552" s="274" t="s">
        <v>89</v>
      </c>
      <c r="AV552" s="15" t="s">
        <v>21</v>
      </c>
      <c r="AW552" s="15" t="s">
        <v>36</v>
      </c>
      <c r="AX552" s="15" t="s">
        <v>80</v>
      </c>
      <c r="AY552" s="274" t="s">
        <v>215</v>
      </c>
    </row>
    <row r="553" s="13" customFormat="1">
      <c r="A553" s="13"/>
      <c r="B553" s="242"/>
      <c r="C553" s="243"/>
      <c r="D553" s="244" t="s">
        <v>223</v>
      </c>
      <c r="E553" s="245" t="s">
        <v>1</v>
      </c>
      <c r="F553" s="246" t="s">
        <v>863</v>
      </c>
      <c r="G553" s="243"/>
      <c r="H553" s="247">
        <v>-14.02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223</v>
      </c>
      <c r="AU553" s="253" t="s">
        <v>89</v>
      </c>
      <c r="AV553" s="13" t="s">
        <v>89</v>
      </c>
      <c r="AW553" s="13" t="s">
        <v>36</v>
      </c>
      <c r="AX553" s="13" t="s">
        <v>80</v>
      </c>
      <c r="AY553" s="253" t="s">
        <v>215</v>
      </c>
    </row>
    <row r="554" s="16" customFormat="1">
      <c r="A554" s="16"/>
      <c r="B554" s="286"/>
      <c r="C554" s="287"/>
      <c r="D554" s="244" t="s">
        <v>223</v>
      </c>
      <c r="E554" s="288" t="s">
        <v>1</v>
      </c>
      <c r="F554" s="289" t="s">
        <v>743</v>
      </c>
      <c r="G554" s="287"/>
      <c r="H554" s="290">
        <v>583.39200000000005</v>
      </c>
      <c r="I554" s="291"/>
      <c r="J554" s="287"/>
      <c r="K554" s="287"/>
      <c r="L554" s="292"/>
      <c r="M554" s="293"/>
      <c r="N554" s="294"/>
      <c r="O554" s="294"/>
      <c r="P554" s="294"/>
      <c r="Q554" s="294"/>
      <c r="R554" s="294"/>
      <c r="S554" s="294"/>
      <c r="T554" s="295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6" t="s">
        <v>223</v>
      </c>
      <c r="AU554" s="296" t="s">
        <v>89</v>
      </c>
      <c r="AV554" s="16" t="s">
        <v>233</v>
      </c>
      <c r="AW554" s="16" t="s">
        <v>36</v>
      </c>
      <c r="AX554" s="16" t="s">
        <v>80</v>
      </c>
      <c r="AY554" s="296" t="s">
        <v>215</v>
      </c>
    </row>
    <row r="555" s="13" customFormat="1">
      <c r="A555" s="13"/>
      <c r="B555" s="242"/>
      <c r="C555" s="243"/>
      <c r="D555" s="244" t="s">
        <v>223</v>
      </c>
      <c r="E555" s="245" t="s">
        <v>1</v>
      </c>
      <c r="F555" s="246" t="s">
        <v>864</v>
      </c>
      <c r="G555" s="243"/>
      <c r="H555" s="247">
        <v>175.018</v>
      </c>
      <c r="I555" s="248"/>
      <c r="J555" s="243"/>
      <c r="K555" s="243"/>
      <c r="L555" s="249"/>
      <c r="M555" s="250"/>
      <c r="N555" s="251"/>
      <c r="O555" s="251"/>
      <c r="P555" s="251"/>
      <c r="Q555" s="251"/>
      <c r="R555" s="251"/>
      <c r="S555" s="251"/>
      <c r="T555" s="25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3" t="s">
        <v>223</v>
      </c>
      <c r="AU555" s="253" t="s">
        <v>89</v>
      </c>
      <c r="AV555" s="13" t="s">
        <v>89</v>
      </c>
      <c r="AW555" s="13" t="s">
        <v>36</v>
      </c>
      <c r="AX555" s="13" t="s">
        <v>21</v>
      </c>
      <c r="AY555" s="253" t="s">
        <v>215</v>
      </c>
    </row>
    <row r="556" s="2" customFormat="1" ht="16.5" customHeight="1">
      <c r="A556" s="39"/>
      <c r="B556" s="40"/>
      <c r="C556" s="228" t="s">
        <v>865</v>
      </c>
      <c r="D556" s="228" t="s">
        <v>217</v>
      </c>
      <c r="E556" s="229" t="s">
        <v>866</v>
      </c>
      <c r="F556" s="230" t="s">
        <v>867</v>
      </c>
      <c r="G556" s="231" t="s">
        <v>246</v>
      </c>
      <c r="H556" s="232">
        <v>583.39200000000005</v>
      </c>
      <c r="I556" s="233"/>
      <c r="J556" s="234">
        <f>ROUND(I556*H556,2)</f>
        <v>0</v>
      </c>
      <c r="K556" s="235"/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0.00025999999999999998</v>
      </c>
      <c r="R556" s="238">
        <f>Q556*H556</f>
        <v>0.15168192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221</v>
      </c>
      <c r="AT556" s="240" t="s">
        <v>217</v>
      </c>
      <c r="AU556" s="240" t="s">
        <v>89</v>
      </c>
      <c r="AY556" s="18" t="s">
        <v>215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21</v>
      </c>
      <c r="BK556" s="241">
        <f>ROUND(I556*H556,2)</f>
        <v>0</v>
      </c>
      <c r="BL556" s="18" t="s">
        <v>221</v>
      </c>
      <c r="BM556" s="240" t="s">
        <v>868</v>
      </c>
    </row>
    <row r="557" s="13" customFormat="1">
      <c r="A557" s="13"/>
      <c r="B557" s="242"/>
      <c r="C557" s="243"/>
      <c r="D557" s="244" t="s">
        <v>223</v>
      </c>
      <c r="E557" s="245" t="s">
        <v>1</v>
      </c>
      <c r="F557" s="246" t="s">
        <v>869</v>
      </c>
      <c r="G557" s="243"/>
      <c r="H557" s="247">
        <v>583.39200000000005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223</v>
      </c>
      <c r="AU557" s="253" t="s">
        <v>89</v>
      </c>
      <c r="AV557" s="13" t="s">
        <v>89</v>
      </c>
      <c r="AW557" s="13" t="s">
        <v>36</v>
      </c>
      <c r="AX557" s="13" t="s">
        <v>21</v>
      </c>
      <c r="AY557" s="253" t="s">
        <v>215</v>
      </c>
    </row>
    <row r="558" s="2" customFormat="1" ht="21.75" customHeight="1">
      <c r="A558" s="39"/>
      <c r="B558" s="40"/>
      <c r="C558" s="228" t="s">
        <v>870</v>
      </c>
      <c r="D558" s="228" t="s">
        <v>217</v>
      </c>
      <c r="E558" s="229" t="s">
        <v>871</v>
      </c>
      <c r="F558" s="230" t="s">
        <v>872</v>
      </c>
      <c r="G558" s="231" t="s">
        <v>246</v>
      </c>
      <c r="H558" s="232">
        <v>308.19900000000001</v>
      </c>
      <c r="I558" s="233"/>
      <c r="J558" s="234">
        <f>ROUND(I558*H558,2)</f>
        <v>0</v>
      </c>
      <c r="K558" s="235"/>
      <c r="L558" s="45"/>
      <c r="M558" s="236" t="s">
        <v>1</v>
      </c>
      <c r="N558" s="237" t="s">
        <v>45</v>
      </c>
      <c r="O558" s="92"/>
      <c r="P558" s="238">
        <f>O558*H558</f>
        <v>0</v>
      </c>
      <c r="Q558" s="238">
        <v>0.0034499999999999999</v>
      </c>
      <c r="R558" s="238">
        <f>Q558*H558</f>
        <v>1.0632865499999999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221</v>
      </c>
      <c r="AT558" s="240" t="s">
        <v>217</v>
      </c>
      <c r="AU558" s="240" t="s">
        <v>89</v>
      </c>
      <c r="AY558" s="18" t="s">
        <v>215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21</v>
      </c>
      <c r="BK558" s="241">
        <f>ROUND(I558*H558,2)</f>
        <v>0</v>
      </c>
      <c r="BL558" s="18" t="s">
        <v>221</v>
      </c>
      <c r="BM558" s="240" t="s">
        <v>873</v>
      </c>
    </row>
    <row r="559" s="15" customFormat="1">
      <c r="A559" s="15"/>
      <c r="B559" s="265"/>
      <c r="C559" s="266"/>
      <c r="D559" s="244" t="s">
        <v>223</v>
      </c>
      <c r="E559" s="267" t="s">
        <v>1</v>
      </c>
      <c r="F559" s="268" t="s">
        <v>859</v>
      </c>
      <c r="G559" s="266"/>
      <c r="H559" s="267" t="s">
        <v>1</v>
      </c>
      <c r="I559" s="269"/>
      <c r="J559" s="266"/>
      <c r="K559" s="266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223</v>
      </c>
      <c r="AU559" s="274" t="s">
        <v>89</v>
      </c>
      <c r="AV559" s="15" t="s">
        <v>21</v>
      </c>
      <c r="AW559" s="15" t="s">
        <v>36</v>
      </c>
      <c r="AX559" s="15" t="s">
        <v>80</v>
      </c>
      <c r="AY559" s="274" t="s">
        <v>215</v>
      </c>
    </row>
    <row r="560" s="13" customFormat="1">
      <c r="A560" s="13"/>
      <c r="B560" s="242"/>
      <c r="C560" s="243"/>
      <c r="D560" s="244" t="s">
        <v>223</v>
      </c>
      <c r="E560" s="245" t="s">
        <v>1</v>
      </c>
      <c r="F560" s="246" t="s">
        <v>874</v>
      </c>
      <c r="G560" s="243"/>
      <c r="H560" s="247">
        <v>61.57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223</v>
      </c>
      <c r="AU560" s="253" t="s">
        <v>89</v>
      </c>
      <c r="AV560" s="13" t="s">
        <v>89</v>
      </c>
      <c r="AW560" s="13" t="s">
        <v>36</v>
      </c>
      <c r="AX560" s="13" t="s">
        <v>80</v>
      </c>
      <c r="AY560" s="253" t="s">
        <v>215</v>
      </c>
    </row>
    <row r="561" s="15" customFormat="1">
      <c r="A561" s="15"/>
      <c r="B561" s="265"/>
      <c r="C561" s="266"/>
      <c r="D561" s="244" t="s">
        <v>223</v>
      </c>
      <c r="E561" s="267" t="s">
        <v>1</v>
      </c>
      <c r="F561" s="268" t="s">
        <v>851</v>
      </c>
      <c r="G561" s="266"/>
      <c r="H561" s="267" t="s">
        <v>1</v>
      </c>
      <c r="I561" s="269"/>
      <c r="J561" s="266"/>
      <c r="K561" s="266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223</v>
      </c>
      <c r="AU561" s="274" t="s">
        <v>89</v>
      </c>
      <c r="AV561" s="15" t="s">
        <v>21</v>
      </c>
      <c r="AW561" s="15" t="s">
        <v>36</v>
      </c>
      <c r="AX561" s="15" t="s">
        <v>80</v>
      </c>
      <c r="AY561" s="274" t="s">
        <v>215</v>
      </c>
    </row>
    <row r="562" s="13" customFormat="1">
      <c r="A562" s="13"/>
      <c r="B562" s="242"/>
      <c r="C562" s="243"/>
      <c r="D562" s="244" t="s">
        <v>223</v>
      </c>
      <c r="E562" s="245" t="s">
        <v>1</v>
      </c>
      <c r="F562" s="246" t="s">
        <v>875</v>
      </c>
      <c r="G562" s="243"/>
      <c r="H562" s="247">
        <v>61.520000000000003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223</v>
      </c>
      <c r="AU562" s="253" t="s">
        <v>89</v>
      </c>
      <c r="AV562" s="13" t="s">
        <v>89</v>
      </c>
      <c r="AW562" s="13" t="s">
        <v>36</v>
      </c>
      <c r="AX562" s="13" t="s">
        <v>80</v>
      </c>
      <c r="AY562" s="253" t="s">
        <v>215</v>
      </c>
    </row>
    <row r="563" s="15" customFormat="1">
      <c r="A563" s="15"/>
      <c r="B563" s="265"/>
      <c r="C563" s="266"/>
      <c r="D563" s="244" t="s">
        <v>223</v>
      </c>
      <c r="E563" s="267" t="s">
        <v>1</v>
      </c>
      <c r="F563" s="268" t="s">
        <v>876</v>
      </c>
      <c r="G563" s="266"/>
      <c r="H563" s="267" t="s">
        <v>1</v>
      </c>
      <c r="I563" s="269"/>
      <c r="J563" s="266"/>
      <c r="K563" s="266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223</v>
      </c>
      <c r="AU563" s="274" t="s">
        <v>89</v>
      </c>
      <c r="AV563" s="15" t="s">
        <v>21</v>
      </c>
      <c r="AW563" s="15" t="s">
        <v>36</v>
      </c>
      <c r="AX563" s="15" t="s">
        <v>80</v>
      </c>
      <c r="AY563" s="274" t="s">
        <v>215</v>
      </c>
    </row>
    <row r="564" s="13" customFormat="1">
      <c r="A564" s="13"/>
      <c r="B564" s="242"/>
      <c r="C564" s="243"/>
      <c r="D564" s="244" t="s">
        <v>223</v>
      </c>
      <c r="E564" s="245" t="s">
        <v>1</v>
      </c>
      <c r="F564" s="246" t="s">
        <v>877</v>
      </c>
      <c r="G564" s="243"/>
      <c r="H564" s="247">
        <v>100.45699999999999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223</v>
      </c>
      <c r="AU564" s="253" t="s">
        <v>89</v>
      </c>
      <c r="AV564" s="13" t="s">
        <v>89</v>
      </c>
      <c r="AW564" s="13" t="s">
        <v>36</v>
      </c>
      <c r="AX564" s="13" t="s">
        <v>80</v>
      </c>
      <c r="AY564" s="253" t="s">
        <v>215</v>
      </c>
    </row>
    <row r="565" s="15" customFormat="1">
      <c r="A565" s="15"/>
      <c r="B565" s="265"/>
      <c r="C565" s="266"/>
      <c r="D565" s="244" t="s">
        <v>223</v>
      </c>
      <c r="E565" s="267" t="s">
        <v>1</v>
      </c>
      <c r="F565" s="268" t="s">
        <v>857</v>
      </c>
      <c r="G565" s="266"/>
      <c r="H565" s="267" t="s">
        <v>1</v>
      </c>
      <c r="I565" s="269"/>
      <c r="J565" s="266"/>
      <c r="K565" s="266"/>
      <c r="L565" s="270"/>
      <c r="M565" s="271"/>
      <c r="N565" s="272"/>
      <c r="O565" s="272"/>
      <c r="P565" s="272"/>
      <c r="Q565" s="272"/>
      <c r="R565" s="272"/>
      <c r="S565" s="272"/>
      <c r="T565" s="27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4" t="s">
        <v>223</v>
      </c>
      <c r="AU565" s="274" t="s">
        <v>89</v>
      </c>
      <c r="AV565" s="15" t="s">
        <v>21</v>
      </c>
      <c r="AW565" s="15" t="s">
        <v>36</v>
      </c>
      <c r="AX565" s="15" t="s">
        <v>80</v>
      </c>
      <c r="AY565" s="274" t="s">
        <v>215</v>
      </c>
    </row>
    <row r="566" s="13" customFormat="1">
      <c r="A566" s="13"/>
      <c r="B566" s="242"/>
      <c r="C566" s="243"/>
      <c r="D566" s="244" t="s">
        <v>223</v>
      </c>
      <c r="E566" s="245" t="s">
        <v>1</v>
      </c>
      <c r="F566" s="246" t="s">
        <v>878</v>
      </c>
      <c r="G566" s="243"/>
      <c r="H566" s="247">
        <v>24.282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223</v>
      </c>
      <c r="AU566" s="253" t="s">
        <v>89</v>
      </c>
      <c r="AV566" s="13" t="s">
        <v>89</v>
      </c>
      <c r="AW566" s="13" t="s">
        <v>36</v>
      </c>
      <c r="AX566" s="13" t="s">
        <v>80</v>
      </c>
      <c r="AY566" s="253" t="s">
        <v>215</v>
      </c>
    </row>
    <row r="567" s="16" customFormat="1">
      <c r="A567" s="16"/>
      <c r="B567" s="286"/>
      <c r="C567" s="287"/>
      <c r="D567" s="244" t="s">
        <v>223</v>
      </c>
      <c r="E567" s="288" t="s">
        <v>1</v>
      </c>
      <c r="F567" s="289" t="s">
        <v>743</v>
      </c>
      <c r="G567" s="287"/>
      <c r="H567" s="290">
        <v>247.82900000000001</v>
      </c>
      <c r="I567" s="291"/>
      <c r="J567" s="287"/>
      <c r="K567" s="287"/>
      <c r="L567" s="292"/>
      <c r="M567" s="293"/>
      <c r="N567" s="294"/>
      <c r="O567" s="294"/>
      <c r="P567" s="294"/>
      <c r="Q567" s="294"/>
      <c r="R567" s="294"/>
      <c r="S567" s="294"/>
      <c r="T567" s="295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96" t="s">
        <v>223</v>
      </c>
      <c r="AU567" s="296" t="s">
        <v>89</v>
      </c>
      <c r="AV567" s="16" t="s">
        <v>233</v>
      </c>
      <c r="AW567" s="16" t="s">
        <v>36</v>
      </c>
      <c r="AX567" s="16" t="s">
        <v>80</v>
      </c>
      <c r="AY567" s="296" t="s">
        <v>215</v>
      </c>
    </row>
    <row r="568" s="15" customFormat="1">
      <c r="A568" s="15"/>
      <c r="B568" s="265"/>
      <c r="C568" s="266"/>
      <c r="D568" s="244" t="s">
        <v>223</v>
      </c>
      <c r="E568" s="267" t="s">
        <v>1</v>
      </c>
      <c r="F568" s="268" t="s">
        <v>879</v>
      </c>
      <c r="G568" s="266"/>
      <c r="H568" s="267" t="s">
        <v>1</v>
      </c>
      <c r="I568" s="269"/>
      <c r="J568" s="266"/>
      <c r="K568" s="266"/>
      <c r="L568" s="270"/>
      <c r="M568" s="271"/>
      <c r="N568" s="272"/>
      <c r="O568" s="272"/>
      <c r="P568" s="272"/>
      <c r="Q568" s="272"/>
      <c r="R568" s="272"/>
      <c r="S568" s="272"/>
      <c r="T568" s="27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4" t="s">
        <v>223</v>
      </c>
      <c r="AU568" s="274" t="s">
        <v>89</v>
      </c>
      <c r="AV568" s="15" t="s">
        <v>21</v>
      </c>
      <c r="AW568" s="15" t="s">
        <v>36</v>
      </c>
      <c r="AX568" s="15" t="s">
        <v>80</v>
      </c>
      <c r="AY568" s="274" t="s">
        <v>215</v>
      </c>
    </row>
    <row r="569" s="13" customFormat="1">
      <c r="A569" s="13"/>
      <c r="B569" s="242"/>
      <c r="C569" s="243"/>
      <c r="D569" s="244" t="s">
        <v>223</v>
      </c>
      <c r="E569" s="245" t="s">
        <v>1</v>
      </c>
      <c r="F569" s="246" t="s">
        <v>880</v>
      </c>
      <c r="G569" s="243"/>
      <c r="H569" s="247">
        <v>14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223</v>
      </c>
      <c r="AU569" s="253" t="s">
        <v>89</v>
      </c>
      <c r="AV569" s="13" t="s">
        <v>89</v>
      </c>
      <c r="AW569" s="13" t="s">
        <v>36</v>
      </c>
      <c r="AX569" s="13" t="s">
        <v>80</v>
      </c>
      <c r="AY569" s="253" t="s">
        <v>215</v>
      </c>
    </row>
    <row r="570" s="13" customFormat="1">
      <c r="A570" s="13"/>
      <c r="B570" s="242"/>
      <c r="C570" s="243"/>
      <c r="D570" s="244" t="s">
        <v>223</v>
      </c>
      <c r="E570" s="245" t="s">
        <v>1</v>
      </c>
      <c r="F570" s="246" t="s">
        <v>881</v>
      </c>
      <c r="G570" s="243"/>
      <c r="H570" s="247">
        <v>14.630000000000001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223</v>
      </c>
      <c r="AU570" s="253" t="s">
        <v>89</v>
      </c>
      <c r="AV570" s="13" t="s">
        <v>89</v>
      </c>
      <c r="AW570" s="13" t="s">
        <v>36</v>
      </c>
      <c r="AX570" s="13" t="s">
        <v>80</v>
      </c>
      <c r="AY570" s="253" t="s">
        <v>215</v>
      </c>
    </row>
    <row r="571" s="13" customFormat="1">
      <c r="A571" s="13"/>
      <c r="B571" s="242"/>
      <c r="C571" s="243"/>
      <c r="D571" s="244" t="s">
        <v>223</v>
      </c>
      <c r="E571" s="245" t="s">
        <v>1</v>
      </c>
      <c r="F571" s="246" t="s">
        <v>882</v>
      </c>
      <c r="G571" s="243"/>
      <c r="H571" s="247">
        <v>26.09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223</v>
      </c>
      <c r="AU571" s="253" t="s">
        <v>89</v>
      </c>
      <c r="AV571" s="13" t="s">
        <v>89</v>
      </c>
      <c r="AW571" s="13" t="s">
        <v>36</v>
      </c>
      <c r="AX571" s="13" t="s">
        <v>80</v>
      </c>
      <c r="AY571" s="253" t="s">
        <v>215</v>
      </c>
    </row>
    <row r="572" s="13" customFormat="1">
      <c r="A572" s="13"/>
      <c r="B572" s="242"/>
      <c r="C572" s="243"/>
      <c r="D572" s="244" t="s">
        <v>223</v>
      </c>
      <c r="E572" s="245" t="s">
        <v>1</v>
      </c>
      <c r="F572" s="246" t="s">
        <v>883</v>
      </c>
      <c r="G572" s="243"/>
      <c r="H572" s="247">
        <v>5.6500000000000004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223</v>
      </c>
      <c r="AU572" s="253" t="s">
        <v>89</v>
      </c>
      <c r="AV572" s="13" t="s">
        <v>89</v>
      </c>
      <c r="AW572" s="13" t="s">
        <v>36</v>
      </c>
      <c r="AX572" s="13" t="s">
        <v>80</v>
      </c>
      <c r="AY572" s="253" t="s">
        <v>215</v>
      </c>
    </row>
    <row r="573" s="16" customFormat="1">
      <c r="A573" s="16"/>
      <c r="B573" s="286"/>
      <c r="C573" s="287"/>
      <c r="D573" s="244" t="s">
        <v>223</v>
      </c>
      <c r="E573" s="288" t="s">
        <v>1</v>
      </c>
      <c r="F573" s="289" t="s">
        <v>743</v>
      </c>
      <c r="G573" s="287"/>
      <c r="H573" s="290">
        <v>60.369999999999997</v>
      </c>
      <c r="I573" s="291"/>
      <c r="J573" s="287"/>
      <c r="K573" s="287"/>
      <c r="L573" s="292"/>
      <c r="M573" s="293"/>
      <c r="N573" s="294"/>
      <c r="O573" s="294"/>
      <c r="P573" s="294"/>
      <c r="Q573" s="294"/>
      <c r="R573" s="294"/>
      <c r="S573" s="294"/>
      <c r="T573" s="295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96" t="s">
        <v>223</v>
      </c>
      <c r="AU573" s="296" t="s">
        <v>89</v>
      </c>
      <c r="AV573" s="16" t="s">
        <v>233</v>
      </c>
      <c r="AW573" s="16" t="s">
        <v>36</v>
      </c>
      <c r="AX573" s="16" t="s">
        <v>80</v>
      </c>
      <c r="AY573" s="296" t="s">
        <v>215</v>
      </c>
    </row>
    <row r="574" s="14" customFormat="1">
      <c r="A574" s="14"/>
      <c r="B574" s="254"/>
      <c r="C574" s="255"/>
      <c r="D574" s="244" t="s">
        <v>223</v>
      </c>
      <c r="E574" s="256" t="s">
        <v>1</v>
      </c>
      <c r="F574" s="257" t="s">
        <v>226</v>
      </c>
      <c r="G574" s="255"/>
      <c r="H574" s="258">
        <v>308.19900000000001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223</v>
      </c>
      <c r="AU574" s="264" t="s">
        <v>89</v>
      </c>
      <c r="AV574" s="14" t="s">
        <v>221</v>
      </c>
      <c r="AW574" s="14" t="s">
        <v>36</v>
      </c>
      <c r="AX574" s="14" t="s">
        <v>21</v>
      </c>
      <c r="AY574" s="264" t="s">
        <v>215</v>
      </c>
    </row>
    <row r="575" s="2" customFormat="1" ht="21.75" customHeight="1">
      <c r="A575" s="39"/>
      <c r="B575" s="40"/>
      <c r="C575" s="228" t="s">
        <v>884</v>
      </c>
      <c r="D575" s="228" t="s">
        <v>217</v>
      </c>
      <c r="E575" s="229" t="s">
        <v>885</v>
      </c>
      <c r="F575" s="230" t="s">
        <v>886</v>
      </c>
      <c r="G575" s="231" t="s">
        <v>472</v>
      </c>
      <c r="H575" s="232">
        <v>165.59999999999999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45</v>
      </c>
      <c r="O575" s="92"/>
      <c r="P575" s="238">
        <f>O575*H575</f>
        <v>0</v>
      </c>
      <c r="Q575" s="238">
        <v>0.0025400000000000002</v>
      </c>
      <c r="R575" s="238">
        <f>Q575*H575</f>
        <v>0.420624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221</v>
      </c>
      <c r="AT575" s="240" t="s">
        <v>217</v>
      </c>
      <c r="AU575" s="240" t="s">
        <v>89</v>
      </c>
      <c r="AY575" s="18" t="s">
        <v>215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21</v>
      </c>
      <c r="BK575" s="241">
        <f>ROUND(I575*H575,2)</f>
        <v>0</v>
      </c>
      <c r="BL575" s="18" t="s">
        <v>221</v>
      </c>
      <c r="BM575" s="240" t="s">
        <v>887</v>
      </c>
    </row>
    <row r="576" s="13" customFormat="1">
      <c r="A576" s="13"/>
      <c r="B576" s="242"/>
      <c r="C576" s="243"/>
      <c r="D576" s="244" t="s">
        <v>223</v>
      </c>
      <c r="E576" s="245" t="s">
        <v>1</v>
      </c>
      <c r="F576" s="246" t="s">
        <v>888</v>
      </c>
      <c r="G576" s="243"/>
      <c r="H576" s="247">
        <v>21.699999999999999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223</v>
      </c>
      <c r="AU576" s="253" t="s">
        <v>89</v>
      </c>
      <c r="AV576" s="13" t="s">
        <v>89</v>
      </c>
      <c r="AW576" s="13" t="s">
        <v>36</v>
      </c>
      <c r="AX576" s="13" t="s">
        <v>80</v>
      </c>
      <c r="AY576" s="253" t="s">
        <v>215</v>
      </c>
    </row>
    <row r="577" s="13" customFormat="1">
      <c r="A577" s="13"/>
      <c r="B577" s="242"/>
      <c r="C577" s="243"/>
      <c r="D577" s="244" t="s">
        <v>223</v>
      </c>
      <c r="E577" s="245" t="s">
        <v>1</v>
      </c>
      <c r="F577" s="246" t="s">
        <v>889</v>
      </c>
      <c r="G577" s="243"/>
      <c r="H577" s="247">
        <v>25.600000000000001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223</v>
      </c>
      <c r="AU577" s="253" t="s">
        <v>89</v>
      </c>
      <c r="AV577" s="13" t="s">
        <v>89</v>
      </c>
      <c r="AW577" s="13" t="s">
        <v>36</v>
      </c>
      <c r="AX577" s="13" t="s">
        <v>80</v>
      </c>
      <c r="AY577" s="253" t="s">
        <v>215</v>
      </c>
    </row>
    <row r="578" s="13" customFormat="1">
      <c r="A578" s="13"/>
      <c r="B578" s="242"/>
      <c r="C578" s="243"/>
      <c r="D578" s="244" t="s">
        <v>223</v>
      </c>
      <c r="E578" s="245" t="s">
        <v>1</v>
      </c>
      <c r="F578" s="246" t="s">
        <v>890</v>
      </c>
      <c r="G578" s="243"/>
      <c r="H578" s="247">
        <v>36.799999999999997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223</v>
      </c>
      <c r="AU578" s="253" t="s">
        <v>89</v>
      </c>
      <c r="AV578" s="13" t="s">
        <v>89</v>
      </c>
      <c r="AW578" s="13" t="s">
        <v>36</v>
      </c>
      <c r="AX578" s="13" t="s">
        <v>80</v>
      </c>
      <c r="AY578" s="253" t="s">
        <v>215</v>
      </c>
    </row>
    <row r="579" s="13" customFormat="1">
      <c r="A579" s="13"/>
      <c r="B579" s="242"/>
      <c r="C579" s="243"/>
      <c r="D579" s="244" t="s">
        <v>223</v>
      </c>
      <c r="E579" s="245" t="s">
        <v>1</v>
      </c>
      <c r="F579" s="246" t="s">
        <v>891</v>
      </c>
      <c r="G579" s="243"/>
      <c r="H579" s="247">
        <v>18.100000000000001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223</v>
      </c>
      <c r="AU579" s="253" t="s">
        <v>89</v>
      </c>
      <c r="AV579" s="13" t="s">
        <v>89</v>
      </c>
      <c r="AW579" s="13" t="s">
        <v>36</v>
      </c>
      <c r="AX579" s="13" t="s">
        <v>80</v>
      </c>
      <c r="AY579" s="253" t="s">
        <v>215</v>
      </c>
    </row>
    <row r="580" s="16" customFormat="1">
      <c r="A580" s="16"/>
      <c r="B580" s="286"/>
      <c r="C580" s="287"/>
      <c r="D580" s="244" t="s">
        <v>223</v>
      </c>
      <c r="E580" s="288" t="s">
        <v>1</v>
      </c>
      <c r="F580" s="289" t="s">
        <v>743</v>
      </c>
      <c r="G580" s="287"/>
      <c r="H580" s="290">
        <v>102.2</v>
      </c>
      <c r="I580" s="291"/>
      <c r="J580" s="287"/>
      <c r="K580" s="287"/>
      <c r="L580" s="292"/>
      <c r="M580" s="293"/>
      <c r="N580" s="294"/>
      <c r="O580" s="294"/>
      <c r="P580" s="294"/>
      <c r="Q580" s="294"/>
      <c r="R580" s="294"/>
      <c r="S580" s="294"/>
      <c r="T580" s="29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96" t="s">
        <v>223</v>
      </c>
      <c r="AU580" s="296" t="s">
        <v>89</v>
      </c>
      <c r="AV580" s="16" t="s">
        <v>233</v>
      </c>
      <c r="AW580" s="16" t="s">
        <v>36</v>
      </c>
      <c r="AX580" s="16" t="s">
        <v>80</v>
      </c>
      <c r="AY580" s="296" t="s">
        <v>215</v>
      </c>
    </row>
    <row r="581" s="13" customFormat="1">
      <c r="A581" s="13"/>
      <c r="B581" s="242"/>
      <c r="C581" s="243"/>
      <c r="D581" s="244" t="s">
        <v>223</v>
      </c>
      <c r="E581" s="245" t="s">
        <v>1</v>
      </c>
      <c r="F581" s="246" t="s">
        <v>892</v>
      </c>
      <c r="G581" s="243"/>
      <c r="H581" s="247">
        <v>63.399999999999999</v>
      </c>
      <c r="I581" s="248"/>
      <c r="J581" s="243"/>
      <c r="K581" s="243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223</v>
      </c>
      <c r="AU581" s="253" t="s">
        <v>89</v>
      </c>
      <c r="AV581" s="13" t="s">
        <v>89</v>
      </c>
      <c r="AW581" s="13" t="s">
        <v>36</v>
      </c>
      <c r="AX581" s="13" t="s">
        <v>80</v>
      </c>
      <c r="AY581" s="253" t="s">
        <v>215</v>
      </c>
    </row>
    <row r="582" s="14" customFormat="1">
      <c r="A582" s="14"/>
      <c r="B582" s="254"/>
      <c r="C582" s="255"/>
      <c r="D582" s="244" t="s">
        <v>223</v>
      </c>
      <c r="E582" s="256" t="s">
        <v>1</v>
      </c>
      <c r="F582" s="257" t="s">
        <v>226</v>
      </c>
      <c r="G582" s="255"/>
      <c r="H582" s="258">
        <v>165.59999999999999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223</v>
      </c>
      <c r="AU582" s="264" t="s">
        <v>89</v>
      </c>
      <c r="AV582" s="14" t="s">
        <v>221</v>
      </c>
      <c r="AW582" s="14" t="s">
        <v>36</v>
      </c>
      <c r="AX582" s="14" t="s">
        <v>21</v>
      </c>
      <c r="AY582" s="264" t="s">
        <v>215</v>
      </c>
    </row>
    <row r="583" s="2" customFormat="1" ht="21.75" customHeight="1">
      <c r="A583" s="39"/>
      <c r="B583" s="40"/>
      <c r="C583" s="275" t="s">
        <v>893</v>
      </c>
      <c r="D583" s="275" t="s">
        <v>294</v>
      </c>
      <c r="E583" s="276" t="s">
        <v>894</v>
      </c>
      <c r="F583" s="277" t="s">
        <v>895</v>
      </c>
      <c r="G583" s="278" t="s">
        <v>246</v>
      </c>
      <c r="H583" s="279">
        <v>359.46600000000001</v>
      </c>
      <c r="I583" s="280"/>
      <c r="J583" s="281">
        <f>ROUND(I583*H583,2)</f>
        <v>0</v>
      </c>
      <c r="K583" s="282"/>
      <c r="L583" s="283"/>
      <c r="M583" s="284" t="s">
        <v>1</v>
      </c>
      <c r="N583" s="285" t="s">
        <v>45</v>
      </c>
      <c r="O583" s="92"/>
      <c r="P583" s="238">
        <f>O583*H583</f>
        <v>0</v>
      </c>
      <c r="Q583" s="238">
        <v>0.0146</v>
      </c>
      <c r="R583" s="238">
        <f>Q583*H583</f>
        <v>5.2482036000000001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259</v>
      </c>
      <c r="AT583" s="240" t="s">
        <v>294</v>
      </c>
      <c r="AU583" s="240" t="s">
        <v>89</v>
      </c>
      <c r="AY583" s="18" t="s">
        <v>215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221</v>
      </c>
      <c r="BM583" s="240" t="s">
        <v>896</v>
      </c>
    </row>
    <row r="584" s="13" customFormat="1">
      <c r="A584" s="13"/>
      <c r="B584" s="242"/>
      <c r="C584" s="243"/>
      <c r="D584" s="244" t="s">
        <v>223</v>
      </c>
      <c r="E584" s="245" t="s">
        <v>1</v>
      </c>
      <c r="F584" s="246" t="s">
        <v>897</v>
      </c>
      <c r="G584" s="243"/>
      <c r="H584" s="247">
        <v>247.82900000000001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223</v>
      </c>
      <c r="AU584" s="253" t="s">
        <v>89</v>
      </c>
      <c r="AV584" s="13" t="s">
        <v>89</v>
      </c>
      <c r="AW584" s="13" t="s">
        <v>36</v>
      </c>
      <c r="AX584" s="13" t="s">
        <v>80</v>
      </c>
      <c r="AY584" s="253" t="s">
        <v>215</v>
      </c>
    </row>
    <row r="585" s="13" customFormat="1">
      <c r="A585" s="13"/>
      <c r="B585" s="242"/>
      <c r="C585" s="243"/>
      <c r="D585" s="244" t="s">
        <v>223</v>
      </c>
      <c r="E585" s="245" t="s">
        <v>1</v>
      </c>
      <c r="F585" s="246" t="s">
        <v>898</v>
      </c>
      <c r="G585" s="243"/>
      <c r="H585" s="247">
        <v>24.527999999999999</v>
      </c>
      <c r="I585" s="248"/>
      <c r="J585" s="243"/>
      <c r="K585" s="243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223</v>
      </c>
      <c r="AU585" s="253" t="s">
        <v>89</v>
      </c>
      <c r="AV585" s="13" t="s">
        <v>89</v>
      </c>
      <c r="AW585" s="13" t="s">
        <v>36</v>
      </c>
      <c r="AX585" s="13" t="s">
        <v>80</v>
      </c>
      <c r="AY585" s="253" t="s">
        <v>215</v>
      </c>
    </row>
    <row r="586" s="13" customFormat="1">
      <c r="A586" s="13"/>
      <c r="B586" s="242"/>
      <c r="C586" s="243"/>
      <c r="D586" s="244" t="s">
        <v>223</v>
      </c>
      <c r="E586" s="245" t="s">
        <v>1</v>
      </c>
      <c r="F586" s="246" t="s">
        <v>899</v>
      </c>
      <c r="G586" s="243"/>
      <c r="H586" s="247">
        <v>15.215999999999999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223</v>
      </c>
      <c r="AU586" s="253" t="s">
        <v>89</v>
      </c>
      <c r="AV586" s="13" t="s">
        <v>89</v>
      </c>
      <c r="AW586" s="13" t="s">
        <v>36</v>
      </c>
      <c r="AX586" s="13" t="s">
        <v>80</v>
      </c>
      <c r="AY586" s="253" t="s">
        <v>215</v>
      </c>
    </row>
    <row r="587" s="14" customFormat="1">
      <c r="A587" s="14"/>
      <c r="B587" s="254"/>
      <c r="C587" s="255"/>
      <c r="D587" s="244" t="s">
        <v>223</v>
      </c>
      <c r="E587" s="256" t="s">
        <v>1</v>
      </c>
      <c r="F587" s="257" t="s">
        <v>226</v>
      </c>
      <c r="G587" s="255"/>
      <c r="H587" s="258">
        <v>287.57299999999998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223</v>
      </c>
      <c r="AU587" s="264" t="s">
        <v>89</v>
      </c>
      <c r="AV587" s="14" t="s">
        <v>221</v>
      </c>
      <c r="AW587" s="14" t="s">
        <v>36</v>
      </c>
      <c r="AX587" s="14" t="s">
        <v>21</v>
      </c>
      <c r="AY587" s="264" t="s">
        <v>215</v>
      </c>
    </row>
    <row r="588" s="13" customFormat="1">
      <c r="A588" s="13"/>
      <c r="B588" s="242"/>
      <c r="C588" s="243"/>
      <c r="D588" s="244" t="s">
        <v>223</v>
      </c>
      <c r="E588" s="243"/>
      <c r="F588" s="246" t="s">
        <v>900</v>
      </c>
      <c r="G588" s="243"/>
      <c r="H588" s="247">
        <v>359.46600000000001</v>
      </c>
      <c r="I588" s="248"/>
      <c r="J588" s="243"/>
      <c r="K588" s="243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223</v>
      </c>
      <c r="AU588" s="253" t="s">
        <v>89</v>
      </c>
      <c r="AV588" s="13" t="s">
        <v>89</v>
      </c>
      <c r="AW588" s="13" t="s">
        <v>4</v>
      </c>
      <c r="AX588" s="13" t="s">
        <v>21</v>
      </c>
      <c r="AY588" s="253" t="s">
        <v>215</v>
      </c>
    </row>
    <row r="589" s="2" customFormat="1" ht="21.75" customHeight="1">
      <c r="A589" s="39"/>
      <c r="B589" s="40"/>
      <c r="C589" s="228" t="s">
        <v>901</v>
      </c>
      <c r="D589" s="228" t="s">
        <v>217</v>
      </c>
      <c r="E589" s="229" t="s">
        <v>902</v>
      </c>
      <c r="F589" s="230" t="s">
        <v>903</v>
      </c>
      <c r="G589" s="231" t="s">
        <v>246</v>
      </c>
      <c r="H589" s="232">
        <v>675.274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221</v>
      </c>
      <c r="AT589" s="240" t="s">
        <v>217</v>
      </c>
      <c r="AU589" s="240" t="s">
        <v>89</v>
      </c>
      <c r="AY589" s="18" t="s">
        <v>215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221</v>
      </c>
      <c r="BM589" s="240" t="s">
        <v>904</v>
      </c>
    </row>
    <row r="590" s="15" customFormat="1">
      <c r="A590" s="15"/>
      <c r="B590" s="265"/>
      <c r="C590" s="266"/>
      <c r="D590" s="244" t="s">
        <v>223</v>
      </c>
      <c r="E590" s="267" t="s">
        <v>1</v>
      </c>
      <c r="F590" s="268" t="s">
        <v>859</v>
      </c>
      <c r="G590" s="266"/>
      <c r="H590" s="267" t="s">
        <v>1</v>
      </c>
      <c r="I590" s="269"/>
      <c r="J590" s="266"/>
      <c r="K590" s="266"/>
      <c r="L590" s="270"/>
      <c r="M590" s="271"/>
      <c r="N590" s="272"/>
      <c r="O590" s="272"/>
      <c r="P590" s="272"/>
      <c r="Q590" s="272"/>
      <c r="R590" s="272"/>
      <c r="S590" s="272"/>
      <c r="T590" s="27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4" t="s">
        <v>223</v>
      </c>
      <c r="AU590" s="274" t="s">
        <v>89</v>
      </c>
      <c r="AV590" s="15" t="s">
        <v>21</v>
      </c>
      <c r="AW590" s="15" t="s">
        <v>36</v>
      </c>
      <c r="AX590" s="15" t="s">
        <v>80</v>
      </c>
      <c r="AY590" s="274" t="s">
        <v>215</v>
      </c>
    </row>
    <row r="591" s="13" customFormat="1">
      <c r="A591" s="13"/>
      <c r="B591" s="242"/>
      <c r="C591" s="243"/>
      <c r="D591" s="244" t="s">
        <v>223</v>
      </c>
      <c r="E591" s="245" t="s">
        <v>1</v>
      </c>
      <c r="F591" s="246" t="s">
        <v>905</v>
      </c>
      <c r="G591" s="243"/>
      <c r="H591" s="247">
        <v>61.57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223</v>
      </c>
      <c r="AU591" s="253" t="s">
        <v>89</v>
      </c>
      <c r="AV591" s="13" t="s">
        <v>89</v>
      </c>
      <c r="AW591" s="13" t="s">
        <v>36</v>
      </c>
      <c r="AX591" s="13" t="s">
        <v>80</v>
      </c>
      <c r="AY591" s="253" t="s">
        <v>215</v>
      </c>
    </row>
    <row r="592" s="13" customFormat="1">
      <c r="A592" s="13"/>
      <c r="B592" s="242"/>
      <c r="C592" s="243"/>
      <c r="D592" s="244" t="s">
        <v>223</v>
      </c>
      <c r="E592" s="245" t="s">
        <v>1</v>
      </c>
      <c r="F592" s="246" t="s">
        <v>906</v>
      </c>
      <c r="G592" s="243"/>
      <c r="H592" s="247">
        <v>61.061999999999998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223</v>
      </c>
      <c r="AU592" s="253" t="s">
        <v>89</v>
      </c>
      <c r="AV592" s="13" t="s">
        <v>89</v>
      </c>
      <c r="AW592" s="13" t="s">
        <v>36</v>
      </c>
      <c r="AX592" s="13" t="s">
        <v>80</v>
      </c>
      <c r="AY592" s="253" t="s">
        <v>215</v>
      </c>
    </row>
    <row r="593" s="13" customFormat="1">
      <c r="A593" s="13"/>
      <c r="B593" s="242"/>
      <c r="C593" s="243"/>
      <c r="D593" s="244" t="s">
        <v>223</v>
      </c>
      <c r="E593" s="245" t="s">
        <v>1</v>
      </c>
      <c r="F593" s="246" t="s">
        <v>907</v>
      </c>
      <c r="G593" s="243"/>
      <c r="H593" s="247">
        <v>45.277000000000001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223</v>
      </c>
      <c r="AU593" s="253" t="s">
        <v>89</v>
      </c>
      <c r="AV593" s="13" t="s">
        <v>89</v>
      </c>
      <c r="AW593" s="13" t="s">
        <v>36</v>
      </c>
      <c r="AX593" s="13" t="s">
        <v>80</v>
      </c>
      <c r="AY593" s="253" t="s">
        <v>215</v>
      </c>
    </row>
    <row r="594" s="15" customFormat="1">
      <c r="A594" s="15"/>
      <c r="B594" s="265"/>
      <c r="C594" s="266"/>
      <c r="D594" s="244" t="s">
        <v>223</v>
      </c>
      <c r="E594" s="267" t="s">
        <v>1</v>
      </c>
      <c r="F594" s="268" t="s">
        <v>851</v>
      </c>
      <c r="G594" s="266"/>
      <c r="H594" s="267" t="s">
        <v>1</v>
      </c>
      <c r="I594" s="269"/>
      <c r="J594" s="266"/>
      <c r="K594" s="266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223</v>
      </c>
      <c r="AU594" s="274" t="s">
        <v>89</v>
      </c>
      <c r="AV594" s="15" t="s">
        <v>21</v>
      </c>
      <c r="AW594" s="15" t="s">
        <v>36</v>
      </c>
      <c r="AX594" s="15" t="s">
        <v>80</v>
      </c>
      <c r="AY594" s="274" t="s">
        <v>215</v>
      </c>
    </row>
    <row r="595" s="13" customFormat="1">
      <c r="A595" s="13"/>
      <c r="B595" s="242"/>
      <c r="C595" s="243"/>
      <c r="D595" s="244" t="s">
        <v>223</v>
      </c>
      <c r="E595" s="245" t="s">
        <v>1</v>
      </c>
      <c r="F595" s="246" t="s">
        <v>908</v>
      </c>
      <c r="G595" s="243"/>
      <c r="H595" s="247">
        <v>61.520000000000003</v>
      </c>
      <c r="I595" s="248"/>
      <c r="J595" s="243"/>
      <c r="K595" s="243"/>
      <c r="L595" s="249"/>
      <c r="M595" s="250"/>
      <c r="N595" s="251"/>
      <c r="O595" s="251"/>
      <c r="P595" s="251"/>
      <c r="Q595" s="251"/>
      <c r="R595" s="251"/>
      <c r="S595" s="251"/>
      <c r="T595" s="25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3" t="s">
        <v>223</v>
      </c>
      <c r="AU595" s="253" t="s">
        <v>89</v>
      </c>
      <c r="AV595" s="13" t="s">
        <v>89</v>
      </c>
      <c r="AW595" s="13" t="s">
        <v>36</v>
      </c>
      <c r="AX595" s="13" t="s">
        <v>80</v>
      </c>
      <c r="AY595" s="253" t="s">
        <v>215</v>
      </c>
    </row>
    <row r="596" s="13" customFormat="1">
      <c r="A596" s="13"/>
      <c r="B596" s="242"/>
      <c r="C596" s="243"/>
      <c r="D596" s="244" t="s">
        <v>223</v>
      </c>
      <c r="E596" s="245" t="s">
        <v>1</v>
      </c>
      <c r="F596" s="246" t="s">
        <v>909</v>
      </c>
      <c r="G596" s="243"/>
      <c r="H596" s="247">
        <v>85.370999999999995</v>
      </c>
      <c r="I596" s="248"/>
      <c r="J596" s="243"/>
      <c r="K596" s="243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223</v>
      </c>
      <c r="AU596" s="253" t="s">
        <v>89</v>
      </c>
      <c r="AV596" s="13" t="s">
        <v>89</v>
      </c>
      <c r="AW596" s="13" t="s">
        <v>36</v>
      </c>
      <c r="AX596" s="13" t="s">
        <v>80</v>
      </c>
      <c r="AY596" s="253" t="s">
        <v>215</v>
      </c>
    </row>
    <row r="597" s="15" customFormat="1">
      <c r="A597" s="15"/>
      <c r="B597" s="265"/>
      <c r="C597" s="266"/>
      <c r="D597" s="244" t="s">
        <v>223</v>
      </c>
      <c r="E597" s="267" t="s">
        <v>1</v>
      </c>
      <c r="F597" s="268" t="s">
        <v>876</v>
      </c>
      <c r="G597" s="266"/>
      <c r="H597" s="267" t="s">
        <v>1</v>
      </c>
      <c r="I597" s="269"/>
      <c r="J597" s="266"/>
      <c r="K597" s="266"/>
      <c r="L597" s="270"/>
      <c r="M597" s="271"/>
      <c r="N597" s="272"/>
      <c r="O597" s="272"/>
      <c r="P597" s="272"/>
      <c r="Q597" s="272"/>
      <c r="R597" s="272"/>
      <c r="S597" s="272"/>
      <c r="T597" s="27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4" t="s">
        <v>223</v>
      </c>
      <c r="AU597" s="274" t="s">
        <v>89</v>
      </c>
      <c r="AV597" s="15" t="s">
        <v>21</v>
      </c>
      <c r="AW597" s="15" t="s">
        <v>36</v>
      </c>
      <c r="AX597" s="15" t="s">
        <v>80</v>
      </c>
      <c r="AY597" s="274" t="s">
        <v>215</v>
      </c>
    </row>
    <row r="598" s="15" customFormat="1">
      <c r="A598" s="15"/>
      <c r="B598" s="265"/>
      <c r="C598" s="266"/>
      <c r="D598" s="244" t="s">
        <v>223</v>
      </c>
      <c r="E598" s="267" t="s">
        <v>1</v>
      </c>
      <c r="F598" s="268" t="s">
        <v>910</v>
      </c>
      <c r="G598" s="266"/>
      <c r="H598" s="267" t="s">
        <v>1</v>
      </c>
      <c r="I598" s="269"/>
      <c r="J598" s="266"/>
      <c r="K598" s="266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223</v>
      </c>
      <c r="AU598" s="274" t="s">
        <v>89</v>
      </c>
      <c r="AV598" s="15" t="s">
        <v>21</v>
      </c>
      <c r="AW598" s="15" t="s">
        <v>36</v>
      </c>
      <c r="AX598" s="15" t="s">
        <v>80</v>
      </c>
      <c r="AY598" s="274" t="s">
        <v>215</v>
      </c>
    </row>
    <row r="599" s="13" customFormat="1">
      <c r="A599" s="13"/>
      <c r="B599" s="242"/>
      <c r="C599" s="243"/>
      <c r="D599" s="244" t="s">
        <v>223</v>
      </c>
      <c r="E599" s="245" t="s">
        <v>1</v>
      </c>
      <c r="F599" s="246" t="s">
        <v>911</v>
      </c>
      <c r="G599" s="243"/>
      <c r="H599" s="247">
        <v>99.644000000000005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223</v>
      </c>
      <c r="AU599" s="253" t="s">
        <v>89</v>
      </c>
      <c r="AV599" s="13" t="s">
        <v>89</v>
      </c>
      <c r="AW599" s="13" t="s">
        <v>36</v>
      </c>
      <c r="AX599" s="13" t="s">
        <v>80</v>
      </c>
      <c r="AY599" s="253" t="s">
        <v>215</v>
      </c>
    </row>
    <row r="600" s="13" customFormat="1">
      <c r="A600" s="13"/>
      <c r="B600" s="242"/>
      <c r="C600" s="243"/>
      <c r="D600" s="244" t="s">
        <v>223</v>
      </c>
      <c r="E600" s="245" t="s">
        <v>1</v>
      </c>
      <c r="F600" s="246" t="s">
        <v>912</v>
      </c>
      <c r="G600" s="243"/>
      <c r="H600" s="247">
        <v>23.555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223</v>
      </c>
      <c r="AU600" s="253" t="s">
        <v>89</v>
      </c>
      <c r="AV600" s="13" t="s">
        <v>89</v>
      </c>
      <c r="AW600" s="13" t="s">
        <v>36</v>
      </c>
      <c r="AX600" s="13" t="s">
        <v>80</v>
      </c>
      <c r="AY600" s="253" t="s">
        <v>215</v>
      </c>
    </row>
    <row r="601" s="15" customFormat="1">
      <c r="A601" s="15"/>
      <c r="B601" s="265"/>
      <c r="C601" s="266"/>
      <c r="D601" s="244" t="s">
        <v>223</v>
      </c>
      <c r="E601" s="267" t="s">
        <v>1</v>
      </c>
      <c r="F601" s="268" t="s">
        <v>857</v>
      </c>
      <c r="G601" s="266"/>
      <c r="H601" s="267" t="s">
        <v>1</v>
      </c>
      <c r="I601" s="269"/>
      <c r="J601" s="266"/>
      <c r="K601" s="266"/>
      <c r="L601" s="270"/>
      <c r="M601" s="271"/>
      <c r="N601" s="272"/>
      <c r="O601" s="272"/>
      <c r="P601" s="272"/>
      <c r="Q601" s="272"/>
      <c r="R601" s="272"/>
      <c r="S601" s="272"/>
      <c r="T601" s="27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4" t="s">
        <v>223</v>
      </c>
      <c r="AU601" s="274" t="s">
        <v>89</v>
      </c>
      <c r="AV601" s="15" t="s">
        <v>21</v>
      </c>
      <c r="AW601" s="15" t="s">
        <v>36</v>
      </c>
      <c r="AX601" s="15" t="s">
        <v>80</v>
      </c>
      <c r="AY601" s="274" t="s">
        <v>215</v>
      </c>
    </row>
    <row r="602" s="13" customFormat="1">
      <c r="A602" s="13"/>
      <c r="B602" s="242"/>
      <c r="C602" s="243"/>
      <c r="D602" s="244" t="s">
        <v>223</v>
      </c>
      <c r="E602" s="245" t="s">
        <v>1</v>
      </c>
      <c r="F602" s="246" t="s">
        <v>913</v>
      </c>
      <c r="G602" s="243"/>
      <c r="H602" s="247">
        <v>23.469000000000001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223</v>
      </c>
      <c r="AU602" s="253" t="s">
        <v>89</v>
      </c>
      <c r="AV602" s="13" t="s">
        <v>89</v>
      </c>
      <c r="AW602" s="13" t="s">
        <v>36</v>
      </c>
      <c r="AX602" s="13" t="s">
        <v>80</v>
      </c>
      <c r="AY602" s="253" t="s">
        <v>215</v>
      </c>
    </row>
    <row r="603" s="13" customFormat="1">
      <c r="A603" s="13"/>
      <c r="B603" s="242"/>
      <c r="C603" s="243"/>
      <c r="D603" s="244" t="s">
        <v>223</v>
      </c>
      <c r="E603" s="245" t="s">
        <v>1</v>
      </c>
      <c r="F603" s="246" t="s">
        <v>914</v>
      </c>
      <c r="G603" s="243"/>
      <c r="H603" s="247">
        <v>105.15600000000001</v>
      </c>
      <c r="I603" s="248"/>
      <c r="J603" s="243"/>
      <c r="K603" s="243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223</v>
      </c>
      <c r="AU603" s="253" t="s">
        <v>89</v>
      </c>
      <c r="AV603" s="13" t="s">
        <v>89</v>
      </c>
      <c r="AW603" s="13" t="s">
        <v>36</v>
      </c>
      <c r="AX603" s="13" t="s">
        <v>80</v>
      </c>
      <c r="AY603" s="253" t="s">
        <v>215</v>
      </c>
    </row>
    <row r="604" s="13" customFormat="1">
      <c r="A604" s="13"/>
      <c r="B604" s="242"/>
      <c r="C604" s="243"/>
      <c r="D604" s="244" t="s">
        <v>223</v>
      </c>
      <c r="E604" s="245" t="s">
        <v>1</v>
      </c>
      <c r="F604" s="246" t="s">
        <v>915</v>
      </c>
      <c r="G604" s="243"/>
      <c r="H604" s="247">
        <v>-9.5999999999999996</v>
      </c>
      <c r="I604" s="248"/>
      <c r="J604" s="243"/>
      <c r="K604" s="243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223</v>
      </c>
      <c r="AU604" s="253" t="s">
        <v>89</v>
      </c>
      <c r="AV604" s="13" t="s">
        <v>89</v>
      </c>
      <c r="AW604" s="13" t="s">
        <v>36</v>
      </c>
      <c r="AX604" s="13" t="s">
        <v>80</v>
      </c>
      <c r="AY604" s="253" t="s">
        <v>215</v>
      </c>
    </row>
    <row r="605" s="16" customFormat="1">
      <c r="A605" s="16"/>
      <c r="B605" s="286"/>
      <c r="C605" s="287"/>
      <c r="D605" s="244" t="s">
        <v>223</v>
      </c>
      <c r="E605" s="288" t="s">
        <v>1</v>
      </c>
      <c r="F605" s="289" t="s">
        <v>743</v>
      </c>
      <c r="G605" s="287"/>
      <c r="H605" s="290">
        <v>557.024</v>
      </c>
      <c r="I605" s="291"/>
      <c r="J605" s="287"/>
      <c r="K605" s="287"/>
      <c r="L605" s="292"/>
      <c r="M605" s="293"/>
      <c r="N605" s="294"/>
      <c r="O605" s="294"/>
      <c r="P605" s="294"/>
      <c r="Q605" s="294"/>
      <c r="R605" s="294"/>
      <c r="S605" s="294"/>
      <c r="T605" s="295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6" t="s">
        <v>223</v>
      </c>
      <c r="AU605" s="296" t="s">
        <v>89</v>
      </c>
      <c r="AV605" s="16" t="s">
        <v>233</v>
      </c>
      <c r="AW605" s="16" t="s">
        <v>36</v>
      </c>
      <c r="AX605" s="16" t="s">
        <v>80</v>
      </c>
      <c r="AY605" s="296" t="s">
        <v>215</v>
      </c>
    </row>
    <row r="606" s="15" customFormat="1">
      <c r="A606" s="15"/>
      <c r="B606" s="265"/>
      <c r="C606" s="266"/>
      <c r="D606" s="244" t="s">
        <v>223</v>
      </c>
      <c r="E606" s="267" t="s">
        <v>1</v>
      </c>
      <c r="F606" s="268" t="s">
        <v>879</v>
      </c>
      <c r="G606" s="266"/>
      <c r="H606" s="267" t="s">
        <v>1</v>
      </c>
      <c r="I606" s="269"/>
      <c r="J606" s="266"/>
      <c r="K606" s="266"/>
      <c r="L606" s="270"/>
      <c r="M606" s="271"/>
      <c r="N606" s="272"/>
      <c r="O606" s="272"/>
      <c r="P606" s="272"/>
      <c r="Q606" s="272"/>
      <c r="R606" s="272"/>
      <c r="S606" s="272"/>
      <c r="T606" s="27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4" t="s">
        <v>223</v>
      </c>
      <c r="AU606" s="274" t="s">
        <v>89</v>
      </c>
      <c r="AV606" s="15" t="s">
        <v>21</v>
      </c>
      <c r="AW606" s="15" t="s">
        <v>36</v>
      </c>
      <c r="AX606" s="15" t="s">
        <v>80</v>
      </c>
      <c r="AY606" s="274" t="s">
        <v>215</v>
      </c>
    </row>
    <row r="607" s="13" customFormat="1">
      <c r="A607" s="13"/>
      <c r="B607" s="242"/>
      <c r="C607" s="243"/>
      <c r="D607" s="244" t="s">
        <v>223</v>
      </c>
      <c r="E607" s="245" t="s">
        <v>1</v>
      </c>
      <c r="F607" s="246" t="s">
        <v>916</v>
      </c>
      <c r="G607" s="243"/>
      <c r="H607" s="247">
        <v>27.899999999999999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223</v>
      </c>
      <c r="AU607" s="253" t="s">
        <v>89</v>
      </c>
      <c r="AV607" s="13" t="s">
        <v>89</v>
      </c>
      <c r="AW607" s="13" t="s">
        <v>36</v>
      </c>
      <c r="AX607" s="13" t="s">
        <v>80</v>
      </c>
      <c r="AY607" s="253" t="s">
        <v>215</v>
      </c>
    </row>
    <row r="608" s="13" customFormat="1">
      <c r="A608" s="13"/>
      <c r="B608" s="242"/>
      <c r="C608" s="243"/>
      <c r="D608" s="244" t="s">
        <v>223</v>
      </c>
      <c r="E608" s="245" t="s">
        <v>1</v>
      </c>
      <c r="F608" s="246" t="s">
        <v>917</v>
      </c>
      <c r="G608" s="243"/>
      <c r="H608" s="247">
        <v>28.43</v>
      </c>
      <c r="I608" s="248"/>
      <c r="J608" s="243"/>
      <c r="K608" s="243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223</v>
      </c>
      <c r="AU608" s="253" t="s">
        <v>89</v>
      </c>
      <c r="AV608" s="13" t="s">
        <v>89</v>
      </c>
      <c r="AW608" s="13" t="s">
        <v>36</v>
      </c>
      <c r="AX608" s="13" t="s">
        <v>80</v>
      </c>
      <c r="AY608" s="253" t="s">
        <v>215</v>
      </c>
    </row>
    <row r="609" s="13" customFormat="1">
      <c r="A609" s="13"/>
      <c r="B609" s="242"/>
      <c r="C609" s="243"/>
      <c r="D609" s="244" t="s">
        <v>223</v>
      </c>
      <c r="E609" s="245" t="s">
        <v>1</v>
      </c>
      <c r="F609" s="246" t="s">
        <v>918</v>
      </c>
      <c r="G609" s="243"/>
      <c r="H609" s="247">
        <v>30.550000000000001</v>
      </c>
      <c r="I609" s="248"/>
      <c r="J609" s="243"/>
      <c r="K609" s="243"/>
      <c r="L609" s="249"/>
      <c r="M609" s="250"/>
      <c r="N609" s="251"/>
      <c r="O609" s="251"/>
      <c r="P609" s="251"/>
      <c r="Q609" s="251"/>
      <c r="R609" s="251"/>
      <c r="S609" s="251"/>
      <c r="T609" s="25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3" t="s">
        <v>223</v>
      </c>
      <c r="AU609" s="253" t="s">
        <v>89</v>
      </c>
      <c r="AV609" s="13" t="s">
        <v>89</v>
      </c>
      <c r="AW609" s="13" t="s">
        <v>36</v>
      </c>
      <c r="AX609" s="13" t="s">
        <v>80</v>
      </c>
      <c r="AY609" s="253" t="s">
        <v>215</v>
      </c>
    </row>
    <row r="610" s="13" customFormat="1">
      <c r="A610" s="13"/>
      <c r="B610" s="242"/>
      <c r="C610" s="243"/>
      <c r="D610" s="244" t="s">
        <v>223</v>
      </c>
      <c r="E610" s="245" t="s">
        <v>1</v>
      </c>
      <c r="F610" s="246" t="s">
        <v>919</v>
      </c>
      <c r="G610" s="243"/>
      <c r="H610" s="247">
        <v>31.370000000000001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223</v>
      </c>
      <c r="AU610" s="253" t="s">
        <v>89</v>
      </c>
      <c r="AV610" s="13" t="s">
        <v>89</v>
      </c>
      <c r="AW610" s="13" t="s">
        <v>36</v>
      </c>
      <c r="AX610" s="13" t="s">
        <v>80</v>
      </c>
      <c r="AY610" s="253" t="s">
        <v>215</v>
      </c>
    </row>
    <row r="611" s="16" customFormat="1">
      <c r="A611" s="16"/>
      <c r="B611" s="286"/>
      <c r="C611" s="287"/>
      <c r="D611" s="244" t="s">
        <v>223</v>
      </c>
      <c r="E611" s="288" t="s">
        <v>1</v>
      </c>
      <c r="F611" s="289" t="s">
        <v>743</v>
      </c>
      <c r="G611" s="287"/>
      <c r="H611" s="290">
        <v>118.25</v>
      </c>
      <c r="I611" s="291"/>
      <c r="J611" s="287"/>
      <c r="K611" s="287"/>
      <c r="L611" s="292"/>
      <c r="M611" s="293"/>
      <c r="N611" s="294"/>
      <c r="O611" s="294"/>
      <c r="P611" s="294"/>
      <c r="Q611" s="294"/>
      <c r="R611" s="294"/>
      <c r="S611" s="294"/>
      <c r="T611" s="295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96" t="s">
        <v>223</v>
      </c>
      <c r="AU611" s="296" t="s">
        <v>89</v>
      </c>
      <c r="AV611" s="16" t="s">
        <v>233</v>
      </c>
      <c r="AW611" s="16" t="s">
        <v>36</v>
      </c>
      <c r="AX611" s="16" t="s">
        <v>80</v>
      </c>
      <c r="AY611" s="296" t="s">
        <v>215</v>
      </c>
    </row>
    <row r="612" s="14" customFormat="1">
      <c r="A612" s="14"/>
      <c r="B612" s="254"/>
      <c r="C612" s="255"/>
      <c r="D612" s="244" t="s">
        <v>223</v>
      </c>
      <c r="E612" s="256" t="s">
        <v>1</v>
      </c>
      <c r="F612" s="257" t="s">
        <v>226</v>
      </c>
      <c r="G612" s="255"/>
      <c r="H612" s="258">
        <v>675.274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4" t="s">
        <v>223</v>
      </c>
      <c r="AU612" s="264" t="s">
        <v>89</v>
      </c>
      <c r="AV612" s="14" t="s">
        <v>221</v>
      </c>
      <c r="AW612" s="14" t="s">
        <v>36</v>
      </c>
      <c r="AX612" s="14" t="s">
        <v>21</v>
      </c>
      <c r="AY612" s="264" t="s">
        <v>215</v>
      </c>
    </row>
    <row r="613" s="2" customFormat="1" ht="21.75" customHeight="1">
      <c r="A613" s="39"/>
      <c r="B613" s="40"/>
      <c r="C613" s="275" t="s">
        <v>920</v>
      </c>
      <c r="D613" s="275" t="s">
        <v>294</v>
      </c>
      <c r="E613" s="276" t="s">
        <v>921</v>
      </c>
      <c r="F613" s="277" t="s">
        <v>922</v>
      </c>
      <c r="G613" s="278" t="s">
        <v>246</v>
      </c>
      <c r="H613" s="279">
        <v>592.28700000000003</v>
      </c>
      <c r="I613" s="280"/>
      <c r="J613" s="281">
        <f>ROUND(I613*H613,2)</f>
        <v>0</v>
      </c>
      <c r="K613" s="282"/>
      <c r="L613" s="283"/>
      <c r="M613" s="284" t="s">
        <v>1</v>
      </c>
      <c r="N613" s="285" t="s">
        <v>45</v>
      </c>
      <c r="O613" s="92"/>
      <c r="P613" s="238">
        <f>O613*H613</f>
        <v>0</v>
      </c>
      <c r="Q613" s="238">
        <v>0.016</v>
      </c>
      <c r="R613" s="238">
        <f>Q613*H613</f>
        <v>9.4765920000000001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259</v>
      </c>
      <c r="AT613" s="240" t="s">
        <v>294</v>
      </c>
      <c r="AU613" s="240" t="s">
        <v>89</v>
      </c>
      <c r="AY613" s="18" t="s">
        <v>215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21</v>
      </c>
      <c r="BK613" s="241">
        <f>ROUND(I613*H613,2)</f>
        <v>0</v>
      </c>
      <c r="BL613" s="18" t="s">
        <v>221</v>
      </c>
      <c r="BM613" s="240" t="s">
        <v>923</v>
      </c>
    </row>
    <row r="614" s="13" customFormat="1">
      <c r="A614" s="13"/>
      <c r="B614" s="242"/>
      <c r="C614" s="243"/>
      <c r="D614" s="244" t="s">
        <v>223</v>
      </c>
      <c r="E614" s="245" t="s">
        <v>1</v>
      </c>
      <c r="F614" s="246" t="s">
        <v>924</v>
      </c>
      <c r="G614" s="243"/>
      <c r="H614" s="247">
        <v>557.024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223</v>
      </c>
      <c r="AU614" s="253" t="s">
        <v>89</v>
      </c>
      <c r="AV614" s="13" t="s">
        <v>89</v>
      </c>
      <c r="AW614" s="13" t="s">
        <v>36</v>
      </c>
      <c r="AX614" s="13" t="s">
        <v>80</v>
      </c>
      <c r="AY614" s="253" t="s">
        <v>215</v>
      </c>
    </row>
    <row r="615" s="13" customFormat="1">
      <c r="A615" s="13"/>
      <c r="B615" s="242"/>
      <c r="C615" s="243"/>
      <c r="D615" s="244" t="s">
        <v>223</v>
      </c>
      <c r="E615" s="245" t="s">
        <v>1</v>
      </c>
      <c r="F615" s="246" t="s">
        <v>925</v>
      </c>
      <c r="G615" s="243"/>
      <c r="H615" s="247">
        <v>23.649999999999999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223</v>
      </c>
      <c r="AU615" s="253" t="s">
        <v>89</v>
      </c>
      <c r="AV615" s="13" t="s">
        <v>89</v>
      </c>
      <c r="AW615" s="13" t="s">
        <v>36</v>
      </c>
      <c r="AX615" s="13" t="s">
        <v>80</v>
      </c>
      <c r="AY615" s="253" t="s">
        <v>215</v>
      </c>
    </row>
    <row r="616" s="16" customFormat="1">
      <c r="A616" s="16"/>
      <c r="B616" s="286"/>
      <c r="C616" s="287"/>
      <c r="D616" s="244" t="s">
        <v>223</v>
      </c>
      <c r="E616" s="288" t="s">
        <v>1</v>
      </c>
      <c r="F616" s="289" t="s">
        <v>743</v>
      </c>
      <c r="G616" s="287"/>
      <c r="H616" s="290">
        <v>580.67399999999998</v>
      </c>
      <c r="I616" s="291"/>
      <c r="J616" s="287"/>
      <c r="K616" s="287"/>
      <c r="L616" s="292"/>
      <c r="M616" s="293"/>
      <c r="N616" s="294"/>
      <c r="O616" s="294"/>
      <c r="P616" s="294"/>
      <c r="Q616" s="294"/>
      <c r="R616" s="294"/>
      <c r="S616" s="294"/>
      <c r="T616" s="295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96" t="s">
        <v>223</v>
      </c>
      <c r="AU616" s="296" t="s">
        <v>89</v>
      </c>
      <c r="AV616" s="16" t="s">
        <v>233</v>
      </c>
      <c r="AW616" s="16" t="s">
        <v>36</v>
      </c>
      <c r="AX616" s="16" t="s">
        <v>80</v>
      </c>
      <c r="AY616" s="296" t="s">
        <v>215</v>
      </c>
    </row>
    <row r="617" s="13" customFormat="1">
      <c r="A617" s="13"/>
      <c r="B617" s="242"/>
      <c r="C617" s="243"/>
      <c r="D617" s="244" t="s">
        <v>223</v>
      </c>
      <c r="E617" s="245" t="s">
        <v>1</v>
      </c>
      <c r="F617" s="246" t="s">
        <v>926</v>
      </c>
      <c r="G617" s="243"/>
      <c r="H617" s="247">
        <v>592.28700000000003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223</v>
      </c>
      <c r="AU617" s="253" t="s">
        <v>89</v>
      </c>
      <c r="AV617" s="13" t="s">
        <v>89</v>
      </c>
      <c r="AW617" s="13" t="s">
        <v>36</v>
      </c>
      <c r="AX617" s="13" t="s">
        <v>80</v>
      </c>
      <c r="AY617" s="253" t="s">
        <v>215</v>
      </c>
    </row>
    <row r="618" s="16" customFormat="1">
      <c r="A618" s="16"/>
      <c r="B618" s="286"/>
      <c r="C618" s="287"/>
      <c r="D618" s="244" t="s">
        <v>223</v>
      </c>
      <c r="E618" s="288" t="s">
        <v>1</v>
      </c>
      <c r="F618" s="289" t="s">
        <v>743</v>
      </c>
      <c r="G618" s="287"/>
      <c r="H618" s="290">
        <v>592.28700000000003</v>
      </c>
      <c r="I618" s="291"/>
      <c r="J618" s="287"/>
      <c r="K618" s="287"/>
      <c r="L618" s="292"/>
      <c r="M618" s="293"/>
      <c r="N618" s="294"/>
      <c r="O618" s="294"/>
      <c r="P618" s="294"/>
      <c r="Q618" s="294"/>
      <c r="R618" s="294"/>
      <c r="S618" s="294"/>
      <c r="T618" s="295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6" t="s">
        <v>223</v>
      </c>
      <c r="AU618" s="296" t="s">
        <v>89</v>
      </c>
      <c r="AV618" s="16" t="s">
        <v>233</v>
      </c>
      <c r="AW618" s="16" t="s">
        <v>36</v>
      </c>
      <c r="AX618" s="16" t="s">
        <v>21</v>
      </c>
      <c r="AY618" s="296" t="s">
        <v>215</v>
      </c>
    </row>
    <row r="619" s="2" customFormat="1" ht="16.5" customHeight="1">
      <c r="A619" s="39"/>
      <c r="B619" s="40"/>
      <c r="C619" s="228" t="s">
        <v>927</v>
      </c>
      <c r="D619" s="228" t="s">
        <v>217</v>
      </c>
      <c r="E619" s="229" t="s">
        <v>928</v>
      </c>
      <c r="F619" s="230" t="s">
        <v>929</v>
      </c>
      <c r="G619" s="231" t="s">
        <v>472</v>
      </c>
      <c r="H619" s="232">
        <v>124.2</v>
      </c>
      <c r="I619" s="233"/>
      <c r="J619" s="234">
        <f>ROUND(I619*H619,2)</f>
        <v>0</v>
      </c>
      <c r="K619" s="235"/>
      <c r="L619" s="45"/>
      <c r="M619" s="236" t="s">
        <v>1</v>
      </c>
      <c r="N619" s="237" t="s">
        <v>45</v>
      </c>
      <c r="O619" s="92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221</v>
      </c>
      <c r="AT619" s="240" t="s">
        <v>217</v>
      </c>
      <c r="AU619" s="240" t="s">
        <v>89</v>
      </c>
      <c r="AY619" s="18" t="s">
        <v>215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21</v>
      </c>
      <c r="BK619" s="241">
        <f>ROUND(I619*H619,2)</f>
        <v>0</v>
      </c>
      <c r="BL619" s="18" t="s">
        <v>221</v>
      </c>
      <c r="BM619" s="240" t="s">
        <v>930</v>
      </c>
    </row>
    <row r="620" s="13" customFormat="1">
      <c r="A620" s="13"/>
      <c r="B620" s="242"/>
      <c r="C620" s="243"/>
      <c r="D620" s="244" t="s">
        <v>223</v>
      </c>
      <c r="E620" s="245" t="s">
        <v>1</v>
      </c>
      <c r="F620" s="246" t="s">
        <v>931</v>
      </c>
      <c r="G620" s="243"/>
      <c r="H620" s="247">
        <v>40.600000000000001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223</v>
      </c>
      <c r="AU620" s="253" t="s">
        <v>89</v>
      </c>
      <c r="AV620" s="13" t="s">
        <v>89</v>
      </c>
      <c r="AW620" s="13" t="s">
        <v>36</v>
      </c>
      <c r="AX620" s="13" t="s">
        <v>80</v>
      </c>
      <c r="AY620" s="253" t="s">
        <v>215</v>
      </c>
    </row>
    <row r="621" s="13" customFormat="1">
      <c r="A621" s="13"/>
      <c r="B621" s="242"/>
      <c r="C621" s="243"/>
      <c r="D621" s="244" t="s">
        <v>223</v>
      </c>
      <c r="E621" s="245" t="s">
        <v>1</v>
      </c>
      <c r="F621" s="246" t="s">
        <v>932</v>
      </c>
      <c r="G621" s="243"/>
      <c r="H621" s="247">
        <v>6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223</v>
      </c>
      <c r="AU621" s="253" t="s">
        <v>89</v>
      </c>
      <c r="AV621" s="13" t="s">
        <v>89</v>
      </c>
      <c r="AW621" s="13" t="s">
        <v>36</v>
      </c>
      <c r="AX621" s="13" t="s">
        <v>80</v>
      </c>
      <c r="AY621" s="253" t="s">
        <v>215</v>
      </c>
    </row>
    <row r="622" s="15" customFormat="1">
      <c r="A622" s="15"/>
      <c r="B622" s="265"/>
      <c r="C622" s="266"/>
      <c r="D622" s="244" t="s">
        <v>223</v>
      </c>
      <c r="E622" s="267" t="s">
        <v>1</v>
      </c>
      <c r="F622" s="268" t="s">
        <v>933</v>
      </c>
      <c r="G622" s="266"/>
      <c r="H622" s="267" t="s">
        <v>1</v>
      </c>
      <c r="I622" s="269"/>
      <c r="J622" s="266"/>
      <c r="K622" s="266"/>
      <c r="L622" s="270"/>
      <c r="M622" s="271"/>
      <c r="N622" s="272"/>
      <c r="O622" s="272"/>
      <c r="P622" s="272"/>
      <c r="Q622" s="272"/>
      <c r="R622" s="272"/>
      <c r="S622" s="272"/>
      <c r="T622" s="27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4" t="s">
        <v>223</v>
      </c>
      <c r="AU622" s="274" t="s">
        <v>89</v>
      </c>
      <c r="AV622" s="15" t="s">
        <v>21</v>
      </c>
      <c r="AW622" s="15" t="s">
        <v>36</v>
      </c>
      <c r="AX622" s="15" t="s">
        <v>80</v>
      </c>
      <c r="AY622" s="274" t="s">
        <v>215</v>
      </c>
    </row>
    <row r="623" s="13" customFormat="1">
      <c r="A623" s="13"/>
      <c r="B623" s="242"/>
      <c r="C623" s="243"/>
      <c r="D623" s="244" t="s">
        <v>223</v>
      </c>
      <c r="E623" s="245" t="s">
        <v>1</v>
      </c>
      <c r="F623" s="246" t="s">
        <v>934</v>
      </c>
      <c r="G623" s="243"/>
      <c r="H623" s="247">
        <v>13.4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223</v>
      </c>
      <c r="AU623" s="253" t="s">
        <v>89</v>
      </c>
      <c r="AV623" s="13" t="s">
        <v>89</v>
      </c>
      <c r="AW623" s="13" t="s">
        <v>36</v>
      </c>
      <c r="AX623" s="13" t="s">
        <v>80</v>
      </c>
      <c r="AY623" s="253" t="s">
        <v>215</v>
      </c>
    </row>
    <row r="624" s="15" customFormat="1">
      <c r="A624" s="15"/>
      <c r="B624" s="265"/>
      <c r="C624" s="266"/>
      <c r="D624" s="244" t="s">
        <v>223</v>
      </c>
      <c r="E624" s="267" t="s">
        <v>1</v>
      </c>
      <c r="F624" s="268" t="s">
        <v>935</v>
      </c>
      <c r="G624" s="266"/>
      <c r="H624" s="267" t="s">
        <v>1</v>
      </c>
      <c r="I624" s="269"/>
      <c r="J624" s="266"/>
      <c r="K624" s="266"/>
      <c r="L624" s="270"/>
      <c r="M624" s="271"/>
      <c r="N624" s="272"/>
      <c r="O624" s="272"/>
      <c r="P624" s="272"/>
      <c r="Q624" s="272"/>
      <c r="R624" s="272"/>
      <c r="S624" s="272"/>
      <c r="T624" s="27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4" t="s">
        <v>223</v>
      </c>
      <c r="AU624" s="274" t="s">
        <v>89</v>
      </c>
      <c r="AV624" s="15" t="s">
        <v>21</v>
      </c>
      <c r="AW624" s="15" t="s">
        <v>36</v>
      </c>
      <c r="AX624" s="15" t="s">
        <v>80</v>
      </c>
      <c r="AY624" s="274" t="s">
        <v>215</v>
      </c>
    </row>
    <row r="625" s="13" customFormat="1">
      <c r="A625" s="13"/>
      <c r="B625" s="242"/>
      <c r="C625" s="243"/>
      <c r="D625" s="244" t="s">
        <v>223</v>
      </c>
      <c r="E625" s="245" t="s">
        <v>1</v>
      </c>
      <c r="F625" s="246" t="s">
        <v>936</v>
      </c>
      <c r="G625" s="243"/>
      <c r="H625" s="247">
        <v>64.200000000000003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223</v>
      </c>
      <c r="AU625" s="253" t="s">
        <v>89</v>
      </c>
      <c r="AV625" s="13" t="s">
        <v>89</v>
      </c>
      <c r="AW625" s="13" t="s">
        <v>36</v>
      </c>
      <c r="AX625" s="13" t="s">
        <v>80</v>
      </c>
      <c r="AY625" s="253" t="s">
        <v>215</v>
      </c>
    </row>
    <row r="626" s="14" customFormat="1">
      <c r="A626" s="14"/>
      <c r="B626" s="254"/>
      <c r="C626" s="255"/>
      <c r="D626" s="244" t="s">
        <v>223</v>
      </c>
      <c r="E626" s="256" t="s">
        <v>1</v>
      </c>
      <c r="F626" s="257" t="s">
        <v>937</v>
      </c>
      <c r="G626" s="255"/>
      <c r="H626" s="258">
        <v>124.2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223</v>
      </c>
      <c r="AU626" s="264" t="s">
        <v>89</v>
      </c>
      <c r="AV626" s="14" t="s">
        <v>221</v>
      </c>
      <c r="AW626" s="14" t="s">
        <v>36</v>
      </c>
      <c r="AX626" s="14" t="s">
        <v>21</v>
      </c>
      <c r="AY626" s="264" t="s">
        <v>215</v>
      </c>
    </row>
    <row r="627" s="2" customFormat="1" ht="21.75" customHeight="1">
      <c r="A627" s="39"/>
      <c r="B627" s="40"/>
      <c r="C627" s="275" t="s">
        <v>938</v>
      </c>
      <c r="D627" s="275" t="s">
        <v>294</v>
      </c>
      <c r="E627" s="276" t="s">
        <v>939</v>
      </c>
      <c r="F627" s="277" t="s">
        <v>940</v>
      </c>
      <c r="G627" s="278" t="s">
        <v>472</v>
      </c>
      <c r="H627" s="279">
        <v>42.630000000000003</v>
      </c>
      <c r="I627" s="280"/>
      <c r="J627" s="281">
        <f>ROUND(I627*H627,2)</f>
        <v>0</v>
      </c>
      <c r="K627" s="282"/>
      <c r="L627" s="283"/>
      <c r="M627" s="284" t="s">
        <v>1</v>
      </c>
      <c r="N627" s="285" t="s">
        <v>45</v>
      </c>
      <c r="O627" s="92"/>
      <c r="P627" s="238">
        <f>O627*H627</f>
        <v>0</v>
      </c>
      <c r="Q627" s="238">
        <v>0.00011</v>
      </c>
      <c r="R627" s="238">
        <f>Q627*H627</f>
        <v>0.0046893000000000004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259</v>
      </c>
      <c r="AT627" s="240" t="s">
        <v>294</v>
      </c>
      <c r="AU627" s="240" t="s">
        <v>89</v>
      </c>
      <c r="AY627" s="18" t="s">
        <v>215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21</v>
      </c>
      <c r="BK627" s="241">
        <f>ROUND(I627*H627,2)</f>
        <v>0</v>
      </c>
      <c r="BL627" s="18" t="s">
        <v>221</v>
      </c>
      <c r="BM627" s="240" t="s">
        <v>941</v>
      </c>
    </row>
    <row r="628" s="13" customFormat="1">
      <c r="A628" s="13"/>
      <c r="B628" s="242"/>
      <c r="C628" s="243"/>
      <c r="D628" s="244" t="s">
        <v>223</v>
      </c>
      <c r="E628" s="245" t="s">
        <v>1</v>
      </c>
      <c r="F628" s="246" t="s">
        <v>942</v>
      </c>
      <c r="G628" s="243"/>
      <c r="H628" s="247">
        <v>42.630000000000003</v>
      </c>
      <c r="I628" s="248"/>
      <c r="J628" s="243"/>
      <c r="K628" s="243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223</v>
      </c>
      <c r="AU628" s="253" t="s">
        <v>89</v>
      </c>
      <c r="AV628" s="13" t="s">
        <v>89</v>
      </c>
      <c r="AW628" s="13" t="s">
        <v>36</v>
      </c>
      <c r="AX628" s="13" t="s">
        <v>80</v>
      </c>
      <c r="AY628" s="253" t="s">
        <v>215</v>
      </c>
    </row>
    <row r="629" s="14" customFormat="1">
      <c r="A629" s="14"/>
      <c r="B629" s="254"/>
      <c r="C629" s="255"/>
      <c r="D629" s="244" t="s">
        <v>223</v>
      </c>
      <c r="E629" s="256" t="s">
        <v>1</v>
      </c>
      <c r="F629" s="257" t="s">
        <v>226</v>
      </c>
      <c r="G629" s="255"/>
      <c r="H629" s="258">
        <v>42.630000000000003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223</v>
      </c>
      <c r="AU629" s="264" t="s">
        <v>89</v>
      </c>
      <c r="AV629" s="14" t="s">
        <v>221</v>
      </c>
      <c r="AW629" s="14" t="s">
        <v>36</v>
      </c>
      <c r="AX629" s="14" t="s">
        <v>21</v>
      </c>
      <c r="AY629" s="264" t="s">
        <v>215</v>
      </c>
    </row>
    <row r="630" s="2" customFormat="1" ht="21.75" customHeight="1">
      <c r="A630" s="39"/>
      <c r="B630" s="40"/>
      <c r="C630" s="275" t="s">
        <v>943</v>
      </c>
      <c r="D630" s="275" t="s">
        <v>294</v>
      </c>
      <c r="E630" s="276" t="s">
        <v>944</v>
      </c>
      <c r="F630" s="277" t="s">
        <v>945</v>
      </c>
      <c r="G630" s="278" t="s">
        <v>472</v>
      </c>
      <c r="H630" s="279">
        <v>67.409999999999997</v>
      </c>
      <c r="I630" s="280"/>
      <c r="J630" s="281">
        <f>ROUND(I630*H630,2)</f>
        <v>0</v>
      </c>
      <c r="K630" s="282"/>
      <c r="L630" s="283"/>
      <c r="M630" s="284" t="s">
        <v>1</v>
      </c>
      <c r="N630" s="285" t="s">
        <v>45</v>
      </c>
      <c r="O630" s="92"/>
      <c r="P630" s="238">
        <f>O630*H630</f>
        <v>0</v>
      </c>
      <c r="Q630" s="238">
        <v>4.0000000000000003E-05</v>
      </c>
      <c r="R630" s="238">
        <f>Q630*H630</f>
        <v>0.0026964000000000003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259</v>
      </c>
      <c r="AT630" s="240" t="s">
        <v>294</v>
      </c>
      <c r="AU630" s="240" t="s">
        <v>89</v>
      </c>
      <c r="AY630" s="18" t="s">
        <v>215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21</v>
      </c>
      <c r="BK630" s="241">
        <f>ROUND(I630*H630,2)</f>
        <v>0</v>
      </c>
      <c r="BL630" s="18" t="s">
        <v>221</v>
      </c>
      <c r="BM630" s="240" t="s">
        <v>946</v>
      </c>
    </row>
    <row r="631" s="13" customFormat="1">
      <c r="A631" s="13"/>
      <c r="B631" s="242"/>
      <c r="C631" s="243"/>
      <c r="D631" s="244" t="s">
        <v>223</v>
      </c>
      <c r="E631" s="245" t="s">
        <v>1</v>
      </c>
      <c r="F631" s="246" t="s">
        <v>947</v>
      </c>
      <c r="G631" s="243"/>
      <c r="H631" s="247">
        <v>67.409999999999997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223</v>
      </c>
      <c r="AU631" s="253" t="s">
        <v>89</v>
      </c>
      <c r="AV631" s="13" t="s">
        <v>89</v>
      </c>
      <c r="AW631" s="13" t="s">
        <v>36</v>
      </c>
      <c r="AX631" s="13" t="s">
        <v>80</v>
      </c>
      <c r="AY631" s="253" t="s">
        <v>215</v>
      </c>
    </row>
    <row r="632" s="14" customFormat="1">
      <c r="A632" s="14"/>
      <c r="B632" s="254"/>
      <c r="C632" s="255"/>
      <c r="D632" s="244" t="s">
        <v>223</v>
      </c>
      <c r="E632" s="256" t="s">
        <v>1</v>
      </c>
      <c r="F632" s="257" t="s">
        <v>226</v>
      </c>
      <c r="G632" s="255"/>
      <c r="H632" s="258">
        <v>67.409999999999997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4" t="s">
        <v>223</v>
      </c>
      <c r="AU632" s="264" t="s">
        <v>89</v>
      </c>
      <c r="AV632" s="14" t="s">
        <v>221</v>
      </c>
      <c r="AW632" s="14" t="s">
        <v>36</v>
      </c>
      <c r="AX632" s="14" t="s">
        <v>21</v>
      </c>
      <c r="AY632" s="264" t="s">
        <v>215</v>
      </c>
    </row>
    <row r="633" s="2" customFormat="1" ht="16.5" customHeight="1">
      <c r="A633" s="39"/>
      <c r="B633" s="40"/>
      <c r="C633" s="275" t="s">
        <v>948</v>
      </c>
      <c r="D633" s="275" t="s">
        <v>294</v>
      </c>
      <c r="E633" s="276" t="s">
        <v>949</v>
      </c>
      <c r="F633" s="277" t="s">
        <v>950</v>
      </c>
      <c r="G633" s="278" t="s">
        <v>472</v>
      </c>
      <c r="H633" s="279">
        <v>20.370000000000001</v>
      </c>
      <c r="I633" s="280"/>
      <c r="J633" s="281">
        <f>ROUND(I633*H633,2)</f>
        <v>0</v>
      </c>
      <c r="K633" s="282"/>
      <c r="L633" s="283"/>
      <c r="M633" s="284" t="s">
        <v>1</v>
      </c>
      <c r="N633" s="285" t="s">
        <v>45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259</v>
      </c>
      <c r="AT633" s="240" t="s">
        <v>294</v>
      </c>
      <c r="AU633" s="240" t="s">
        <v>89</v>
      </c>
      <c r="AY633" s="18" t="s">
        <v>215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21</v>
      </c>
      <c r="BK633" s="241">
        <f>ROUND(I633*H633,2)</f>
        <v>0</v>
      </c>
      <c r="BL633" s="18" t="s">
        <v>221</v>
      </c>
      <c r="BM633" s="240" t="s">
        <v>951</v>
      </c>
    </row>
    <row r="634" s="13" customFormat="1">
      <c r="A634" s="13"/>
      <c r="B634" s="242"/>
      <c r="C634" s="243"/>
      <c r="D634" s="244" t="s">
        <v>223</v>
      </c>
      <c r="E634" s="245" t="s">
        <v>1</v>
      </c>
      <c r="F634" s="246" t="s">
        <v>952</v>
      </c>
      <c r="G634" s="243"/>
      <c r="H634" s="247">
        <v>20.370000000000001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223</v>
      </c>
      <c r="AU634" s="253" t="s">
        <v>89</v>
      </c>
      <c r="AV634" s="13" t="s">
        <v>89</v>
      </c>
      <c r="AW634" s="13" t="s">
        <v>36</v>
      </c>
      <c r="AX634" s="13" t="s">
        <v>80</v>
      </c>
      <c r="AY634" s="253" t="s">
        <v>215</v>
      </c>
    </row>
    <row r="635" s="14" customFormat="1">
      <c r="A635" s="14"/>
      <c r="B635" s="254"/>
      <c r="C635" s="255"/>
      <c r="D635" s="244" t="s">
        <v>223</v>
      </c>
      <c r="E635" s="256" t="s">
        <v>1</v>
      </c>
      <c r="F635" s="257" t="s">
        <v>226</v>
      </c>
      <c r="G635" s="255"/>
      <c r="H635" s="258">
        <v>20.370000000000001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223</v>
      </c>
      <c r="AU635" s="264" t="s">
        <v>89</v>
      </c>
      <c r="AV635" s="14" t="s">
        <v>221</v>
      </c>
      <c r="AW635" s="14" t="s">
        <v>36</v>
      </c>
      <c r="AX635" s="14" t="s">
        <v>21</v>
      </c>
      <c r="AY635" s="264" t="s">
        <v>215</v>
      </c>
    </row>
    <row r="636" s="2" customFormat="1" ht="21.75" customHeight="1">
      <c r="A636" s="39"/>
      <c r="B636" s="40"/>
      <c r="C636" s="228" t="s">
        <v>953</v>
      </c>
      <c r="D636" s="228" t="s">
        <v>217</v>
      </c>
      <c r="E636" s="229" t="s">
        <v>954</v>
      </c>
      <c r="F636" s="230" t="s">
        <v>955</v>
      </c>
      <c r="G636" s="231" t="s">
        <v>246</v>
      </c>
      <c r="H636" s="232">
        <v>691.83100000000002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0.0048900000000000002</v>
      </c>
      <c r="R636" s="238">
        <f>Q636*H636</f>
        <v>3.3830535900000003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221</v>
      </c>
      <c r="AT636" s="240" t="s">
        <v>217</v>
      </c>
      <c r="AU636" s="240" t="s">
        <v>89</v>
      </c>
      <c r="AY636" s="18" t="s">
        <v>215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221</v>
      </c>
      <c r="BM636" s="240" t="s">
        <v>956</v>
      </c>
    </row>
    <row r="637" s="13" customFormat="1">
      <c r="A637" s="13"/>
      <c r="B637" s="242"/>
      <c r="C637" s="243"/>
      <c r="D637" s="244" t="s">
        <v>223</v>
      </c>
      <c r="E637" s="245" t="s">
        <v>1</v>
      </c>
      <c r="F637" s="246" t="s">
        <v>957</v>
      </c>
      <c r="G637" s="243"/>
      <c r="H637" s="247">
        <v>707.71199999999999</v>
      </c>
      <c r="I637" s="248"/>
      <c r="J637" s="243"/>
      <c r="K637" s="243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223</v>
      </c>
      <c r="AU637" s="253" t="s">
        <v>89</v>
      </c>
      <c r="AV637" s="13" t="s">
        <v>89</v>
      </c>
      <c r="AW637" s="13" t="s">
        <v>36</v>
      </c>
      <c r="AX637" s="13" t="s">
        <v>80</v>
      </c>
      <c r="AY637" s="253" t="s">
        <v>215</v>
      </c>
    </row>
    <row r="638" s="13" customFormat="1">
      <c r="A638" s="13"/>
      <c r="B638" s="242"/>
      <c r="C638" s="243"/>
      <c r="D638" s="244" t="s">
        <v>223</v>
      </c>
      <c r="E638" s="245" t="s">
        <v>1</v>
      </c>
      <c r="F638" s="246" t="s">
        <v>958</v>
      </c>
      <c r="G638" s="243"/>
      <c r="H638" s="247">
        <v>133.981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223</v>
      </c>
      <c r="AU638" s="253" t="s">
        <v>89</v>
      </c>
      <c r="AV638" s="13" t="s">
        <v>89</v>
      </c>
      <c r="AW638" s="13" t="s">
        <v>36</v>
      </c>
      <c r="AX638" s="13" t="s">
        <v>80</v>
      </c>
      <c r="AY638" s="253" t="s">
        <v>215</v>
      </c>
    </row>
    <row r="639" s="15" customFormat="1">
      <c r="A639" s="15"/>
      <c r="B639" s="265"/>
      <c r="C639" s="266"/>
      <c r="D639" s="244" t="s">
        <v>223</v>
      </c>
      <c r="E639" s="267" t="s">
        <v>1</v>
      </c>
      <c r="F639" s="268" t="s">
        <v>800</v>
      </c>
      <c r="G639" s="266"/>
      <c r="H639" s="267" t="s">
        <v>1</v>
      </c>
      <c r="I639" s="269"/>
      <c r="J639" s="266"/>
      <c r="K639" s="266"/>
      <c r="L639" s="270"/>
      <c r="M639" s="271"/>
      <c r="N639" s="272"/>
      <c r="O639" s="272"/>
      <c r="P639" s="272"/>
      <c r="Q639" s="272"/>
      <c r="R639" s="272"/>
      <c r="S639" s="272"/>
      <c r="T639" s="27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4" t="s">
        <v>223</v>
      </c>
      <c r="AU639" s="274" t="s">
        <v>89</v>
      </c>
      <c r="AV639" s="15" t="s">
        <v>21</v>
      </c>
      <c r="AW639" s="15" t="s">
        <v>36</v>
      </c>
      <c r="AX639" s="15" t="s">
        <v>80</v>
      </c>
      <c r="AY639" s="274" t="s">
        <v>215</v>
      </c>
    </row>
    <row r="640" s="13" customFormat="1">
      <c r="A640" s="13"/>
      <c r="B640" s="242"/>
      <c r="C640" s="243"/>
      <c r="D640" s="244" t="s">
        <v>223</v>
      </c>
      <c r="E640" s="245" t="s">
        <v>1</v>
      </c>
      <c r="F640" s="246" t="s">
        <v>959</v>
      </c>
      <c r="G640" s="243"/>
      <c r="H640" s="247">
        <v>-64.370000000000005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223</v>
      </c>
      <c r="AU640" s="253" t="s">
        <v>89</v>
      </c>
      <c r="AV640" s="13" t="s">
        <v>89</v>
      </c>
      <c r="AW640" s="13" t="s">
        <v>36</v>
      </c>
      <c r="AX640" s="13" t="s">
        <v>80</v>
      </c>
      <c r="AY640" s="253" t="s">
        <v>215</v>
      </c>
    </row>
    <row r="641" s="13" customFormat="1">
      <c r="A641" s="13"/>
      <c r="B641" s="242"/>
      <c r="C641" s="243"/>
      <c r="D641" s="244" t="s">
        <v>223</v>
      </c>
      <c r="E641" s="245" t="s">
        <v>1</v>
      </c>
      <c r="F641" s="246" t="s">
        <v>960</v>
      </c>
      <c r="G641" s="243"/>
      <c r="H641" s="247">
        <v>-115.40000000000001</v>
      </c>
      <c r="I641" s="248"/>
      <c r="J641" s="243"/>
      <c r="K641" s="243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223</v>
      </c>
      <c r="AU641" s="253" t="s">
        <v>89</v>
      </c>
      <c r="AV641" s="13" t="s">
        <v>89</v>
      </c>
      <c r="AW641" s="13" t="s">
        <v>36</v>
      </c>
      <c r="AX641" s="13" t="s">
        <v>80</v>
      </c>
      <c r="AY641" s="253" t="s">
        <v>215</v>
      </c>
    </row>
    <row r="642" s="13" customFormat="1">
      <c r="A642" s="13"/>
      <c r="B642" s="242"/>
      <c r="C642" s="243"/>
      <c r="D642" s="244" t="s">
        <v>223</v>
      </c>
      <c r="E642" s="245" t="s">
        <v>1</v>
      </c>
      <c r="F642" s="246" t="s">
        <v>961</v>
      </c>
      <c r="G642" s="243"/>
      <c r="H642" s="247">
        <v>-12.880000000000001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223</v>
      </c>
      <c r="AU642" s="253" t="s">
        <v>89</v>
      </c>
      <c r="AV642" s="13" t="s">
        <v>89</v>
      </c>
      <c r="AW642" s="13" t="s">
        <v>36</v>
      </c>
      <c r="AX642" s="13" t="s">
        <v>80</v>
      </c>
      <c r="AY642" s="253" t="s">
        <v>215</v>
      </c>
    </row>
    <row r="643" s="16" customFormat="1">
      <c r="A643" s="16"/>
      <c r="B643" s="286"/>
      <c r="C643" s="287"/>
      <c r="D643" s="244" t="s">
        <v>223</v>
      </c>
      <c r="E643" s="288" t="s">
        <v>1</v>
      </c>
      <c r="F643" s="289" t="s">
        <v>743</v>
      </c>
      <c r="G643" s="287"/>
      <c r="H643" s="290">
        <v>649.04300000000001</v>
      </c>
      <c r="I643" s="291"/>
      <c r="J643" s="287"/>
      <c r="K643" s="287"/>
      <c r="L643" s="292"/>
      <c r="M643" s="293"/>
      <c r="N643" s="294"/>
      <c r="O643" s="294"/>
      <c r="P643" s="294"/>
      <c r="Q643" s="294"/>
      <c r="R643" s="294"/>
      <c r="S643" s="294"/>
      <c r="T643" s="295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96" t="s">
        <v>223</v>
      </c>
      <c r="AU643" s="296" t="s">
        <v>89</v>
      </c>
      <c r="AV643" s="16" t="s">
        <v>233</v>
      </c>
      <c r="AW643" s="16" t="s">
        <v>36</v>
      </c>
      <c r="AX643" s="16" t="s">
        <v>80</v>
      </c>
      <c r="AY643" s="296" t="s">
        <v>215</v>
      </c>
    </row>
    <row r="644" s="15" customFormat="1">
      <c r="A644" s="15"/>
      <c r="B644" s="265"/>
      <c r="C644" s="266"/>
      <c r="D644" s="244" t="s">
        <v>223</v>
      </c>
      <c r="E644" s="267" t="s">
        <v>1</v>
      </c>
      <c r="F644" s="268" t="s">
        <v>794</v>
      </c>
      <c r="G644" s="266"/>
      <c r="H644" s="267" t="s">
        <v>1</v>
      </c>
      <c r="I644" s="269"/>
      <c r="J644" s="266"/>
      <c r="K644" s="266"/>
      <c r="L644" s="270"/>
      <c r="M644" s="271"/>
      <c r="N644" s="272"/>
      <c r="O644" s="272"/>
      <c r="P644" s="272"/>
      <c r="Q644" s="272"/>
      <c r="R644" s="272"/>
      <c r="S644" s="272"/>
      <c r="T644" s="27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4" t="s">
        <v>223</v>
      </c>
      <c r="AU644" s="274" t="s">
        <v>89</v>
      </c>
      <c r="AV644" s="15" t="s">
        <v>21</v>
      </c>
      <c r="AW644" s="15" t="s">
        <v>36</v>
      </c>
      <c r="AX644" s="15" t="s">
        <v>80</v>
      </c>
      <c r="AY644" s="274" t="s">
        <v>215</v>
      </c>
    </row>
    <row r="645" s="13" customFormat="1">
      <c r="A645" s="13"/>
      <c r="B645" s="242"/>
      <c r="C645" s="243"/>
      <c r="D645" s="244" t="s">
        <v>223</v>
      </c>
      <c r="E645" s="245" t="s">
        <v>1</v>
      </c>
      <c r="F645" s="246" t="s">
        <v>962</v>
      </c>
      <c r="G645" s="243"/>
      <c r="H645" s="247">
        <v>5.8840000000000003</v>
      </c>
      <c r="I645" s="248"/>
      <c r="J645" s="243"/>
      <c r="K645" s="243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223</v>
      </c>
      <c r="AU645" s="253" t="s">
        <v>89</v>
      </c>
      <c r="AV645" s="13" t="s">
        <v>89</v>
      </c>
      <c r="AW645" s="13" t="s">
        <v>36</v>
      </c>
      <c r="AX645" s="13" t="s">
        <v>80</v>
      </c>
      <c r="AY645" s="253" t="s">
        <v>215</v>
      </c>
    </row>
    <row r="646" s="13" customFormat="1">
      <c r="A646" s="13"/>
      <c r="B646" s="242"/>
      <c r="C646" s="243"/>
      <c r="D646" s="244" t="s">
        <v>223</v>
      </c>
      <c r="E646" s="245" t="s">
        <v>1</v>
      </c>
      <c r="F646" s="246" t="s">
        <v>963</v>
      </c>
      <c r="G646" s="243"/>
      <c r="H646" s="247">
        <v>29.184000000000001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223</v>
      </c>
      <c r="AU646" s="253" t="s">
        <v>89</v>
      </c>
      <c r="AV646" s="13" t="s">
        <v>89</v>
      </c>
      <c r="AW646" s="13" t="s">
        <v>36</v>
      </c>
      <c r="AX646" s="13" t="s">
        <v>80</v>
      </c>
      <c r="AY646" s="253" t="s">
        <v>215</v>
      </c>
    </row>
    <row r="647" s="13" customFormat="1">
      <c r="A647" s="13"/>
      <c r="B647" s="242"/>
      <c r="C647" s="243"/>
      <c r="D647" s="244" t="s">
        <v>223</v>
      </c>
      <c r="E647" s="245" t="s">
        <v>1</v>
      </c>
      <c r="F647" s="246" t="s">
        <v>964</v>
      </c>
      <c r="G647" s="243"/>
      <c r="H647" s="247">
        <v>7.7199999999999998</v>
      </c>
      <c r="I647" s="248"/>
      <c r="J647" s="243"/>
      <c r="K647" s="243"/>
      <c r="L647" s="249"/>
      <c r="M647" s="250"/>
      <c r="N647" s="251"/>
      <c r="O647" s="251"/>
      <c r="P647" s="251"/>
      <c r="Q647" s="251"/>
      <c r="R647" s="251"/>
      <c r="S647" s="251"/>
      <c r="T647" s="25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3" t="s">
        <v>223</v>
      </c>
      <c r="AU647" s="253" t="s">
        <v>89</v>
      </c>
      <c r="AV647" s="13" t="s">
        <v>89</v>
      </c>
      <c r="AW647" s="13" t="s">
        <v>36</v>
      </c>
      <c r="AX647" s="13" t="s">
        <v>80</v>
      </c>
      <c r="AY647" s="253" t="s">
        <v>215</v>
      </c>
    </row>
    <row r="648" s="16" customFormat="1">
      <c r="A648" s="16"/>
      <c r="B648" s="286"/>
      <c r="C648" s="287"/>
      <c r="D648" s="244" t="s">
        <v>223</v>
      </c>
      <c r="E648" s="288" t="s">
        <v>1</v>
      </c>
      <c r="F648" s="289" t="s">
        <v>743</v>
      </c>
      <c r="G648" s="287"/>
      <c r="H648" s="290">
        <v>42.787999999999997</v>
      </c>
      <c r="I648" s="291"/>
      <c r="J648" s="287"/>
      <c r="K648" s="287"/>
      <c r="L648" s="292"/>
      <c r="M648" s="293"/>
      <c r="N648" s="294"/>
      <c r="O648" s="294"/>
      <c r="P648" s="294"/>
      <c r="Q648" s="294"/>
      <c r="R648" s="294"/>
      <c r="S648" s="294"/>
      <c r="T648" s="295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96" t="s">
        <v>223</v>
      </c>
      <c r="AU648" s="296" t="s">
        <v>89</v>
      </c>
      <c r="AV648" s="16" t="s">
        <v>233</v>
      </c>
      <c r="AW648" s="16" t="s">
        <v>36</v>
      </c>
      <c r="AX648" s="16" t="s">
        <v>80</v>
      </c>
      <c r="AY648" s="296" t="s">
        <v>215</v>
      </c>
    </row>
    <row r="649" s="14" customFormat="1">
      <c r="A649" s="14"/>
      <c r="B649" s="254"/>
      <c r="C649" s="255"/>
      <c r="D649" s="244" t="s">
        <v>223</v>
      </c>
      <c r="E649" s="256" t="s">
        <v>1</v>
      </c>
      <c r="F649" s="257" t="s">
        <v>226</v>
      </c>
      <c r="G649" s="255"/>
      <c r="H649" s="258">
        <v>691.83100000000002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223</v>
      </c>
      <c r="AU649" s="264" t="s">
        <v>89</v>
      </c>
      <c r="AV649" s="14" t="s">
        <v>221</v>
      </c>
      <c r="AW649" s="14" t="s">
        <v>36</v>
      </c>
      <c r="AX649" s="14" t="s">
        <v>21</v>
      </c>
      <c r="AY649" s="264" t="s">
        <v>215</v>
      </c>
    </row>
    <row r="650" s="2" customFormat="1" ht="21.75" customHeight="1">
      <c r="A650" s="39"/>
      <c r="B650" s="40"/>
      <c r="C650" s="228" t="s">
        <v>965</v>
      </c>
      <c r="D650" s="228" t="s">
        <v>217</v>
      </c>
      <c r="E650" s="229" t="s">
        <v>966</v>
      </c>
      <c r="F650" s="230" t="s">
        <v>967</v>
      </c>
      <c r="G650" s="231" t="s">
        <v>246</v>
      </c>
      <c r="H650" s="232">
        <v>399.79500000000002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221</v>
      </c>
      <c r="AT650" s="240" t="s">
        <v>217</v>
      </c>
      <c r="AU650" s="240" t="s">
        <v>89</v>
      </c>
      <c r="AY650" s="18" t="s">
        <v>215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221</v>
      </c>
      <c r="BM650" s="240" t="s">
        <v>968</v>
      </c>
    </row>
    <row r="651" s="13" customFormat="1">
      <c r="A651" s="13"/>
      <c r="B651" s="242"/>
      <c r="C651" s="243"/>
      <c r="D651" s="244" t="s">
        <v>223</v>
      </c>
      <c r="E651" s="245" t="s">
        <v>1</v>
      </c>
      <c r="F651" s="246" t="s">
        <v>969</v>
      </c>
      <c r="G651" s="243"/>
      <c r="H651" s="247">
        <v>399.79500000000002</v>
      </c>
      <c r="I651" s="248"/>
      <c r="J651" s="243"/>
      <c r="K651" s="243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223</v>
      </c>
      <c r="AU651" s="253" t="s">
        <v>89</v>
      </c>
      <c r="AV651" s="13" t="s">
        <v>89</v>
      </c>
      <c r="AW651" s="13" t="s">
        <v>36</v>
      </c>
      <c r="AX651" s="13" t="s">
        <v>21</v>
      </c>
      <c r="AY651" s="253" t="s">
        <v>215</v>
      </c>
    </row>
    <row r="652" s="2" customFormat="1" ht="21.75" customHeight="1">
      <c r="A652" s="39"/>
      <c r="B652" s="40"/>
      <c r="C652" s="228" t="s">
        <v>970</v>
      </c>
      <c r="D652" s="228" t="s">
        <v>217</v>
      </c>
      <c r="E652" s="229" t="s">
        <v>971</v>
      </c>
      <c r="F652" s="230" t="s">
        <v>972</v>
      </c>
      <c r="G652" s="231" t="s">
        <v>246</v>
      </c>
      <c r="H652" s="232">
        <v>399.79500000000002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0.0026800000000000001</v>
      </c>
      <c r="R652" s="238">
        <f>Q652*H652</f>
        <v>1.0714506000000001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221</v>
      </c>
      <c r="AT652" s="240" t="s">
        <v>217</v>
      </c>
      <c r="AU652" s="240" t="s">
        <v>89</v>
      </c>
      <c r="AY652" s="18" t="s">
        <v>215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221</v>
      </c>
      <c r="BM652" s="240" t="s">
        <v>973</v>
      </c>
    </row>
    <row r="653" s="13" customFormat="1">
      <c r="A653" s="13"/>
      <c r="B653" s="242"/>
      <c r="C653" s="243"/>
      <c r="D653" s="244" t="s">
        <v>223</v>
      </c>
      <c r="E653" s="245" t="s">
        <v>1</v>
      </c>
      <c r="F653" s="246" t="s">
        <v>974</v>
      </c>
      <c r="G653" s="243"/>
      <c r="H653" s="247">
        <v>691.38300000000004</v>
      </c>
      <c r="I653" s="248"/>
      <c r="J653" s="243"/>
      <c r="K653" s="243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223</v>
      </c>
      <c r="AU653" s="253" t="s">
        <v>89</v>
      </c>
      <c r="AV653" s="13" t="s">
        <v>89</v>
      </c>
      <c r="AW653" s="13" t="s">
        <v>36</v>
      </c>
      <c r="AX653" s="13" t="s">
        <v>80</v>
      </c>
      <c r="AY653" s="253" t="s">
        <v>215</v>
      </c>
    </row>
    <row r="654" s="13" customFormat="1">
      <c r="A654" s="13"/>
      <c r="B654" s="242"/>
      <c r="C654" s="243"/>
      <c r="D654" s="244" t="s">
        <v>223</v>
      </c>
      <c r="E654" s="245" t="s">
        <v>1</v>
      </c>
      <c r="F654" s="246" t="s">
        <v>975</v>
      </c>
      <c r="G654" s="243"/>
      <c r="H654" s="247">
        <v>-308.19999999999999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223</v>
      </c>
      <c r="AU654" s="253" t="s">
        <v>89</v>
      </c>
      <c r="AV654" s="13" t="s">
        <v>89</v>
      </c>
      <c r="AW654" s="13" t="s">
        <v>36</v>
      </c>
      <c r="AX654" s="13" t="s">
        <v>80</v>
      </c>
      <c r="AY654" s="253" t="s">
        <v>215</v>
      </c>
    </row>
    <row r="655" s="15" customFormat="1">
      <c r="A655" s="15"/>
      <c r="B655" s="265"/>
      <c r="C655" s="266"/>
      <c r="D655" s="244" t="s">
        <v>223</v>
      </c>
      <c r="E655" s="267" t="s">
        <v>1</v>
      </c>
      <c r="F655" s="268" t="s">
        <v>794</v>
      </c>
      <c r="G655" s="266"/>
      <c r="H655" s="267" t="s">
        <v>1</v>
      </c>
      <c r="I655" s="269"/>
      <c r="J655" s="266"/>
      <c r="K655" s="266"/>
      <c r="L655" s="270"/>
      <c r="M655" s="271"/>
      <c r="N655" s="272"/>
      <c r="O655" s="272"/>
      <c r="P655" s="272"/>
      <c r="Q655" s="272"/>
      <c r="R655" s="272"/>
      <c r="S655" s="272"/>
      <c r="T655" s="27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4" t="s">
        <v>223</v>
      </c>
      <c r="AU655" s="274" t="s">
        <v>89</v>
      </c>
      <c r="AV655" s="15" t="s">
        <v>21</v>
      </c>
      <c r="AW655" s="15" t="s">
        <v>36</v>
      </c>
      <c r="AX655" s="15" t="s">
        <v>80</v>
      </c>
      <c r="AY655" s="274" t="s">
        <v>215</v>
      </c>
    </row>
    <row r="656" s="13" customFormat="1">
      <c r="A656" s="13"/>
      <c r="B656" s="242"/>
      <c r="C656" s="243"/>
      <c r="D656" s="244" t="s">
        <v>223</v>
      </c>
      <c r="E656" s="245" t="s">
        <v>1</v>
      </c>
      <c r="F656" s="246" t="s">
        <v>976</v>
      </c>
      <c r="G656" s="243"/>
      <c r="H656" s="247">
        <v>3.6800000000000002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223</v>
      </c>
      <c r="AU656" s="253" t="s">
        <v>89</v>
      </c>
      <c r="AV656" s="13" t="s">
        <v>89</v>
      </c>
      <c r="AW656" s="13" t="s">
        <v>36</v>
      </c>
      <c r="AX656" s="13" t="s">
        <v>80</v>
      </c>
      <c r="AY656" s="253" t="s">
        <v>215</v>
      </c>
    </row>
    <row r="657" s="13" customFormat="1">
      <c r="A657" s="13"/>
      <c r="B657" s="242"/>
      <c r="C657" s="243"/>
      <c r="D657" s="244" t="s">
        <v>223</v>
      </c>
      <c r="E657" s="245" t="s">
        <v>1</v>
      </c>
      <c r="F657" s="246" t="s">
        <v>977</v>
      </c>
      <c r="G657" s="243"/>
      <c r="H657" s="247">
        <v>12.932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223</v>
      </c>
      <c r="AU657" s="253" t="s">
        <v>89</v>
      </c>
      <c r="AV657" s="13" t="s">
        <v>89</v>
      </c>
      <c r="AW657" s="13" t="s">
        <v>36</v>
      </c>
      <c r="AX657" s="13" t="s">
        <v>80</v>
      </c>
      <c r="AY657" s="253" t="s">
        <v>215</v>
      </c>
    </row>
    <row r="658" s="14" customFormat="1">
      <c r="A658" s="14"/>
      <c r="B658" s="254"/>
      <c r="C658" s="255"/>
      <c r="D658" s="244" t="s">
        <v>223</v>
      </c>
      <c r="E658" s="256" t="s">
        <v>1</v>
      </c>
      <c r="F658" s="257" t="s">
        <v>226</v>
      </c>
      <c r="G658" s="255"/>
      <c r="H658" s="258">
        <v>399.79500000000002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223</v>
      </c>
      <c r="AU658" s="264" t="s">
        <v>89</v>
      </c>
      <c r="AV658" s="14" t="s">
        <v>221</v>
      </c>
      <c r="AW658" s="14" t="s">
        <v>36</v>
      </c>
      <c r="AX658" s="14" t="s">
        <v>21</v>
      </c>
      <c r="AY658" s="264" t="s">
        <v>215</v>
      </c>
    </row>
    <row r="659" s="2" customFormat="1" ht="33" customHeight="1">
      <c r="A659" s="39"/>
      <c r="B659" s="40"/>
      <c r="C659" s="228" t="s">
        <v>978</v>
      </c>
      <c r="D659" s="228" t="s">
        <v>217</v>
      </c>
      <c r="E659" s="229" t="s">
        <v>979</v>
      </c>
      <c r="F659" s="230" t="s">
        <v>980</v>
      </c>
      <c r="G659" s="231" t="s">
        <v>246</v>
      </c>
      <c r="H659" s="232">
        <v>79.959000000000003</v>
      </c>
      <c r="I659" s="233"/>
      <c r="J659" s="234">
        <f>ROUND(I659*H659,2)</f>
        <v>0</v>
      </c>
      <c r="K659" s="235"/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221</v>
      </c>
      <c r="AT659" s="240" t="s">
        <v>217</v>
      </c>
      <c r="AU659" s="240" t="s">
        <v>89</v>
      </c>
      <c r="AY659" s="18" t="s">
        <v>215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21</v>
      </c>
      <c r="BK659" s="241">
        <f>ROUND(I659*H659,2)</f>
        <v>0</v>
      </c>
      <c r="BL659" s="18" t="s">
        <v>221</v>
      </c>
      <c r="BM659" s="240" t="s">
        <v>981</v>
      </c>
    </row>
    <row r="660" s="13" customFormat="1">
      <c r="A660" s="13"/>
      <c r="B660" s="242"/>
      <c r="C660" s="243"/>
      <c r="D660" s="244" t="s">
        <v>223</v>
      </c>
      <c r="E660" s="245" t="s">
        <v>1</v>
      </c>
      <c r="F660" s="246" t="s">
        <v>982</v>
      </c>
      <c r="G660" s="243"/>
      <c r="H660" s="247">
        <v>79.959000000000003</v>
      </c>
      <c r="I660" s="248"/>
      <c r="J660" s="243"/>
      <c r="K660" s="243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223</v>
      </c>
      <c r="AU660" s="253" t="s">
        <v>89</v>
      </c>
      <c r="AV660" s="13" t="s">
        <v>89</v>
      </c>
      <c r="AW660" s="13" t="s">
        <v>36</v>
      </c>
      <c r="AX660" s="13" t="s">
        <v>21</v>
      </c>
      <c r="AY660" s="253" t="s">
        <v>215</v>
      </c>
    </row>
    <row r="661" s="2" customFormat="1" ht="16.5" customHeight="1">
      <c r="A661" s="39"/>
      <c r="B661" s="40"/>
      <c r="C661" s="228" t="s">
        <v>983</v>
      </c>
      <c r="D661" s="228" t="s">
        <v>217</v>
      </c>
      <c r="E661" s="229" t="s">
        <v>984</v>
      </c>
      <c r="F661" s="230" t="s">
        <v>985</v>
      </c>
      <c r="G661" s="231" t="s">
        <v>246</v>
      </c>
      <c r="H661" s="232">
        <v>399.80000000000001</v>
      </c>
      <c r="I661" s="233"/>
      <c r="J661" s="234">
        <f>ROUND(I661*H661,2)</f>
        <v>0</v>
      </c>
      <c r="K661" s="235"/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0.0016800000000000001</v>
      </c>
      <c r="R661" s="238">
        <f>Q661*H661</f>
        <v>0.67166400000000004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221</v>
      </c>
      <c r="AT661" s="240" t="s">
        <v>217</v>
      </c>
      <c r="AU661" s="240" t="s">
        <v>89</v>
      </c>
      <c r="AY661" s="18" t="s">
        <v>215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21</v>
      </c>
      <c r="BK661" s="241">
        <f>ROUND(I661*H661,2)</f>
        <v>0</v>
      </c>
      <c r="BL661" s="18" t="s">
        <v>221</v>
      </c>
      <c r="BM661" s="240" t="s">
        <v>986</v>
      </c>
    </row>
    <row r="662" s="13" customFormat="1">
      <c r="A662" s="13"/>
      <c r="B662" s="242"/>
      <c r="C662" s="243"/>
      <c r="D662" s="244" t="s">
        <v>223</v>
      </c>
      <c r="E662" s="245" t="s">
        <v>1</v>
      </c>
      <c r="F662" s="246" t="s">
        <v>987</v>
      </c>
      <c r="G662" s="243"/>
      <c r="H662" s="247">
        <v>399.80000000000001</v>
      </c>
      <c r="I662" s="248"/>
      <c r="J662" s="243"/>
      <c r="K662" s="243"/>
      <c r="L662" s="249"/>
      <c r="M662" s="250"/>
      <c r="N662" s="251"/>
      <c r="O662" s="251"/>
      <c r="P662" s="251"/>
      <c r="Q662" s="251"/>
      <c r="R662" s="251"/>
      <c r="S662" s="251"/>
      <c r="T662" s="25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3" t="s">
        <v>223</v>
      </c>
      <c r="AU662" s="253" t="s">
        <v>89</v>
      </c>
      <c r="AV662" s="13" t="s">
        <v>89</v>
      </c>
      <c r="AW662" s="13" t="s">
        <v>36</v>
      </c>
      <c r="AX662" s="13" t="s">
        <v>21</v>
      </c>
      <c r="AY662" s="253" t="s">
        <v>215</v>
      </c>
    </row>
    <row r="663" s="2" customFormat="1" ht="16.5" customHeight="1">
      <c r="A663" s="39"/>
      <c r="B663" s="40"/>
      <c r="C663" s="228" t="s">
        <v>988</v>
      </c>
      <c r="D663" s="228" t="s">
        <v>217</v>
      </c>
      <c r="E663" s="229" t="s">
        <v>989</v>
      </c>
      <c r="F663" s="230" t="s">
        <v>990</v>
      </c>
      <c r="G663" s="231" t="s">
        <v>991</v>
      </c>
      <c r="H663" s="232">
        <v>1</v>
      </c>
      <c r="I663" s="233"/>
      <c r="J663" s="234">
        <f>ROUND(I663*H663,2)</f>
        <v>0</v>
      </c>
      <c r="K663" s="235"/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221</v>
      </c>
      <c r="AT663" s="240" t="s">
        <v>217</v>
      </c>
      <c r="AU663" s="240" t="s">
        <v>89</v>
      </c>
      <c r="AY663" s="18" t="s">
        <v>215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21</v>
      </c>
      <c r="BK663" s="241">
        <f>ROUND(I663*H663,2)</f>
        <v>0</v>
      </c>
      <c r="BL663" s="18" t="s">
        <v>221</v>
      </c>
      <c r="BM663" s="240" t="s">
        <v>992</v>
      </c>
    </row>
    <row r="664" s="13" customFormat="1">
      <c r="A664" s="13"/>
      <c r="B664" s="242"/>
      <c r="C664" s="243"/>
      <c r="D664" s="244" t="s">
        <v>223</v>
      </c>
      <c r="E664" s="245" t="s">
        <v>1</v>
      </c>
      <c r="F664" s="246" t="s">
        <v>993</v>
      </c>
      <c r="G664" s="243"/>
      <c r="H664" s="247">
        <v>1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223</v>
      </c>
      <c r="AU664" s="253" t="s">
        <v>89</v>
      </c>
      <c r="AV664" s="13" t="s">
        <v>89</v>
      </c>
      <c r="AW664" s="13" t="s">
        <v>36</v>
      </c>
      <c r="AX664" s="13" t="s">
        <v>80</v>
      </c>
      <c r="AY664" s="253" t="s">
        <v>215</v>
      </c>
    </row>
    <row r="665" s="14" customFormat="1">
      <c r="A665" s="14"/>
      <c r="B665" s="254"/>
      <c r="C665" s="255"/>
      <c r="D665" s="244" t="s">
        <v>223</v>
      </c>
      <c r="E665" s="256" t="s">
        <v>1</v>
      </c>
      <c r="F665" s="257" t="s">
        <v>226</v>
      </c>
      <c r="G665" s="255"/>
      <c r="H665" s="258">
        <v>1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223</v>
      </c>
      <c r="AU665" s="264" t="s">
        <v>89</v>
      </c>
      <c r="AV665" s="14" t="s">
        <v>221</v>
      </c>
      <c r="AW665" s="14" t="s">
        <v>36</v>
      </c>
      <c r="AX665" s="14" t="s">
        <v>21</v>
      </c>
      <c r="AY665" s="264" t="s">
        <v>215</v>
      </c>
    </row>
    <row r="666" s="2" customFormat="1" ht="21.75" customHeight="1">
      <c r="A666" s="39"/>
      <c r="B666" s="40"/>
      <c r="C666" s="228" t="s">
        <v>994</v>
      </c>
      <c r="D666" s="228" t="s">
        <v>217</v>
      </c>
      <c r="E666" s="229" t="s">
        <v>995</v>
      </c>
      <c r="F666" s="230" t="s">
        <v>996</v>
      </c>
      <c r="G666" s="231" t="s">
        <v>246</v>
      </c>
      <c r="H666" s="232">
        <v>136.55000000000001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221</v>
      </c>
      <c r="AT666" s="240" t="s">
        <v>217</v>
      </c>
      <c r="AU666" s="240" t="s">
        <v>89</v>
      </c>
      <c r="AY666" s="18" t="s">
        <v>215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221</v>
      </c>
      <c r="BM666" s="240" t="s">
        <v>997</v>
      </c>
    </row>
    <row r="667" s="13" customFormat="1">
      <c r="A667" s="13"/>
      <c r="B667" s="242"/>
      <c r="C667" s="243"/>
      <c r="D667" s="244" t="s">
        <v>223</v>
      </c>
      <c r="E667" s="245" t="s">
        <v>1</v>
      </c>
      <c r="F667" s="246" t="s">
        <v>998</v>
      </c>
      <c r="G667" s="243"/>
      <c r="H667" s="247">
        <v>136.55000000000001</v>
      </c>
      <c r="I667" s="248"/>
      <c r="J667" s="243"/>
      <c r="K667" s="243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223</v>
      </c>
      <c r="AU667" s="253" t="s">
        <v>89</v>
      </c>
      <c r="AV667" s="13" t="s">
        <v>89</v>
      </c>
      <c r="AW667" s="13" t="s">
        <v>36</v>
      </c>
      <c r="AX667" s="13" t="s">
        <v>21</v>
      </c>
      <c r="AY667" s="253" t="s">
        <v>215</v>
      </c>
    </row>
    <row r="668" s="2" customFormat="1" ht="21.75" customHeight="1">
      <c r="A668" s="39"/>
      <c r="B668" s="40"/>
      <c r="C668" s="228" t="s">
        <v>999</v>
      </c>
      <c r="D668" s="228" t="s">
        <v>217</v>
      </c>
      <c r="E668" s="229" t="s">
        <v>1000</v>
      </c>
      <c r="F668" s="230" t="s">
        <v>1001</v>
      </c>
      <c r="G668" s="231" t="s">
        <v>246</v>
      </c>
      <c r="H668" s="232">
        <v>585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221</v>
      </c>
      <c r="AT668" s="240" t="s">
        <v>217</v>
      </c>
      <c r="AU668" s="240" t="s">
        <v>89</v>
      </c>
      <c r="AY668" s="18" t="s">
        <v>215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221</v>
      </c>
      <c r="BM668" s="240" t="s">
        <v>1002</v>
      </c>
    </row>
    <row r="669" s="13" customFormat="1">
      <c r="A669" s="13"/>
      <c r="B669" s="242"/>
      <c r="C669" s="243"/>
      <c r="D669" s="244" t="s">
        <v>223</v>
      </c>
      <c r="E669" s="245" t="s">
        <v>1</v>
      </c>
      <c r="F669" s="246" t="s">
        <v>1003</v>
      </c>
      <c r="G669" s="243"/>
      <c r="H669" s="247">
        <v>585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223</v>
      </c>
      <c r="AU669" s="253" t="s">
        <v>89</v>
      </c>
      <c r="AV669" s="13" t="s">
        <v>89</v>
      </c>
      <c r="AW669" s="13" t="s">
        <v>36</v>
      </c>
      <c r="AX669" s="13" t="s">
        <v>21</v>
      </c>
      <c r="AY669" s="253" t="s">
        <v>215</v>
      </c>
    </row>
    <row r="670" s="2" customFormat="1" ht="16.5" customHeight="1">
      <c r="A670" s="39"/>
      <c r="B670" s="40"/>
      <c r="C670" s="228" t="s">
        <v>1004</v>
      </c>
      <c r="D670" s="228" t="s">
        <v>217</v>
      </c>
      <c r="E670" s="229" t="s">
        <v>1005</v>
      </c>
      <c r="F670" s="230" t="s">
        <v>1006</v>
      </c>
      <c r="G670" s="231" t="s">
        <v>246</v>
      </c>
      <c r="H670" s="232">
        <v>1029.8240000000001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221</v>
      </c>
      <c r="AT670" s="240" t="s">
        <v>217</v>
      </c>
      <c r="AU670" s="240" t="s">
        <v>89</v>
      </c>
      <c r="AY670" s="18" t="s">
        <v>215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221</v>
      </c>
      <c r="BM670" s="240" t="s">
        <v>1007</v>
      </c>
    </row>
    <row r="671" s="13" customFormat="1">
      <c r="A671" s="13"/>
      <c r="B671" s="242"/>
      <c r="C671" s="243"/>
      <c r="D671" s="244" t="s">
        <v>223</v>
      </c>
      <c r="E671" s="245" t="s">
        <v>1</v>
      </c>
      <c r="F671" s="246" t="s">
        <v>1008</v>
      </c>
      <c r="G671" s="243"/>
      <c r="H671" s="247">
        <v>267.89999999999998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223</v>
      </c>
      <c r="AU671" s="253" t="s">
        <v>89</v>
      </c>
      <c r="AV671" s="13" t="s">
        <v>89</v>
      </c>
      <c r="AW671" s="13" t="s">
        <v>36</v>
      </c>
      <c r="AX671" s="13" t="s">
        <v>80</v>
      </c>
      <c r="AY671" s="253" t="s">
        <v>215</v>
      </c>
    </row>
    <row r="672" s="13" customFormat="1">
      <c r="A672" s="13"/>
      <c r="B672" s="242"/>
      <c r="C672" s="243"/>
      <c r="D672" s="244" t="s">
        <v>223</v>
      </c>
      <c r="E672" s="245" t="s">
        <v>1</v>
      </c>
      <c r="F672" s="246" t="s">
        <v>1009</v>
      </c>
      <c r="G672" s="243"/>
      <c r="H672" s="247">
        <v>85.549999999999997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223</v>
      </c>
      <c r="AU672" s="253" t="s">
        <v>89</v>
      </c>
      <c r="AV672" s="13" t="s">
        <v>89</v>
      </c>
      <c r="AW672" s="13" t="s">
        <v>36</v>
      </c>
      <c r="AX672" s="13" t="s">
        <v>80</v>
      </c>
      <c r="AY672" s="253" t="s">
        <v>215</v>
      </c>
    </row>
    <row r="673" s="13" customFormat="1">
      <c r="A673" s="13"/>
      <c r="B673" s="242"/>
      <c r="C673" s="243"/>
      <c r="D673" s="244" t="s">
        <v>223</v>
      </c>
      <c r="E673" s="245" t="s">
        <v>1</v>
      </c>
      <c r="F673" s="246" t="s">
        <v>1010</v>
      </c>
      <c r="G673" s="243"/>
      <c r="H673" s="247">
        <v>156.31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223</v>
      </c>
      <c r="AU673" s="253" t="s">
        <v>89</v>
      </c>
      <c r="AV673" s="13" t="s">
        <v>89</v>
      </c>
      <c r="AW673" s="13" t="s">
        <v>36</v>
      </c>
      <c r="AX673" s="13" t="s">
        <v>80</v>
      </c>
      <c r="AY673" s="253" t="s">
        <v>215</v>
      </c>
    </row>
    <row r="674" s="13" customFormat="1">
      <c r="A674" s="13"/>
      <c r="B674" s="242"/>
      <c r="C674" s="243"/>
      <c r="D674" s="244" t="s">
        <v>223</v>
      </c>
      <c r="E674" s="245" t="s">
        <v>1</v>
      </c>
      <c r="F674" s="246" t="s">
        <v>1011</v>
      </c>
      <c r="G674" s="243"/>
      <c r="H674" s="247">
        <v>18.370000000000001</v>
      </c>
      <c r="I674" s="248"/>
      <c r="J674" s="243"/>
      <c r="K674" s="243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223</v>
      </c>
      <c r="AU674" s="253" t="s">
        <v>89</v>
      </c>
      <c r="AV674" s="13" t="s">
        <v>89</v>
      </c>
      <c r="AW674" s="13" t="s">
        <v>36</v>
      </c>
      <c r="AX674" s="13" t="s">
        <v>80</v>
      </c>
      <c r="AY674" s="253" t="s">
        <v>215</v>
      </c>
    </row>
    <row r="675" s="16" customFormat="1">
      <c r="A675" s="16"/>
      <c r="B675" s="286"/>
      <c r="C675" s="287"/>
      <c r="D675" s="244" t="s">
        <v>223</v>
      </c>
      <c r="E675" s="288" t="s">
        <v>1</v>
      </c>
      <c r="F675" s="289" t="s">
        <v>743</v>
      </c>
      <c r="G675" s="287"/>
      <c r="H675" s="290">
        <v>528.13</v>
      </c>
      <c r="I675" s="291"/>
      <c r="J675" s="287"/>
      <c r="K675" s="287"/>
      <c r="L675" s="292"/>
      <c r="M675" s="293"/>
      <c r="N675" s="294"/>
      <c r="O675" s="294"/>
      <c r="P675" s="294"/>
      <c r="Q675" s="294"/>
      <c r="R675" s="294"/>
      <c r="S675" s="294"/>
      <c r="T675" s="295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96" t="s">
        <v>223</v>
      </c>
      <c r="AU675" s="296" t="s">
        <v>89</v>
      </c>
      <c r="AV675" s="16" t="s">
        <v>233</v>
      </c>
      <c r="AW675" s="16" t="s">
        <v>36</v>
      </c>
      <c r="AX675" s="16" t="s">
        <v>80</v>
      </c>
      <c r="AY675" s="296" t="s">
        <v>215</v>
      </c>
    </row>
    <row r="676" s="13" customFormat="1">
      <c r="A676" s="13"/>
      <c r="B676" s="242"/>
      <c r="C676" s="243"/>
      <c r="D676" s="244" t="s">
        <v>223</v>
      </c>
      <c r="E676" s="245" t="s">
        <v>1</v>
      </c>
      <c r="F676" s="246" t="s">
        <v>1012</v>
      </c>
      <c r="G676" s="243"/>
      <c r="H676" s="247">
        <v>143.15000000000001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223</v>
      </c>
      <c r="AU676" s="253" t="s">
        <v>89</v>
      </c>
      <c r="AV676" s="13" t="s">
        <v>89</v>
      </c>
      <c r="AW676" s="13" t="s">
        <v>36</v>
      </c>
      <c r="AX676" s="13" t="s">
        <v>80</v>
      </c>
      <c r="AY676" s="253" t="s">
        <v>215</v>
      </c>
    </row>
    <row r="677" s="16" customFormat="1">
      <c r="A677" s="16"/>
      <c r="B677" s="286"/>
      <c r="C677" s="287"/>
      <c r="D677" s="244" t="s">
        <v>223</v>
      </c>
      <c r="E677" s="288" t="s">
        <v>1</v>
      </c>
      <c r="F677" s="289" t="s">
        <v>743</v>
      </c>
      <c r="G677" s="287"/>
      <c r="H677" s="290">
        <v>143.15000000000001</v>
      </c>
      <c r="I677" s="291"/>
      <c r="J677" s="287"/>
      <c r="K677" s="287"/>
      <c r="L677" s="292"/>
      <c r="M677" s="293"/>
      <c r="N677" s="294"/>
      <c r="O677" s="294"/>
      <c r="P677" s="294"/>
      <c r="Q677" s="294"/>
      <c r="R677" s="294"/>
      <c r="S677" s="294"/>
      <c r="T677" s="295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96" t="s">
        <v>223</v>
      </c>
      <c r="AU677" s="296" t="s">
        <v>89</v>
      </c>
      <c r="AV677" s="16" t="s">
        <v>233</v>
      </c>
      <c r="AW677" s="16" t="s">
        <v>36</v>
      </c>
      <c r="AX677" s="16" t="s">
        <v>80</v>
      </c>
      <c r="AY677" s="296" t="s">
        <v>215</v>
      </c>
    </row>
    <row r="678" s="13" customFormat="1">
      <c r="A678" s="13"/>
      <c r="B678" s="242"/>
      <c r="C678" s="243"/>
      <c r="D678" s="244" t="s">
        <v>223</v>
      </c>
      <c r="E678" s="245" t="s">
        <v>1</v>
      </c>
      <c r="F678" s="246" t="s">
        <v>1013</v>
      </c>
      <c r="G678" s="243"/>
      <c r="H678" s="247">
        <v>33.549999999999997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223</v>
      </c>
      <c r="AU678" s="253" t="s">
        <v>89</v>
      </c>
      <c r="AV678" s="13" t="s">
        <v>89</v>
      </c>
      <c r="AW678" s="13" t="s">
        <v>36</v>
      </c>
      <c r="AX678" s="13" t="s">
        <v>80</v>
      </c>
      <c r="AY678" s="253" t="s">
        <v>215</v>
      </c>
    </row>
    <row r="679" s="16" customFormat="1">
      <c r="A679" s="16"/>
      <c r="B679" s="286"/>
      <c r="C679" s="287"/>
      <c r="D679" s="244" t="s">
        <v>223</v>
      </c>
      <c r="E679" s="288" t="s">
        <v>1</v>
      </c>
      <c r="F679" s="289" t="s">
        <v>743</v>
      </c>
      <c r="G679" s="287"/>
      <c r="H679" s="290">
        <v>33.549999999999997</v>
      </c>
      <c r="I679" s="291"/>
      <c r="J679" s="287"/>
      <c r="K679" s="287"/>
      <c r="L679" s="292"/>
      <c r="M679" s="293"/>
      <c r="N679" s="294"/>
      <c r="O679" s="294"/>
      <c r="P679" s="294"/>
      <c r="Q679" s="294"/>
      <c r="R679" s="294"/>
      <c r="S679" s="294"/>
      <c r="T679" s="295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96" t="s">
        <v>223</v>
      </c>
      <c r="AU679" s="296" t="s">
        <v>89</v>
      </c>
      <c r="AV679" s="16" t="s">
        <v>233</v>
      </c>
      <c r="AW679" s="16" t="s">
        <v>36</v>
      </c>
      <c r="AX679" s="16" t="s">
        <v>80</v>
      </c>
      <c r="AY679" s="296" t="s">
        <v>215</v>
      </c>
    </row>
    <row r="680" s="13" customFormat="1">
      <c r="A680" s="13"/>
      <c r="B680" s="242"/>
      <c r="C680" s="243"/>
      <c r="D680" s="244" t="s">
        <v>223</v>
      </c>
      <c r="E680" s="245" t="s">
        <v>1</v>
      </c>
      <c r="F680" s="246" t="s">
        <v>1014</v>
      </c>
      <c r="G680" s="243"/>
      <c r="H680" s="247">
        <v>24.399999999999999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223</v>
      </c>
      <c r="AU680" s="253" t="s">
        <v>89</v>
      </c>
      <c r="AV680" s="13" t="s">
        <v>89</v>
      </c>
      <c r="AW680" s="13" t="s">
        <v>36</v>
      </c>
      <c r="AX680" s="13" t="s">
        <v>80</v>
      </c>
      <c r="AY680" s="253" t="s">
        <v>215</v>
      </c>
    </row>
    <row r="681" s="16" customFormat="1">
      <c r="A681" s="16"/>
      <c r="B681" s="286"/>
      <c r="C681" s="287"/>
      <c r="D681" s="244" t="s">
        <v>223</v>
      </c>
      <c r="E681" s="288" t="s">
        <v>1</v>
      </c>
      <c r="F681" s="289" t="s">
        <v>743</v>
      </c>
      <c r="G681" s="287"/>
      <c r="H681" s="290">
        <v>24.399999999999999</v>
      </c>
      <c r="I681" s="291"/>
      <c r="J681" s="287"/>
      <c r="K681" s="287"/>
      <c r="L681" s="292"/>
      <c r="M681" s="293"/>
      <c r="N681" s="294"/>
      <c r="O681" s="294"/>
      <c r="P681" s="294"/>
      <c r="Q681" s="294"/>
      <c r="R681" s="294"/>
      <c r="S681" s="294"/>
      <c r="T681" s="295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96" t="s">
        <v>223</v>
      </c>
      <c r="AU681" s="296" t="s">
        <v>89</v>
      </c>
      <c r="AV681" s="16" t="s">
        <v>233</v>
      </c>
      <c r="AW681" s="16" t="s">
        <v>36</v>
      </c>
      <c r="AX681" s="16" t="s">
        <v>80</v>
      </c>
      <c r="AY681" s="296" t="s">
        <v>215</v>
      </c>
    </row>
    <row r="682" s="13" customFormat="1">
      <c r="A682" s="13"/>
      <c r="B682" s="242"/>
      <c r="C682" s="243"/>
      <c r="D682" s="244" t="s">
        <v>223</v>
      </c>
      <c r="E682" s="245" t="s">
        <v>1</v>
      </c>
      <c r="F682" s="246" t="s">
        <v>1015</v>
      </c>
      <c r="G682" s="243"/>
      <c r="H682" s="247">
        <v>4.5899999999999999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223</v>
      </c>
      <c r="AU682" s="253" t="s">
        <v>89</v>
      </c>
      <c r="AV682" s="13" t="s">
        <v>89</v>
      </c>
      <c r="AW682" s="13" t="s">
        <v>36</v>
      </c>
      <c r="AX682" s="13" t="s">
        <v>80</v>
      </c>
      <c r="AY682" s="253" t="s">
        <v>215</v>
      </c>
    </row>
    <row r="683" s="16" customFormat="1">
      <c r="A683" s="16"/>
      <c r="B683" s="286"/>
      <c r="C683" s="287"/>
      <c r="D683" s="244" t="s">
        <v>223</v>
      </c>
      <c r="E683" s="288" t="s">
        <v>1</v>
      </c>
      <c r="F683" s="289" t="s">
        <v>743</v>
      </c>
      <c r="G683" s="287"/>
      <c r="H683" s="290">
        <v>4.5899999999999999</v>
      </c>
      <c r="I683" s="291"/>
      <c r="J683" s="287"/>
      <c r="K683" s="287"/>
      <c r="L683" s="292"/>
      <c r="M683" s="293"/>
      <c r="N683" s="294"/>
      <c r="O683" s="294"/>
      <c r="P683" s="294"/>
      <c r="Q683" s="294"/>
      <c r="R683" s="294"/>
      <c r="S683" s="294"/>
      <c r="T683" s="29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96" t="s">
        <v>223</v>
      </c>
      <c r="AU683" s="296" t="s">
        <v>89</v>
      </c>
      <c r="AV683" s="16" t="s">
        <v>233</v>
      </c>
      <c r="AW683" s="16" t="s">
        <v>36</v>
      </c>
      <c r="AX683" s="16" t="s">
        <v>80</v>
      </c>
      <c r="AY683" s="296" t="s">
        <v>215</v>
      </c>
    </row>
    <row r="684" s="13" customFormat="1">
      <c r="A684" s="13"/>
      <c r="B684" s="242"/>
      <c r="C684" s="243"/>
      <c r="D684" s="244" t="s">
        <v>223</v>
      </c>
      <c r="E684" s="245" t="s">
        <v>1</v>
      </c>
      <c r="F684" s="246" t="s">
        <v>1016</v>
      </c>
      <c r="G684" s="243"/>
      <c r="H684" s="247">
        <v>183.44999999999999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223</v>
      </c>
      <c r="AU684" s="253" t="s">
        <v>89</v>
      </c>
      <c r="AV684" s="13" t="s">
        <v>89</v>
      </c>
      <c r="AW684" s="13" t="s">
        <v>36</v>
      </c>
      <c r="AX684" s="13" t="s">
        <v>80</v>
      </c>
      <c r="AY684" s="253" t="s">
        <v>215</v>
      </c>
    </row>
    <row r="685" s="16" customFormat="1">
      <c r="A685" s="16"/>
      <c r="B685" s="286"/>
      <c r="C685" s="287"/>
      <c r="D685" s="244" t="s">
        <v>223</v>
      </c>
      <c r="E685" s="288" t="s">
        <v>1</v>
      </c>
      <c r="F685" s="289" t="s">
        <v>743</v>
      </c>
      <c r="G685" s="287"/>
      <c r="H685" s="290">
        <v>183.44999999999999</v>
      </c>
      <c r="I685" s="291"/>
      <c r="J685" s="287"/>
      <c r="K685" s="287"/>
      <c r="L685" s="292"/>
      <c r="M685" s="293"/>
      <c r="N685" s="294"/>
      <c r="O685" s="294"/>
      <c r="P685" s="294"/>
      <c r="Q685" s="294"/>
      <c r="R685" s="294"/>
      <c r="S685" s="294"/>
      <c r="T685" s="29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6" t="s">
        <v>223</v>
      </c>
      <c r="AU685" s="296" t="s">
        <v>89</v>
      </c>
      <c r="AV685" s="16" t="s">
        <v>233</v>
      </c>
      <c r="AW685" s="16" t="s">
        <v>36</v>
      </c>
      <c r="AX685" s="16" t="s">
        <v>80</v>
      </c>
      <c r="AY685" s="296" t="s">
        <v>215</v>
      </c>
    </row>
    <row r="686" s="13" customFormat="1">
      <c r="A686" s="13"/>
      <c r="B686" s="242"/>
      <c r="C686" s="243"/>
      <c r="D686" s="244" t="s">
        <v>223</v>
      </c>
      <c r="E686" s="245" t="s">
        <v>1</v>
      </c>
      <c r="F686" s="246" t="s">
        <v>1017</v>
      </c>
      <c r="G686" s="243"/>
      <c r="H686" s="247">
        <v>3.0939999999999999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223</v>
      </c>
      <c r="AU686" s="253" t="s">
        <v>89</v>
      </c>
      <c r="AV686" s="13" t="s">
        <v>89</v>
      </c>
      <c r="AW686" s="13" t="s">
        <v>36</v>
      </c>
      <c r="AX686" s="13" t="s">
        <v>80</v>
      </c>
      <c r="AY686" s="253" t="s">
        <v>215</v>
      </c>
    </row>
    <row r="687" s="13" customFormat="1">
      <c r="A687" s="13"/>
      <c r="B687" s="242"/>
      <c r="C687" s="243"/>
      <c r="D687" s="244" t="s">
        <v>223</v>
      </c>
      <c r="E687" s="245" t="s">
        <v>1</v>
      </c>
      <c r="F687" s="246" t="s">
        <v>1018</v>
      </c>
      <c r="G687" s="243"/>
      <c r="H687" s="247">
        <v>121.8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223</v>
      </c>
      <c r="AU687" s="253" t="s">
        <v>89</v>
      </c>
      <c r="AV687" s="13" t="s">
        <v>89</v>
      </c>
      <c r="AW687" s="13" t="s">
        <v>36</v>
      </c>
      <c r="AX687" s="13" t="s">
        <v>80</v>
      </c>
      <c r="AY687" s="253" t="s">
        <v>215</v>
      </c>
    </row>
    <row r="688" s="16" customFormat="1">
      <c r="A688" s="16"/>
      <c r="B688" s="286"/>
      <c r="C688" s="287"/>
      <c r="D688" s="244" t="s">
        <v>223</v>
      </c>
      <c r="E688" s="288" t="s">
        <v>1</v>
      </c>
      <c r="F688" s="289" t="s">
        <v>743</v>
      </c>
      <c r="G688" s="287"/>
      <c r="H688" s="290">
        <v>124.89400000000001</v>
      </c>
      <c r="I688" s="291"/>
      <c r="J688" s="287"/>
      <c r="K688" s="287"/>
      <c r="L688" s="292"/>
      <c r="M688" s="293"/>
      <c r="N688" s="294"/>
      <c r="O688" s="294"/>
      <c r="P688" s="294"/>
      <c r="Q688" s="294"/>
      <c r="R688" s="294"/>
      <c r="S688" s="294"/>
      <c r="T688" s="295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96" t="s">
        <v>223</v>
      </c>
      <c r="AU688" s="296" t="s">
        <v>89</v>
      </c>
      <c r="AV688" s="16" t="s">
        <v>233</v>
      </c>
      <c r="AW688" s="16" t="s">
        <v>36</v>
      </c>
      <c r="AX688" s="16" t="s">
        <v>80</v>
      </c>
      <c r="AY688" s="296" t="s">
        <v>215</v>
      </c>
    </row>
    <row r="689" s="14" customFormat="1">
      <c r="A689" s="14"/>
      <c r="B689" s="254"/>
      <c r="C689" s="255"/>
      <c r="D689" s="244" t="s">
        <v>223</v>
      </c>
      <c r="E689" s="256" t="s">
        <v>1</v>
      </c>
      <c r="F689" s="257" t="s">
        <v>226</v>
      </c>
      <c r="G689" s="255"/>
      <c r="H689" s="258">
        <v>1042.164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223</v>
      </c>
      <c r="AU689" s="264" t="s">
        <v>89</v>
      </c>
      <c r="AV689" s="14" t="s">
        <v>221</v>
      </c>
      <c r="AW689" s="14" t="s">
        <v>36</v>
      </c>
      <c r="AX689" s="14" t="s">
        <v>80</v>
      </c>
      <c r="AY689" s="264" t="s">
        <v>215</v>
      </c>
    </row>
    <row r="690" s="13" customFormat="1">
      <c r="A690" s="13"/>
      <c r="B690" s="242"/>
      <c r="C690" s="243"/>
      <c r="D690" s="244" t="s">
        <v>223</v>
      </c>
      <c r="E690" s="245" t="s">
        <v>1</v>
      </c>
      <c r="F690" s="246" t="s">
        <v>1019</v>
      </c>
      <c r="G690" s="243"/>
      <c r="H690" s="247">
        <v>1029.5640000000001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223</v>
      </c>
      <c r="AU690" s="253" t="s">
        <v>89</v>
      </c>
      <c r="AV690" s="13" t="s">
        <v>89</v>
      </c>
      <c r="AW690" s="13" t="s">
        <v>36</v>
      </c>
      <c r="AX690" s="13" t="s">
        <v>80</v>
      </c>
      <c r="AY690" s="253" t="s">
        <v>215</v>
      </c>
    </row>
    <row r="691" s="13" customFormat="1">
      <c r="A691" s="13"/>
      <c r="B691" s="242"/>
      <c r="C691" s="243"/>
      <c r="D691" s="244" t="s">
        <v>223</v>
      </c>
      <c r="E691" s="245" t="s">
        <v>1</v>
      </c>
      <c r="F691" s="246" t="s">
        <v>1020</v>
      </c>
      <c r="G691" s="243"/>
      <c r="H691" s="247">
        <v>-70.909999999999997</v>
      </c>
      <c r="I691" s="248"/>
      <c r="J691" s="243"/>
      <c r="K691" s="243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223</v>
      </c>
      <c r="AU691" s="253" t="s">
        <v>89</v>
      </c>
      <c r="AV691" s="13" t="s">
        <v>89</v>
      </c>
      <c r="AW691" s="13" t="s">
        <v>36</v>
      </c>
      <c r="AX691" s="13" t="s">
        <v>80</v>
      </c>
      <c r="AY691" s="253" t="s">
        <v>215</v>
      </c>
    </row>
    <row r="692" s="13" customFormat="1">
      <c r="A692" s="13"/>
      <c r="B692" s="242"/>
      <c r="C692" s="243"/>
      <c r="D692" s="244" t="s">
        <v>223</v>
      </c>
      <c r="E692" s="245" t="s">
        <v>1</v>
      </c>
      <c r="F692" s="246" t="s">
        <v>1021</v>
      </c>
      <c r="G692" s="243"/>
      <c r="H692" s="247">
        <v>-305.08999999999997</v>
      </c>
      <c r="I692" s="248"/>
      <c r="J692" s="243"/>
      <c r="K692" s="243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223</v>
      </c>
      <c r="AU692" s="253" t="s">
        <v>89</v>
      </c>
      <c r="AV692" s="13" t="s">
        <v>89</v>
      </c>
      <c r="AW692" s="13" t="s">
        <v>36</v>
      </c>
      <c r="AX692" s="13" t="s">
        <v>80</v>
      </c>
      <c r="AY692" s="253" t="s">
        <v>215</v>
      </c>
    </row>
    <row r="693" s="16" customFormat="1">
      <c r="A693" s="16"/>
      <c r="B693" s="286"/>
      <c r="C693" s="287"/>
      <c r="D693" s="244" t="s">
        <v>223</v>
      </c>
      <c r="E693" s="288" t="s">
        <v>1</v>
      </c>
      <c r="F693" s="289" t="s">
        <v>743</v>
      </c>
      <c r="G693" s="287"/>
      <c r="H693" s="290">
        <v>653.56399999999996</v>
      </c>
      <c r="I693" s="291"/>
      <c r="J693" s="287"/>
      <c r="K693" s="287"/>
      <c r="L693" s="292"/>
      <c r="M693" s="293"/>
      <c r="N693" s="294"/>
      <c r="O693" s="294"/>
      <c r="P693" s="294"/>
      <c r="Q693" s="294"/>
      <c r="R693" s="294"/>
      <c r="S693" s="294"/>
      <c r="T693" s="295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96" t="s">
        <v>223</v>
      </c>
      <c r="AU693" s="296" t="s">
        <v>89</v>
      </c>
      <c r="AV693" s="16" t="s">
        <v>233</v>
      </c>
      <c r="AW693" s="16" t="s">
        <v>36</v>
      </c>
      <c r="AX693" s="16" t="s">
        <v>80</v>
      </c>
      <c r="AY693" s="296" t="s">
        <v>215</v>
      </c>
    </row>
    <row r="694" s="13" customFormat="1">
      <c r="A694" s="13"/>
      <c r="B694" s="242"/>
      <c r="C694" s="243"/>
      <c r="D694" s="244" t="s">
        <v>223</v>
      </c>
      <c r="E694" s="245" t="s">
        <v>1</v>
      </c>
      <c r="F694" s="246" t="s">
        <v>1022</v>
      </c>
      <c r="G694" s="243"/>
      <c r="H694" s="247">
        <v>53.049999999999997</v>
      </c>
      <c r="I694" s="248"/>
      <c r="J694" s="243"/>
      <c r="K694" s="243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223</v>
      </c>
      <c r="AU694" s="253" t="s">
        <v>89</v>
      </c>
      <c r="AV694" s="13" t="s">
        <v>89</v>
      </c>
      <c r="AW694" s="13" t="s">
        <v>36</v>
      </c>
      <c r="AX694" s="13" t="s">
        <v>80</v>
      </c>
      <c r="AY694" s="253" t="s">
        <v>215</v>
      </c>
    </row>
    <row r="695" s="16" customFormat="1">
      <c r="A695" s="16"/>
      <c r="B695" s="286"/>
      <c r="C695" s="287"/>
      <c r="D695" s="244" t="s">
        <v>223</v>
      </c>
      <c r="E695" s="288" t="s">
        <v>1</v>
      </c>
      <c r="F695" s="289" t="s">
        <v>743</v>
      </c>
      <c r="G695" s="287"/>
      <c r="H695" s="290">
        <v>53.049999999999997</v>
      </c>
      <c r="I695" s="291"/>
      <c r="J695" s="287"/>
      <c r="K695" s="287"/>
      <c r="L695" s="292"/>
      <c r="M695" s="293"/>
      <c r="N695" s="294"/>
      <c r="O695" s="294"/>
      <c r="P695" s="294"/>
      <c r="Q695" s="294"/>
      <c r="R695" s="294"/>
      <c r="S695" s="294"/>
      <c r="T695" s="295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96" t="s">
        <v>223</v>
      </c>
      <c r="AU695" s="296" t="s">
        <v>89</v>
      </c>
      <c r="AV695" s="16" t="s">
        <v>233</v>
      </c>
      <c r="AW695" s="16" t="s">
        <v>36</v>
      </c>
      <c r="AX695" s="16" t="s">
        <v>80</v>
      </c>
      <c r="AY695" s="296" t="s">
        <v>215</v>
      </c>
    </row>
    <row r="696" s="13" customFormat="1">
      <c r="A696" s="13"/>
      <c r="B696" s="242"/>
      <c r="C696" s="243"/>
      <c r="D696" s="244" t="s">
        <v>223</v>
      </c>
      <c r="E696" s="245" t="s">
        <v>1</v>
      </c>
      <c r="F696" s="246" t="s">
        <v>1023</v>
      </c>
      <c r="G696" s="243"/>
      <c r="H696" s="247">
        <v>183.44999999999999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223</v>
      </c>
      <c r="AU696" s="253" t="s">
        <v>89</v>
      </c>
      <c r="AV696" s="13" t="s">
        <v>89</v>
      </c>
      <c r="AW696" s="13" t="s">
        <v>36</v>
      </c>
      <c r="AX696" s="13" t="s">
        <v>80</v>
      </c>
      <c r="AY696" s="253" t="s">
        <v>215</v>
      </c>
    </row>
    <row r="697" s="16" customFormat="1">
      <c r="A697" s="16"/>
      <c r="B697" s="286"/>
      <c r="C697" s="287"/>
      <c r="D697" s="244" t="s">
        <v>223</v>
      </c>
      <c r="E697" s="288" t="s">
        <v>1</v>
      </c>
      <c r="F697" s="289" t="s">
        <v>743</v>
      </c>
      <c r="G697" s="287"/>
      <c r="H697" s="290">
        <v>183.44999999999999</v>
      </c>
      <c r="I697" s="291"/>
      <c r="J697" s="287"/>
      <c r="K697" s="287"/>
      <c r="L697" s="292"/>
      <c r="M697" s="293"/>
      <c r="N697" s="294"/>
      <c r="O697" s="294"/>
      <c r="P697" s="294"/>
      <c r="Q697" s="294"/>
      <c r="R697" s="294"/>
      <c r="S697" s="294"/>
      <c r="T697" s="295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96" t="s">
        <v>223</v>
      </c>
      <c r="AU697" s="296" t="s">
        <v>89</v>
      </c>
      <c r="AV697" s="16" t="s">
        <v>233</v>
      </c>
      <c r="AW697" s="16" t="s">
        <v>36</v>
      </c>
      <c r="AX697" s="16" t="s">
        <v>80</v>
      </c>
      <c r="AY697" s="296" t="s">
        <v>215</v>
      </c>
    </row>
    <row r="698" s="13" customFormat="1">
      <c r="A698" s="13"/>
      <c r="B698" s="242"/>
      <c r="C698" s="243"/>
      <c r="D698" s="244" t="s">
        <v>223</v>
      </c>
      <c r="E698" s="245" t="s">
        <v>1</v>
      </c>
      <c r="F698" s="246" t="s">
        <v>1024</v>
      </c>
      <c r="G698" s="243"/>
      <c r="H698" s="247">
        <v>121.76000000000001</v>
      </c>
      <c r="I698" s="248"/>
      <c r="J698" s="243"/>
      <c r="K698" s="243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223</v>
      </c>
      <c r="AU698" s="253" t="s">
        <v>89</v>
      </c>
      <c r="AV698" s="13" t="s">
        <v>89</v>
      </c>
      <c r="AW698" s="13" t="s">
        <v>36</v>
      </c>
      <c r="AX698" s="13" t="s">
        <v>80</v>
      </c>
      <c r="AY698" s="253" t="s">
        <v>215</v>
      </c>
    </row>
    <row r="699" s="16" customFormat="1">
      <c r="A699" s="16"/>
      <c r="B699" s="286"/>
      <c r="C699" s="287"/>
      <c r="D699" s="244" t="s">
        <v>223</v>
      </c>
      <c r="E699" s="288" t="s">
        <v>1</v>
      </c>
      <c r="F699" s="289" t="s">
        <v>743</v>
      </c>
      <c r="G699" s="287"/>
      <c r="H699" s="290">
        <v>121.76000000000001</v>
      </c>
      <c r="I699" s="291"/>
      <c r="J699" s="287"/>
      <c r="K699" s="287"/>
      <c r="L699" s="292"/>
      <c r="M699" s="293"/>
      <c r="N699" s="294"/>
      <c r="O699" s="294"/>
      <c r="P699" s="294"/>
      <c r="Q699" s="294"/>
      <c r="R699" s="294"/>
      <c r="S699" s="294"/>
      <c r="T699" s="295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96" t="s">
        <v>223</v>
      </c>
      <c r="AU699" s="296" t="s">
        <v>89</v>
      </c>
      <c r="AV699" s="16" t="s">
        <v>233</v>
      </c>
      <c r="AW699" s="16" t="s">
        <v>36</v>
      </c>
      <c r="AX699" s="16" t="s">
        <v>80</v>
      </c>
      <c r="AY699" s="296" t="s">
        <v>215</v>
      </c>
    </row>
    <row r="700" s="13" customFormat="1">
      <c r="A700" s="13"/>
      <c r="B700" s="242"/>
      <c r="C700" s="243"/>
      <c r="D700" s="244" t="s">
        <v>223</v>
      </c>
      <c r="E700" s="245" t="s">
        <v>1</v>
      </c>
      <c r="F700" s="246" t="s">
        <v>1025</v>
      </c>
      <c r="G700" s="243"/>
      <c r="H700" s="247">
        <v>18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223</v>
      </c>
      <c r="AU700" s="253" t="s">
        <v>89</v>
      </c>
      <c r="AV700" s="13" t="s">
        <v>89</v>
      </c>
      <c r="AW700" s="13" t="s">
        <v>36</v>
      </c>
      <c r="AX700" s="13" t="s">
        <v>80</v>
      </c>
      <c r="AY700" s="253" t="s">
        <v>215</v>
      </c>
    </row>
    <row r="701" s="16" customFormat="1">
      <c r="A701" s="16"/>
      <c r="B701" s="286"/>
      <c r="C701" s="287"/>
      <c r="D701" s="244" t="s">
        <v>223</v>
      </c>
      <c r="E701" s="288" t="s">
        <v>1</v>
      </c>
      <c r="F701" s="289" t="s">
        <v>743</v>
      </c>
      <c r="G701" s="287"/>
      <c r="H701" s="290">
        <v>18</v>
      </c>
      <c r="I701" s="291"/>
      <c r="J701" s="287"/>
      <c r="K701" s="287"/>
      <c r="L701" s="292"/>
      <c r="M701" s="293"/>
      <c r="N701" s="294"/>
      <c r="O701" s="294"/>
      <c r="P701" s="294"/>
      <c r="Q701" s="294"/>
      <c r="R701" s="294"/>
      <c r="S701" s="294"/>
      <c r="T701" s="295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96" t="s">
        <v>223</v>
      </c>
      <c r="AU701" s="296" t="s">
        <v>89</v>
      </c>
      <c r="AV701" s="16" t="s">
        <v>233</v>
      </c>
      <c r="AW701" s="16" t="s">
        <v>36</v>
      </c>
      <c r="AX701" s="16" t="s">
        <v>80</v>
      </c>
      <c r="AY701" s="296" t="s">
        <v>215</v>
      </c>
    </row>
    <row r="702" s="14" customFormat="1">
      <c r="A702" s="14"/>
      <c r="B702" s="254"/>
      <c r="C702" s="255"/>
      <c r="D702" s="244" t="s">
        <v>223</v>
      </c>
      <c r="E702" s="256" t="s">
        <v>1</v>
      </c>
      <c r="F702" s="257" t="s">
        <v>226</v>
      </c>
      <c r="G702" s="255"/>
      <c r="H702" s="258">
        <v>1029.8240000000001</v>
      </c>
      <c r="I702" s="259"/>
      <c r="J702" s="255"/>
      <c r="K702" s="255"/>
      <c r="L702" s="260"/>
      <c r="M702" s="261"/>
      <c r="N702" s="262"/>
      <c r="O702" s="262"/>
      <c r="P702" s="262"/>
      <c r="Q702" s="262"/>
      <c r="R702" s="262"/>
      <c r="S702" s="262"/>
      <c r="T702" s="26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4" t="s">
        <v>223</v>
      </c>
      <c r="AU702" s="264" t="s">
        <v>89</v>
      </c>
      <c r="AV702" s="14" t="s">
        <v>221</v>
      </c>
      <c r="AW702" s="14" t="s">
        <v>36</v>
      </c>
      <c r="AX702" s="14" t="s">
        <v>21</v>
      </c>
      <c r="AY702" s="264" t="s">
        <v>215</v>
      </c>
    </row>
    <row r="703" s="2" customFormat="1" ht="33" customHeight="1">
      <c r="A703" s="39"/>
      <c r="B703" s="40"/>
      <c r="C703" s="228" t="s">
        <v>1026</v>
      </c>
      <c r="D703" s="228" t="s">
        <v>217</v>
      </c>
      <c r="E703" s="229" t="s">
        <v>1027</v>
      </c>
      <c r="F703" s="230" t="s">
        <v>1028</v>
      </c>
      <c r="G703" s="231" t="s">
        <v>220</v>
      </c>
      <c r="H703" s="232">
        <v>43.57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2.2563399999999998</v>
      </c>
      <c r="R703" s="238">
        <f>Q703*H703</f>
        <v>98.308733799999985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221</v>
      </c>
      <c r="AT703" s="240" t="s">
        <v>217</v>
      </c>
      <c r="AU703" s="240" t="s">
        <v>89</v>
      </c>
      <c r="AY703" s="18" t="s">
        <v>215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221</v>
      </c>
      <c r="BM703" s="240" t="s">
        <v>1029</v>
      </c>
    </row>
    <row r="704" s="15" customFormat="1">
      <c r="A704" s="15"/>
      <c r="B704" s="265"/>
      <c r="C704" s="266"/>
      <c r="D704" s="244" t="s">
        <v>223</v>
      </c>
      <c r="E704" s="267" t="s">
        <v>1</v>
      </c>
      <c r="F704" s="268" t="s">
        <v>1030</v>
      </c>
      <c r="G704" s="266"/>
      <c r="H704" s="267" t="s">
        <v>1</v>
      </c>
      <c r="I704" s="269"/>
      <c r="J704" s="266"/>
      <c r="K704" s="266"/>
      <c r="L704" s="270"/>
      <c r="M704" s="271"/>
      <c r="N704" s="272"/>
      <c r="O704" s="272"/>
      <c r="P704" s="272"/>
      <c r="Q704" s="272"/>
      <c r="R704" s="272"/>
      <c r="S704" s="272"/>
      <c r="T704" s="27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4" t="s">
        <v>223</v>
      </c>
      <c r="AU704" s="274" t="s">
        <v>89</v>
      </c>
      <c r="AV704" s="15" t="s">
        <v>21</v>
      </c>
      <c r="AW704" s="15" t="s">
        <v>36</v>
      </c>
      <c r="AX704" s="15" t="s">
        <v>80</v>
      </c>
      <c r="AY704" s="274" t="s">
        <v>215</v>
      </c>
    </row>
    <row r="705" s="13" customFormat="1">
      <c r="A705" s="13"/>
      <c r="B705" s="242"/>
      <c r="C705" s="243"/>
      <c r="D705" s="244" t="s">
        <v>223</v>
      </c>
      <c r="E705" s="245" t="s">
        <v>1</v>
      </c>
      <c r="F705" s="246" t="s">
        <v>1031</v>
      </c>
      <c r="G705" s="243"/>
      <c r="H705" s="247">
        <v>39.213999999999999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223</v>
      </c>
      <c r="AU705" s="253" t="s">
        <v>89</v>
      </c>
      <c r="AV705" s="13" t="s">
        <v>89</v>
      </c>
      <c r="AW705" s="13" t="s">
        <v>36</v>
      </c>
      <c r="AX705" s="13" t="s">
        <v>80</v>
      </c>
      <c r="AY705" s="253" t="s">
        <v>215</v>
      </c>
    </row>
    <row r="706" s="13" customFormat="1">
      <c r="A706" s="13"/>
      <c r="B706" s="242"/>
      <c r="C706" s="243"/>
      <c r="D706" s="244" t="s">
        <v>223</v>
      </c>
      <c r="E706" s="245" t="s">
        <v>1</v>
      </c>
      <c r="F706" s="246" t="s">
        <v>1032</v>
      </c>
      <c r="G706" s="243"/>
      <c r="H706" s="247">
        <v>3.1859999999999999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223</v>
      </c>
      <c r="AU706" s="253" t="s">
        <v>89</v>
      </c>
      <c r="AV706" s="13" t="s">
        <v>89</v>
      </c>
      <c r="AW706" s="13" t="s">
        <v>36</v>
      </c>
      <c r="AX706" s="13" t="s">
        <v>80</v>
      </c>
      <c r="AY706" s="253" t="s">
        <v>215</v>
      </c>
    </row>
    <row r="707" s="13" customFormat="1">
      <c r="A707" s="13"/>
      <c r="B707" s="242"/>
      <c r="C707" s="243"/>
      <c r="D707" s="244" t="s">
        <v>223</v>
      </c>
      <c r="E707" s="245" t="s">
        <v>1</v>
      </c>
      <c r="F707" s="246" t="s">
        <v>1033</v>
      </c>
      <c r="G707" s="243"/>
      <c r="H707" s="247">
        <v>1.1699999999999999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223</v>
      </c>
      <c r="AU707" s="253" t="s">
        <v>89</v>
      </c>
      <c r="AV707" s="13" t="s">
        <v>89</v>
      </c>
      <c r="AW707" s="13" t="s">
        <v>36</v>
      </c>
      <c r="AX707" s="13" t="s">
        <v>80</v>
      </c>
      <c r="AY707" s="253" t="s">
        <v>215</v>
      </c>
    </row>
    <row r="708" s="14" customFormat="1">
      <c r="A708" s="14"/>
      <c r="B708" s="254"/>
      <c r="C708" s="255"/>
      <c r="D708" s="244" t="s">
        <v>223</v>
      </c>
      <c r="E708" s="256" t="s">
        <v>1</v>
      </c>
      <c r="F708" s="257" t="s">
        <v>226</v>
      </c>
      <c r="G708" s="255"/>
      <c r="H708" s="258">
        <v>43.57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223</v>
      </c>
      <c r="AU708" s="264" t="s">
        <v>89</v>
      </c>
      <c r="AV708" s="14" t="s">
        <v>221</v>
      </c>
      <c r="AW708" s="14" t="s">
        <v>36</v>
      </c>
      <c r="AX708" s="14" t="s">
        <v>21</v>
      </c>
      <c r="AY708" s="264" t="s">
        <v>215</v>
      </c>
    </row>
    <row r="709" s="2" customFormat="1" ht="21.75" customHeight="1">
      <c r="A709" s="39"/>
      <c r="B709" s="40"/>
      <c r="C709" s="228" t="s">
        <v>1034</v>
      </c>
      <c r="D709" s="228" t="s">
        <v>217</v>
      </c>
      <c r="E709" s="229" t="s">
        <v>1035</v>
      </c>
      <c r="F709" s="230" t="s">
        <v>1036</v>
      </c>
      <c r="G709" s="231" t="s">
        <v>220</v>
      </c>
      <c r="H709" s="232">
        <v>22.013999999999999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2.2563399999999998</v>
      </c>
      <c r="R709" s="238">
        <f>Q709*H709</f>
        <v>49.671068759999997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221</v>
      </c>
      <c r="AT709" s="240" t="s">
        <v>217</v>
      </c>
      <c r="AU709" s="240" t="s">
        <v>89</v>
      </c>
      <c r="AY709" s="18" t="s">
        <v>215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221</v>
      </c>
      <c r="BM709" s="240" t="s">
        <v>1037</v>
      </c>
    </row>
    <row r="710" s="13" customFormat="1">
      <c r="A710" s="13"/>
      <c r="B710" s="242"/>
      <c r="C710" s="243"/>
      <c r="D710" s="244" t="s">
        <v>223</v>
      </c>
      <c r="E710" s="245" t="s">
        <v>1</v>
      </c>
      <c r="F710" s="246" t="s">
        <v>1038</v>
      </c>
      <c r="G710" s="243"/>
      <c r="H710" s="247">
        <v>22.013999999999999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223</v>
      </c>
      <c r="AU710" s="253" t="s">
        <v>89</v>
      </c>
      <c r="AV710" s="13" t="s">
        <v>89</v>
      </c>
      <c r="AW710" s="13" t="s">
        <v>36</v>
      </c>
      <c r="AX710" s="13" t="s">
        <v>21</v>
      </c>
      <c r="AY710" s="253" t="s">
        <v>215</v>
      </c>
    </row>
    <row r="711" s="2" customFormat="1" ht="33" customHeight="1">
      <c r="A711" s="39"/>
      <c r="B711" s="40"/>
      <c r="C711" s="228" t="s">
        <v>1039</v>
      </c>
      <c r="D711" s="228" t="s">
        <v>217</v>
      </c>
      <c r="E711" s="229" t="s">
        <v>1040</v>
      </c>
      <c r="F711" s="230" t="s">
        <v>1041</v>
      </c>
      <c r="G711" s="231" t="s">
        <v>220</v>
      </c>
      <c r="H711" s="232">
        <v>1.5089999999999999</v>
      </c>
      <c r="I711" s="233"/>
      <c r="J711" s="234">
        <f>ROUND(I711*H711,2)</f>
        <v>0</v>
      </c>
      <c r="K711" s="235"/>
      <c r="L711" s="45"/>
      <c r="M711" s="236" t="s">
        <v>1</v>
      </c>
      <c r="N711" s="237" t="s">
        <v>45</v>
      </c>
      <c r="O711" s="92"/>
      <c r="P711" s="238">
        <f>O711*H711</f>
        <v>0</v>
      </c>
      <c r="Q711" s="238">
        <v>2.2563399999999998</v>
      </c>
      <c r="R711" s="238">
        <f>Q711*H711</f>
        <v>3.4048170599999996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221</v>
      </c>
      <c r="AT711" s="240" t="s">
        <v>217</v>
      </c>
      <c r="AU711" s="240" t="s">
        <v>89</v>
      </c>
      <c r="AY711" s="18" t="s">
        <v>215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221</v>
      </c>
      <c r="BM711" s="240" t="s">
        <v>1042</v>
      </c>
    </row>
    <row r="712" s="13" customFormat="1">
      <c r="A712" s="13"/>
      <c r="B712" s="242"/>
      <c r="C712" s="243"/>
      <c r="D712" s="244" t="s">
        <v>223</v>
      </c>
      <c r="E712" s="245" t="s">
        <v>1</v>
      </c>
      <c r="F712" s="246" t="s">
        <v>1043</v>
      </c>
      <c r="G712" s="243"/>
      <c r="H712" s="247">
        <v>1.5089999999999999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223</v>
      </c>
      <c r="AU712" s="253" t="s">
        <v>89</v>
      </c>
      <c r="AV712" s="13" t="s">
        <v>89</v>
      </c>
      <c r="AW712" s="13" t="s">
        <v>36</v>
      </c>
      <c r="AX712" s="13" t="s">
        <v>21</v>
      </c>
      <c r="AY712" s="253" t="s">
        <v>215</v>
      </c>
    </row>
    <row r="713" s="2" customFormat="1" ht="21.75" customHeight="1">
      <c r="A713" s="39"/>
      <c r="B713" s="40"/>
      <c r="C713" s="228" t="s">
        <v>592</v>
      </c>
      <c r="D713" s="228" t="s">
        <v>217</v>
      </c>
      <c r="E713" s="229" t="s">
        <v>1044</v>
      </c>
      <c r="F713" s="230" t="s">
        <v>1045</v>
      </c>
      <c r="G713" s="231" t="s">
        <v>220</v>
      </c>
      <c r="H713" s="232">
        <v>43.57</v>
      </c>
      <c r="I713" s="233"/>
      <c r="J713" s="234">
        <f>ROUND(I713*H713,2)</f>
        <v>0</v>
      </c>
      <c r="K713" s="235"/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221</v>
      </c>
      <c r="AT713" s="240" t="s">
        <v>217</v>
      </c>
      <c r="AU713" s="240" t="s">
        <v>89</v>
      </c>
      <c r="AY713" s="18" t="s">
        <v>215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21</v>
      </c>
      <c r="BK713" s="241">
        <f>ROUND(I713*H713,2)</f>
        <v>0</v>
      </c>
      <c r="BL713" s="18" t="s">
        <v>221</v>
      </c>
      <c r="BM713" s="240" t="s">
        <v>1046</v>
      </c>
    </row>
    <row r="714" s="13" customFormat="1">
      <c r="A714" s="13"/>
      <c r="B714" s="242"/>
      <c r="C714" s="243"/>
      <c r="D714" s="244" t="s">
        <v>223</v>
      </c>
      <c r="E714" s="245" t="s">
        <v>1</v>
      </c>
      <c r="F714" s="246" t="s">
        <v>1047</v>
      </c>
      <c r="G714" s="243"/>
      <c r="H714" s="247">
        <v>43.57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223</v>
      </c>
      <c r="AU714" s="253" t="s">
        <v>89</v>
      </c>
      <c r="AV714" s="13" t="s">
        <v>89</v>
      </c>
      <c r="AW714" s="13" t="s">
        <v>36</v>
      </c>
      <c r="AX714" s="13" t="s">
        <v>21</v>
      </c>
      <c r="AY714" s="253" t="s">
        <v>215</v>
      </c>
    </row>
    <row r="715" s="2" customFormat="1" ht="33" customHeight="1">
      <c r="A715" s="39"/>
      <c r="B715" s="40"/>
      <c r="C715" s="228" t="s">
        <v>1048</v>
      </c>
      <c r="D715" s="228" t="s">
        <v>217</v>
      </c>
      <c r="E715" s="229" t="s">
        <v>1049</v>
      </c>
      <c r="F715" s="230" t="s">
        <v>1050</v>
      </c>
      <c r="G715" s="231" t="s">
        <v>220</v>
      </c>
      <c r="H715" s="232">
        <v>22.013999999999999</v>
      </c>
      <c r="I715" s="233"/>
      <c r="J715" s="234">
        <f>ROUND(I715*H715,2)</f>
        <v>0</v>
      </c>
      <c r="K715" s="235"/>
      <c r="L715" s="45"/>
      <c r="M715" s="236" t="s">
        <v>1</v>
      </c>
      <c r="N715" s="237" t="s">
        <v>45</v>
      </c>
      <c r="O715" s="92"/>
      <c r="P715" s="238">
        <f>O715*H715</f>
        <v>0</v>
      </c>
      <c r="Q715" s="238">
        <v>0.030300000000000001</v>
      </c>
      <c r="R715" s="238">
        <f>Q715*H715</f>
        <v>0.66702419999999996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221</v>
      </c>
      <c r="AT715" s="240" t="s">
        <v>217</v>
      </c>
      <c r="AU715" s="240" t="s">
        <v>89</v>
      </c>
      <c r="AY715" s="18" t="s">
        <v>215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21</v>
      </c>
      <c r="BK715" s="241">
        <f>ROUND(I715*H715,2)</f>
        <v>0</v>
      </c>
      <c r="BL715" s="18" t="s">
        <v>221</v>
      </c>
      <c r="BM715" s="240" t="s">
        <v>1051</v>
      </c>
    </row>
    <row r="716" s="13" customFormat="1">
      <c r="A716" s="13"/>
      <c r="B716" s="242"/>
      <c r="C716" s="243"/>
      <c r="D716" s="244" t="s">
        <v>223</v>
      </c>
      <c r="E716" s="245" t="s">
        <v>1</v>
      </c>
      <c r="F716" s="246" t="s">
        <v>1052</v>
      </c>
      <c r="G716" s="243"/>
      <c r="H716" s="247">
        <v>22.013999999999999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223</v>
      </c>
      <c r="AU716" s="253" t="s">
        <v>89</v>
      </c>
      <c r="AV716" s="13" t="s">
        <v>89</v>
      </c>
      <c r="AW716" s="13" t="s">
        <v>36</v>
      </c>
      <c r="AX716" s="13" t="s">
        <v>21</v>
      </c>
      <c r="AY716" s="253" t="s">
        <v>215</v>
      </c>
    </row>
    <row r="717" s="2" customFormat="1" ht="16.5" customHeight="1">
      <c r="A717" s="39"/>
      <c r="B717" s="40"/>
      <c r="C717" s="228" t="s">
        <v>1053</v>
      </c>
      <c r="D717" s="228" t="s">
        <v>217</v>
      </c>
      <c r="E717" s="229" t="s">
        <v>1054</v>
      </c>
      <c r="F717" s="230" t="s">
        <v>1055</v>
      </c>
      <c r="G717" s="231" t="s">
        <v>281</v>
      </c>
      <c r="H717" s="232">
        <v>3.6230000000000002</v>
      </c>
      <c r="I717" s="233"/>
      <c r="J717" s="234">
        <f>ROUND(I717*H717,2)</f>
        <v>0</v>
      </c>
      <c r="K717" s="235"/>
      <c r="L717" s="45"/>
      <c r="M717" s="236" t="s">
        <v>1</v>
      </c>
      <c r="N717" s="237" t="s">
        <v>45</v>
      </c>
      <c r="O717" s="92"/>
      <c r="P717" s="238">
        <f>O717*H717</f>
        <v>0</v>
      </c>
      <c r="Q717" s="238">
        <v>1.0530600000000001</v>
      </c>
      <c r="R717" s="238">
        <f>Q717*H717</f>
        <v>3.8152363800000004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221</v>
      </c>
      <c r="AT717" s="240" t="s">
        <v>217</v>
      </c>
      <c r="AU717" s="240" t="s">
        <v>89</v>
      </c>
      <c r="AY717" s="18" t="s">
        <v>215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21</v>
      </c>
      <c r="BK717" s="241">
        <f>ROUND(I717*H717,2)</f>
        <v>0</v>
      </c>
      <c r="BL717" s="18" t="s">
        <v>221</v>
      </c>
      <c r="BM717" s="240" t="s">
        <v>1056</v>
      </c>
    </row>
    <row r="718" s="13" customFormat="1">
      <c r="A718" s="13"/>
      <c r="B718" s="242"/>
      <c r="C718" s="243"/>
      <c r="D718" s="244" t="s">
        <v>223</v>
      </c>
      <c r="E718" s="245" t="s">
        <v>1</v>
      </c>
      <c r="F718" s="246" t="s">
        <v>1057</v>
      </c>
      <c r="G718" s="243"/>
      <c r="H718" s="247">
        <v>653.56399999999996</v>
      </c>
      <c r="I718" s="248"/>
      <c r="J718" s="243"/>
      <c r="K718" s="243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223</v>
      </c>
      <c r="AU718" s="253" t="s">
        <v>89</v>
      </c>
      <c r="AV718" s="13" t="s">
        <v>89</v>
      </c>
      <c r="AW718" s="13" t="s">
        <v>36</v>
      </c>
      <c r="AX718" s="13" t="s">
        <v>80</v>
      </c>
      <c r="AY718" s="253" t="s">
        <v>215</v>
      </c>
    </row>
    <row r="719" s="13" customFormat="1">
      <c r="A719" s="13"/>
      <c r="B719" s="242"/>
      <c r="C719" s="243"/>
      <c r="D719" s="244" t="s">
        <v>223</v>
      </c>
      <c r="E719" s="245" t="s">
        <v>1</v>
      </c>
      <c r="F719" s="246" t="s">
        <v>1058</v>
      </c>
      <c r="G719" s="243"/>
      <c r="H719" s="247">
        <v>53.100000000000001</v>
      </c>
      <c r="I719" s="248"/>
      <c r="J719" s="243"/>
      <c r="K719" s="243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223</v>
      </c>
      <c r="AU719" s="253" t="s">
        <v>89</v>
      </c>
      <c r="AV719" s="13" t="s">
        <v>89</v>
      </c>
      <c r="AW719" s="13" t="s">
        <v>36</v>
      </c>
      <c r="AX719" s="13" t="s">
        <v>80</v>
      </c>
      <c r="AY719" s="253" t="s">
        <v>215</v>
      </c>
    </row>
    <row r="720" s="13" customFormat="1">
      <c r="A720" s="13"/>
      <c r="B720" s="242"/>
      <c r="C720" s="243"/>
      <c r="D720" s="244" t="s">
        <v>223</v>
      </c>
      <c r="E720" s="245" t="s">
        <v>1</v>
      </c>
      <c r="F720" s="246" t="s">
        <v>1025</v>
      </c>
      <c r="G720" s="243"/>
      <c r="H720" s="247">
        <v>18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223</v>
      </c>
      <c r="AU720" s="253" t="s">
        <v>89</v>
      </c>
      <c r="AV720" s="13" t="s">
        <v>89</v>
      </c>
      <c r="AW720" s="13" t="s">
        <v>36</v>
      </c>
      <c r="AX720" s="13" t="s">
        <v>80</v>
      </c>
      <c r="AY720" s="253" t="s">
        <v>215</v>
      </c>
    </row>
    <row r="721" s="16" customFormat="1">
      <c r="A721" s="16"/>
      <c r="B721" s="286"/>
      <c r="C721" s="287"/>
      <c r="D721" s="244" t="s">
        <v>223</v>
      </c>
      <c r="E721" s="288" t="s">
        <v>1</v>
      </c>
      <c r="F721" s="289" t="s">
        <v>743</v>
      </c>
      <c r="G721" s="287"/>
      <c r="H721" s="290">
        <v>724.66399999999999</v>
      </c>
      <c r="I721" s="291"/>
      <c r="J721" s="287"/>
      <c r="K721" s="287"/>
      <c r="L721" s="292"/>
      <c r="M721" s="293"/>
      <c r="N721" s="294"/>
      <c r="O721" s="294"/>
      <c r="P721" s="294"/>
      <c r="Q721" s="294"/>
      <c r="R721" s="294"/>
      <c r="S721" s="294"/>
      <c r="T721" s="295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96" t="s">
        <v>223</v>
      </c>
      <c r="AU721" s="296" t="s">
        <v>89</v>
      </c>
      <c r="AV721" s="16" t="s">
        <v>233</v>
      </c>
      <c r="AW721" s="16" t="s">
        <v>36</v>
      </c>
      <c r="AX721" s="16" t="s">
        <v>80</v>
      </c>
      <c r="AY721" s="296" t="s">
        <v>215</v>
      </c>
    </row>
    <row r="722" s="13" customFormat="1">
      <c r="A722" s="13"/>
      <c r="B722" s="242"/>
      <c r="C722" s="243"/>
      <c r="D722" s="244" t="s">
        <v>223</v>
      </c>
      <c r="E722" s="245" t="s">
        <v>1</v>
      </c>
      <c r="F722" s="246" t="s">
        <v>1059</v>
      </c>
      <c r="G722" s="243"/>
      <c r="H722" s="247">
        <v>3.6230000000000002</v>
      </c>
      <c r="I722" s="248"/>
      <c r="J722" s="243"/>
      <c r="K722" s="243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223</v>
      </c>
      <c r="AU722" s="253" t="s">
        <v>89</v>
      </c>
      <c r="AV722" s="13" t="s">
        <v>89</v>
      </c>
      <c r="AW722" s="13" t="s">
        <v>36</v>
      </c>
      <c r="AX722" s="13" t="s">
        <v>21</v>
      </c>
      <c r="AY722" s="253" t="s">
        <v>215</v>
      </c>
    </row>
    <row r="723" s="2" customFormat="1" ht="21.75" customHeight="1">
      <c r="A723" s="39"/>
      <c r="B723" s="40"/>
      <c r="C723" s="228" t="s">
        <v>1060</v>
      </c>
      <c r="D723" s="228" t="s">
        <v>217</v>
      </c>
      <c r="E723" s="229" t="s">
        <v>1061</v>
      </c>
      <c r="F723" s="230" t="s">
        <v>1062</v>
      </c>
      <c r="G723" s="231" t="s">
        <v>246</v>
      </c>
      <c r="H723" s="232">
        <v>11.544000000000001</v>
      </c>
      <c r="I723" s="233"/>
      <c r="J723" s="234">
        <f>ROUND(I723*H723,2)</f>
        <v>0</v>
      </c>
      <c r="K723" s="235"/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0.042000000000000003</v>
      </c>
      <c r="R723" s="238">
        <f>Q723*H723</f>
        <v>0.48484800000000006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221</v>
      </c>
      <c r="AT723" s="240" t="s">
        <v>217</v>
      </c>
      <c r="AU723" s="240" t="s">
        <v>89</v>
      </c>
      <c r="AY723" s="18" t="s">
        <v>215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21</v>
      </c>
      <c r="BK723" s="241">
        <f>ROUND(I723*H723,2)</f>
        <v>0</v>
      </c>
      <c r="BL723" s="18" t="s">
        <v>221</v>
      </c>
      <c r="BM723" s="240" t="s">
        <v>1063</v>
      </c>
    </row>
    <row r="724" s="13" customFormat="1">
      <c r="A724" s="13"/>
      <c r="B724" s="242"/>
      <c r="C724" s="243"/>
      <c r="D724" s="244" t="s">
        <v>223</v>
      </c>
      <c r="E724" s="245" t="s">
        <v>1</v>
      </c>
      <c r="F724" s="246" t="s">
        <v>1064</v>
      </c>
      <c r="G724" s="243"/>
      <c r="H724" s="247">
        <v>11.544000000000001</v>
      </c>
      <c r="I724" s="248"/>
      <c r="J724" s="243"/>
      <c r="K724" s="243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223</v>
      </c>
      <c r="AU724" s="253" t="s">
        <v>89</v>
      </c>
      <c r="AV724" s="13" t="s">
        <v>89</v>
      </c>
      <c r="AW724" s="13" t="s">
        <v>36</v>
      </c>
      <c r="AX724" s="13" t="s">
        <v>21</v>
      </c>
      <c r="AY724" s="253" t="s">
        <v>215</v>
      </c>
    </row>
    <row r="725" s="2" customFormat="1" ht="33" customHeight="1">
      <c r="A725" s="39"/>
      <c r="B725" s="40"/>
      <c r="C725" s="228" t="s">
        <v>1065</v>
      </c>
      <c r="D725" s="228" t="s">
        <v>217</v>
      </c>
      <c r="E725" s="229" t="s">
        <v>1066</v>
      </c>
      <c r="F725" s="230" t="s">
        <v>1067</v>
      </c>
      <c r="G725" s="231" t="s">
        <v>246</v>
      </c>
      <c r="H725" s="232">
        <v>133.37000000000001</v>
      </c>
      <c r="I725" s="233"/>
      <c r="J725" s="234">
        <f>ROUND(I725*H725,2)</f>
        <v>0</v>
      </c>
      <c r="K725" s="235"/>
      <c r="L725" s="45"/>
      <c r="M725" s="236" t="s">
        <v>1</v>
      </c>
      <c r="N725" s="237" t="s">
        <v>45</v>
      </c>
      <c r="O725" s="92"/>
      <c r="P725" s="238">
        <f>O725*H725</f>
        <v>0</v>
      </c>
      <c r="Q725" s="238">
        <v>0.0016000000000000001</v>
      </c>
      <c r="R725" s="238">
        <f>Q725*H725</f>
        <v>0.21339200000000003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221</v>
      </c>
      <c r="AT725" s="240" t="s">
        <v>217</v>
      </c>
      <c r="AU725" s="240" t="s">
        <v>89</v>
      </c>
      <c r="AY725" s="18" t="s">
        <v>215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21</v>
      </c>
      <c r="BK725" s="241">
        <f>ROUND(I725*H725,2)</f>
        <v>0</v>
      </c>
      <c r="BL725" s="18" t="s">
        <v>221</v>
      </c>
      <c r="BM725" s="240" t="s">
        <v>1068</v>
      </c>
    </row>
    <row r="726" s="13" customFormat="1">
      <c r="A726" s="13"/>
      <c r="B726" s="242"/>
      <c r="C726" s="243"/>
      <c r="D726" s="244" t="s">
        <v>223</v>
      </c>
      <c r="E726" s="245" t="s">
        <v>1</v>
      </c>
      <c r="F726" s="246" t="s">
        <v>1069</v>
      </c>
      <c r="G726" s="243"/>
      <c r="H726" s="247">
        <v>121.76000000000001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223</v>
      </c>
      <c r="AU726" s="253" t="s">
        <v>89</v>
      </c>
      <c r="AV726" s="13" t="s">
        <v>89</v>
      </c>
      <c r="AW726" s="13" t="s">
        <v>36</v>
      </c>
      <c r="AX726" s="13" t="s">
        <v>80</v>
      </c>
      <c r="AY726" s="253" t="s">
        <v>215</v>
      </c>
    </row>
    <row r="727" s="13" customFormat="1">
      <c r="A727" s="13"/>
      <c r="B727" s="242"/>
      <c r="C727" s="243"/>
      <c r="D727" s="244" t="s">
        <v>223</v>
      </c>
      <c r="E727" s="245" t="s">
        <v>1</v>
      </c>
      <c r="F727" s="246" t="s">
        <v>1070</v>
      </c>
      <c r="G727" s="243"/>
      <c r="H727" s="247">
        <v>11.609999999999999</v>
      </c>
      <c r="I727" s="248"/>
      <c r="J727" s="243"/>
      <c r="K727" s="243"/>
      <c r="L727" s="249"/>
      <c r="M727" s="250"/>
      <c r="N727" s="251"/>
      <c r="O727" s="251"/>
      <c r="P727" s="251"/>
      <c r="Q727" s="251"/>
      <c r="R727" s="251"/>
      <c r="S727" s="251"/>
      <c r="T727" s="25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3" t="s">
        <v>223</v>
      </c>
      <c r="AU727" s="253" t="s">
        <v>89</v>
      </c>
      <c r="AV727" s="13" t="s">
        <v>89</v>
      </c>
      <c r="AW727" s="13" t="s">
        <v>36</v>
      </c>
      <c r="AX727" s="13" t="s">
        <v>80</v>
      </c>
      <c r="AY727" s="253" t="s">
        <v>215</v>
      </c>
    </row>
    <row r="728" s="14" customFormat="1">
      <c r="A728" s="14"/>
      <c r="B728" s="254"/>
      <c r="C728" s="255"/>
      <c r="D728" s="244" t="s">
        <v>223</v>
      </c>
      <c r="E728" s="256" t="s">
        <v>1</v>
      </c>
      <c r="F728" s="257" t="s">
        <v>226</v>
      </c>
      <c r="G728" s="255"/>
      <c r="H728" s="258">
        <v>133.37000000000001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4" t="s">
        <v>223</v>
      </c>
      <c r="AU728" s="264" t="s">
        <v>89</v>
      </c>
      <c r="AV728" s="14" t="s">
        <v>221</v>
      </c>
      <c r="AW728" s="14" t="s">
        <v>36</v>
      </c>
      <c r="AX728" s="14" t="s">
        <v>21</v>
      </c>
      <c r="AY728" s="264" t="s">
        <v>215</v>
      </c>
    </row>
    <row r="729" s="2" customFormat="1" ht="16.5" customHeight="1">
      <c r="A729" s="39"/>
      <c r="B729" s="40"/>
      <c r="C729" s="275" t="s">
        <v>1071</v>
      </c>
      <c r="D729" s="275" t="s">
        <v>294</v>
      </c>
      <c r="E729" s="276" t="s">
        <v>1072</v>
      </c>
      <c r="F729" s="277" t="s">
        <v>1073</v>
      </c>
      <c r="G729" s="278" t="s">
        <v>246</v>
      </c>
      <c r="H729" s="279">
        <v>134.70400000000001</v>
      </c>
      <c r="I729" s="280"/>
      <c r="J729" s="281">
        <f>ROUND(I729*H729,2)</f>
        <v>0</v>
      </c>
      <c r="K729" s="282"/>
      <c r="L729" s="283"/>
      <c r="M729" s="284" t="s">
        <v>1</v>
      </c>
      <c r="N729" s="285" t="s">
        <v>45</v>
      </c>
      <c r="O729" s="92"/>
      <c r="P729" s="238">
        <f>O729*H729</f>
        <v>0</v>
      </c>
      <c r="Q729" s="238">
        <v>0.108</v>
      </c>
      <c r="R729" s="238">
        <f>Q729*H729</f>
        <v>14.548032000000001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259</v>
      </c>
      <c r="AT729" s="240" t="s">
        <v>294</v>
      </c>
      <c r="AU729" s="240" t="s">
        <v>89</v>
      </c>
      <c r="AY729" s="18" t="s">
        <v>215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21</v>
      </c>
      <c r="BK729" s="241">
        <f>ROUND(I729*H729,2)</f>
        <v>0</v>
      </c>
      <c r="BL729" s="18" t="s">
        <v>221</v>
      </c>
      <c r="BM729" s="240" t="s">
        <v>1074</v>
      </c>
    </row>
    <row r="730" s="13" customFormat="1">
      <c r="A730" s="13"/>
      <c r="B730" s="242"/>
      <c r="C730" s="243"/>
      <c r="D730" s="244" t="s">
        <v>223</v>
      </c>
      <c r="E730" s="245" t="s">
        <v>1</v>
      </c>
      <c r="F730" s="246" t="s">
        <v>1075</v>
      </c>
      <c r="G730" s="243"/>
      <c r="H730" s="247">
        <v>134.70400000000001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223</v>
      </c>
      <c r="AU730" s="253" t="s">
        <v>89</v>
      </c>
      <c r="AV730" s="13" t="s">
        <v>89</v>
      </c>
      <c r="AW730" s="13" t="s">
        <v>36</v>
      </c>
      <c r="AX730" s="13" t="s">
        <v>21</v>
      </c>
      <c r="AY730" s="253" t="s">
        <v>215</v>
      </c>
    </row>
    <row r="731" s="2" customFormat="1" ht="21.75" customHeight="1">
      <c r="A731" s="39"/>
      <c r="B731" s="40"/>
      <c r="C731" s="228" t="s">
        <v>1076</v>
      </c>
      <c r="D731" s="228" t="s">
        <v>217</v>
      </c>
      <c r="E731" s="229" t="s">
        <v>1077</v>
      </c>
      <c r="F731" s="230" t="s">
        <v>1078</v>
      </c>
      <c r="G731" s="231" t="s">
        <v>373</v>
      </c>
      <c r="H731" s="232">
        <v>5</v>
      </c>
      <c r="I731" s="233"/>
      <c r="J731" s="234">
        <f>ROUND(I731*H731,2)</f>
        <v>0</v>
      </c>
      <c r="K731" s="235"/>
      <c r="L731" s="45"/>
      <c r="M731" s="236" t="s">
        <v>1</v>
      </c>
      <c r="N731" s="237" t="s">
        <v>45</v>
      </c>
      <c r="O731" s="92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221</v>
      </c>
      <c r="AT731" s="240" t="s">
        <v>217</v>
      </c>
      <c r="AU731" s="240" t="s">
        <v>89</v>
      </c>
      <c r="AY731" s="18" t="s">
        <v>215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21</v>
      </c>
      <c r="BK731" s="241">
        <f>ROUND(I731*H731,2)</f>
        <v>0</v>
      </c>
      <c r="BL731" s="18" t="s">
        <v>221</v>
      </c>
      <c r="BM731" s="240" t="s">
        <v>1079</v>
      </c>
    </row>
    <row r="732" s="13" customFormat="1">
      <c r="A732" s="13"/>
      <c r="B732" s="242"/>
      <c r="C732" s="243"/>
      <c r="D732" s="244" t="s">
        <v>223</v>
      </c>
      <c r="E732" s="245" t="s">
        <v>1</v>
      </c>
      <c r="F732" s="246" t="s">
        <v>1080</v>
      </c>
      <c r="G732" s="243"/>
      <c r="H732" s="247">
        <v>5</v>
      </c>
      <c r="I732" s="248"/>
      <c r="J732" s="243"/>
      <c r="K732" s="243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223</v>
      </c>
      <c r="AU732" s="253" t="s">
        <v>89</v>
      </c>
      <c r="AV732" s="13" t="s">
        <v>89</v>
      </c>
      <c r="AW732" s="13" t="s">
        <v>36</v>
      </c>
      <c r="AX732" s="13" t="s">
        <v>21</v>
      </c>
      <c r="AY732" s="253" t="s">
        <v>215</v>
      </c>
    </row>
    <row r="733" s="2" customFormat="1" ht="33" customHeight="1">
      <c r="A733" s="39"/>
      <c r="B733" s="40"/>
      <c r="C733" s="275" t="s">
        <v>1081</v>
      </c>
      <c r="D733" s="275" t="s">
        <v>294</v>
      </c>
      <c r="E733" s="276" t="s">
        <v>1082</v>
      </c>
      <c r="F733" s="277" t="s">
        <v>1083</v>
      </c>
      <c r="G733" s="278" t="s">
        <v>373</v>
      </c>
      <c r="H733" s="279">
        <v>4</v>
      </c>
      <c r="I733" s="280"/>
      <c r="J733" s="281">
        <f>ROUND(I733*H733,2)</f>
        <v>0</v>
      </c>
      <c r="K733" s="282"/>
      <c r="L733" s="283"/>
      <c r="M733" s="284" t="s">
        <v>1</v>
      </c>
      <c r="N733" s="285" t="s">
        <v>45</v>
      </c>
      <c r="O733" s="92"/>
      <c r="P733" s="238">
        <f>O733*H733</f>
        <v>0</v>
      </c>
      <c r="Q733" s="238">
        <v>0.01521</v>
      </c>
      <c r="R733" s="238">
        <f>Q733*H733</f>
        <v>0.060839999999999998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259</v>
      </c>
      <c r="AT733" s="240" t="s">
        <v>294</v>
      </c>
      <c r="AU733" s="240" t="s">
        <v>89</v>
      </c>
      <c r="AY733" s="18" t="s">
        <v>215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21</v>
      </c>
      <c r="BK733" s="241">
        <f>ROUND(I733*H733,2)</f>
        <v>0</v>
      </c>
      <c r="BL733" s="18" t="s">
        <v>221</v>
      </c>
      <c r="BM733" s="240" t="s">
        <v>1084</v>
      </c>
    </row>
    <row r="734" s="13" customFormat="1">
      <c r="A734" s="13"/>
      <c r="B734" s="242"/>
      <c r="C734" s="243"/>
      <c r="D734" s="244" t="s">
        <v>223</v>
      </c>
      <c r="E734" s="245" t="s">
        <v>1</v>
      </c>
      <c r="F734" s="246" t="s">
        <v>1085</v>
      </c>
      <c r="G734" s="243"/>
      <c r="H734" s="247">
        <v>4</v>
      </c>
      <c r="I734" s="248"/>
      <c r="J734" s="243"/>
      <c r="K734" s="243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223</v>
      </c>
      <c r="AU734" s="253" t="s">
        <v>89</v>
      </c>
      <c r="AV734" s="13" t="s">
        <v>89</v>
      </c>
      <c r="AW734" s="13" t="s">
        <v>36</v>
      </c>
      <c r="AX734" s="13" t="s">
        <v>21</v>
      </c>
      <c r="AY734" s="253" t="s">
        <v>215</v>
      </c>
    </row>
    <row r="735" s="2" customFormat="1" ht="33" customHeight="1">
      <c r="A735" s="39"/>
      <c r="B735" s="40"/>
      <c r="C735" s="275" t="s">
        <v>1086</v>
      </c>
      <c r="D735" s="275" t="s">
        <v>294</v>
      </c>
      <c r="E735" s="276" t="s">
        <v>1087</v>
      </c>
      <c r="F735" s="277" t="s">
        <v>1088</v>
      </c>
      <c r="G735" s="278" t="s">
        <v>373</v>
      </c>
      <c r="H735" s="279">
        <v>1</v>
      </c>
      <c r="I735" s="280"/>
      <c r="J735" s="281">
        <f>ROUND(I735*H735,2)</f>
        <v>0</v>
      </c>
      <c r="K735" s="282"/>
      <c r="L735" s="283"/>
      <c r="M735" s="284" t="s">
        <v>1</v>
      </c>
      <c r="N735" s="285" t="s">
        <v>45</v>
      </c>
      <c r="O735" s="92"/>
      <c r="P735" s="238">
        <f>O735*H735</f>
        <v>0</v>
      </c>
      <c r="Q735" s="238">
        <v>0.01553</v>
      </c>
      <c r="R735" s="238">
        <f>Q735*H735</f>
        <v>0.01553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259</v>
      </c>
      <c r="AT735" s="240" t="s">
        <v>294</v>
      </c>
      <c r="AU735" s="240" t="s">
        <v>89</v>
      </c>
      <c r="AY735" s="18" t="s">
        <v>215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21</v>
      </c>
      <c r="BK735" s="241">
        <f>ROUND(I735*H735,2)</f>
        <v>0</v>
      </c>
      <c r="BL735" s="18" t="s">
        <v>221</v>
      </c>
      <c r="BM735" s="240" t="s">
        <v>1089</v>
      </c>
    </row>
    <row r="736" s="13" customFormat="1">
      <c r="A736" s="13"/>
      <c r="B736" s="242"/>
      <c r="C736" s="243"/>
      <c r="D736" s="244" t="s">
        <v>223</v>
      </c>
      <c r="E736" s="245" t="s">
        <v>1</v>
      </c>
      <c r="F736" s="246" t="s">
        <v>1090</v>
      </c>
      <c r="G736" s="243"/>
      <c r="H736" s="247">
        <v>1</v>
      </c>
      <c r="I736" s="248"/>
      <c r="J736" s="243"/>
      <c r="K736" s="243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223</v>
      </c>
      <c r="AU736" s="253" t="s">
        <v>89</v>
      </c>
      <c r="AV736" s="13" t="s">
        <v>89</v>
      </c>
      <c r="AW736" s="13" t="s">
        <v>36</v>
      </c>
      <c r="AX736" s="13" t="s">
        <v>21</v>
      </c>
      <c r="AY736" s="253" t="s">
        <v>215</v>
      </c>
    </row>
    <row r="737" s="2" customFormat="1" ht="21.75" customHeight="1">
      <c r="A737" s="39"/>
      <c r="B737" s="40"/>
      <c r="C737" s="228" t="s">
        <v>1091</v>
      </c>
      <c r="D737" s="228" t="s">
        <v>217</v>
      </c>
      <c r="E737" s="229" t="s">
        <v>1092</v>
      </c>
      <c r="F737" s="230" t="s">
        <v>1093</v>
      </c>
      <c r="G737" s="231" t="s">
        <v>373</v>
      </c>
      <c r="H737" s="232">
        <v>2</v>
      </c>
      <c r="I737" s="233"/>
      <c r="J737" s="234">
        <f>ROUND(I737*H737,2)</f>
        <v>0</v>
      </c>
      <c r="K737" s="235"/>
      <c r="L737" s="45"/>
      <c r="M737" s="236" t="s">
        <v>1</v>
      </c>
      <c r="N737" s="237" t="s">
        <v>45</v>
      </c>
      <c r="O737" s="92"/>
      <c r="P737" s="238">
        <f>O737*H737</f>
        <v>0</v>
      </c>
      <c r="Q737" s="238">
        <v>0.44169999999999998</v>
      </c>
      <c r="R737" s="238">
        <f>Q737*H737</f>
        <v>0.88339999999999996</v>
      </c>
      <c r="S737" s="238">
        <v>0</v>
      </c>
      <c r="T737" s="239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0" t="s">
        <v>221</v>
      </c>
      <c r="AT737" s="240" t="s">
        <v>217</v>
      </c>
      <c r="AU737" s="240" t="s">
        <v>89</v>
      </c>
      <c r="AY737" s="18" t="s">
        <v>215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21</v>
      </c>
      <c r="BK737" s="241">
        <f>ROUND(I737*H737,2)</f>
        <v>0</v>
      </c>
      <c r="BL737" s="18" t="s">
        <v>221</v>
      </c>
      <c r="BM737" s="240" t="s">
        <v>1094</v>
      </c>
    </row>
    <row r="738" s="13" customFormat="1">
      <c r="A738" s="13"/>
      <c r="B738" s="242"/>
      <c r="C738" s="243"/>
      <c r="D738" s="244" t="s">
        <v>223</v>
      </c>
      <c r="E738" s="245" t="s">
        <v>1</v>
      </c>
      <c r="F738" s="246" t="s">
        <v>1095</v>
      </c>
      <c r="G738" s="243"/>
      <c r="H738" s="247">
        <v>2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223</v>
      </c>
      <c r="AU738" s="253" t="s">
        <v>89</v>
      </c>
      <c r="AV738" s="13" t="s">
        <v>89</v>
      </c>
      <c r="AW738" s="13" t="s">
        <v>36</v>
      </c>
      <c r="AX738" s="13" t="s">
        <v>21</v>
      </c>
      <c r="AY738" s="253" t="s">
        <v>215</v>
      </c>
    </row>
    <row r="739" s="2" customFormat="1" ht="33" customHeight="1">
      <c r="A739" s="39"/>
      <c r="B739" s="40"/>
      <c r="C739" s="275" t="s">
        <v>1096</v>
      </c>
      <c r="D739" s="275" t="s">
        <v>294</v>
      </c>
      <c r="E739" s="276" t="s">
        <v>1097</v>
      </c>
      <c r="F739" s="277" t="s">
        <v>1098</v>
      </c>
      <c r="G739" s="278" t="s">
        <v>373</v>
      </c>
      <c r="H739" s="279">
        <v>2</v>
      </c>
      <c r="I739" s="280"/>
      <c r="J739" s="281">
        <f>ROUND(I739*H739,2)</f>
        <v>0</v>
      </c>
      <c r="K739" s="282"/>
      <c r="L739" s="283"/>
      <c r="M739" s="284" t="s">
        <v>1</v>
      </c>
      <c r="N739" s="285" t="s">
        <v>45</v>
      </c>
      <c r="O739" s="92"/>
      <c r="P739" s="238">
        <f>O739*H739</f>
        <v>0</v>
      </c>
      <c r="Q739" s="238">
        <v>0.018679999999999999</v>
      </c>
      <c r="R739" s="238">
        <f>Q739*H739</f>
        <v>0.037359999999999997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259</v>
      </c>
      <c r="AT739" s="240" t="s">
        <v>294</v>
      </c>
      <c r="AU739" s="240" t="s">
        <v>89</v>
      </c>
      <c r="AY739" s="18" t="s">
        <v>215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21</v>
      </c>
      <c r="BK739" s="241">
        <f>ROUND(I739*H739,2)</f>
        <v>0</v>
      </c>
      <c r="BL739" s="18" t="s">
        <v>221</v>
      </c>
      <c r="BM739" s="240" t="s">
        <v>1099</v>
      </c>
    </row>
    <row r="740" s="13" customFormat="1">
      <c r="A740" s="13"/>
      <c r="B740" s="242"/>
      <c r="C740" s="243"/>
      <c r="D740" s="244" t="s">
        <v>223</v>
      </c>
      <c r="E740" s="245" t="s">
        <v>1</v>
      </c>
      <c r="F740" s="246" t="s">
        <v>1100</v>
      </c>
      <c r="G740" s="243"/>
      <c r="H740" s="247">
        <v>2</v>
      </c>
      <c r="I740" s="248"/>
      <c r="J740" s="243"/>
      <c r="K740" s="243"/>
      <c r="L740" s="249"/>
      <c r="M740" s="250"/>
      <c r="N740" s="251"/>
      <c r="O740" s="251"/>
      <c r="P740" s="251"/>
      <c r="Q740" s="251"/>
      <c r="R740" s="251"/>
      <c r="S740" s="251"/>
      <c r="T740" s="25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3" t="s">
        <v>223</v>
      </c>
      <c r="AU740" s="253" t="s">
        <v>89</v>
      </c>
      <c r="AV740" s="13" t="s">
        <v>89</v>
      </c>
      <c r="AW740" s="13" t="s">
        <v>36</v>
      </c>
      <c r="AX740" s="13" t="s">
        <v>21</v>
      </c>
      <c r="AY740" s="253" t="s">
        <v>215</v>
      </c>
    </row>
    <row r="741" s="2" customFormat="1" ht="21.75" customHeight="1">
      <c r="A741" s="39"/>
      <c r="B741" s="40"/>
      <c r="C741" s="228" t="s">
        <v>1101</v>
      </c>
      <c r="D741" s="228" t="s">
        <v>217</v>
      </c>
      <c r="E741" s="229" t="s">
        <v>1102</v>
      </c>
      <c r="F741" s="230" t="s">
        <v>1103</v>
      </c>
      <c r="G741" s="231" t="s">
        <v>373</v>
      </c>
      <c r="H741" s="232">
        <v>3</v>
      </c>
      <c r="I741" s="233"/>
      <c r="J741" s="234">
        <f>ROUND(I741*H741,2)</f>
        <v>0</v>
      </c>
      <c r="K741" s="235"/>
      <c r="L741" s="45"/>
      <c r="M741" s="236" t="s">
        <v>1</v>
      </c>
      <c r="N741" s="237" t="s">
        <v>45</v>
      </c>
      <c r="O741" s="92"/>
      <c r="P741" s="238">
        <f>O741*H741</f>
        <v>0</v>
      </c>
      <c r="Q741" s="238">
        <v>0.54769000000000001</v>
      </c>
      <c r="R741" s="238">
        <f>Q741*H741</f>
        <v>1.64307</v>
      </c>
      <c r="S741" s="238">
        <v>0</v>
      </c>
      <c r="T741" s="23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0" t="s">
        <v>221</v>
      </c>
      <c r="AT741" s="240" t="s">
        <v>217</v>
      </c>
      <c r="AU741" s="240" t="s">
        <v>89</v>
      </c>
      <c r="AY741" s="18" t="s">
        <v>215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8" t="s">
        <v>21</v>
      </c>
      <c r="BK741" s="241">
        <f>ROUND(I741*H741,2)</f>
        <v>0</v>
      </c>
      <c r="BL741" s="18" t="s">
        <v>221</v>
      </c>
      <c r="BM741" s="240" t="s">
        <v>1104</v>
      </c>
    </row>
    <row r="742" s="13" customFormat="1">
      <c r="A742" s="13"/>
      <c r="B742" s="242"/>
      <c r="C742" s="243"/>
      <c r="D742" s="244" t="s">
        <v>223</v>
      </c>
      <c r="E742" s="245" t="s">
        <v>1</v>
      </c>
      <c r="F742" s="246" t="s">
        <v>1105</v>
      </c>
      <c r="G742" s="243"/>
      <c r="H742" s="247">
        <v>1</v>
      </c>
      <c r="I742" s="248"/>
      <c r="J742" s="243"/>
      <c r="K742" s="243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223</v>
      </c>
      <c r="AU742" s="253" t="s">
        <v>89</v>
      </c>
      <c r="AV742" s="13" t="s">
        <v>89</v>
      </c>
      <c r="AW742" s="13" t="s">
        <v>36</v>
      </c>
      <c r="AX742" s="13" t="s">
        <v>80</v>
      </c>
      <c r="AY742" s="253" t="s">
        <v>215</v>
      </c>
    </row>
    <row r="743" s="13" customFormat="1">
      <c r="A743" s="13"/>
      <c r="B743" s="242"/>
      <c r="C743" s="243"/>
      <c r="D743" s="244" t="s">
        <v>223</v>
      </c>
      <c r="E743" s="245" t="s">
        <v>1</v>
      </c>
      <c r="F743" s="246" t="s">
        <v>1106</v>
      </c>
      <c r="G743" s="243"/>
      <c r="H743" s="247">
        <v>1</v>
      </c>
      <c r="I743" s="248"/>
      <c r="J743" s="243"/>
      <c r="K743" s="243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223</v>
      </c>
      <c r="AU743" s="253" t="s">
        <v>89</v>
      </c>
      <c r="AV743" s="13" t="s">
        <v>89</v>
      </c>
      <c r="AW743" s="13" t="s">
        <v>36</v>
      </c>
      <c r="AX743" s="13" t="s">
        <v>80</v>
      </c>
      <c r="AY743" s="253" t="s">
        <v>215</v>
      </c>
    </row>
    <row r="744" s="13" customFormat="1">
      <c r="A744" s="13"/>
      <c r="B744" s="242"/>
      <c r="C744" s="243"/>
      <c r="D744" s="244" t="s">
        <v>223</v>
      </c>
      <c r="E744" s="245" t="s">
        <v>1</v>
      </c>
      <c r="F744" s="246" t="s">
        <v>1107</v>
      </c>
      <c r="G744" s="243"/>
      <c r="H744" s="247">
        <v>1</v>
      </c>
      <c r="I744" s="248"/>
      <c r="J744" s="243"/>
      <c r="K744" s="243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223</v>
      </c>
      <c r="AU744" s="253" t="s">
        <v>89</v>
      </c>
      <c r="AV744" s="13" t="s">
        <v>89</v>
      </c>
      <c r="AW744" s="13" t="s">
        <v>36</v>
      </c>
      <c r="AX744" s="13" t="s">
        <v>80</v>
      </c>
      <c r="AY744" s="253" t="s">
        <v>215</v>
      </c>
    </row>
    <row r="745" s="14" customFormat="1">
      <c r="A745" s="14"/>
      <c r="B745" s="254"/>
      <c r="C745" s="255"/>
      <c r="D745" s="244" t="s">
        <v>223</v>
      </c>
      <c r="E745" s="256" t="s">
        <v>1</v>
      </c>
      <c r="F745" s="257" t="s">
        <v>226</v>
      </c>
      <c r="G745" s="255"/>
      <c r="H745" s="258">
        <v>3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223</v>
      </c>
      <c r="AU745" s="264" t="s">
        <v>89</v>
      </c>
      <c r="AV745" s="14" t="s">
        <v>221</v>
      </c>
      <c r="AW745" s="14" t="s">
        <v>36</v>
      </c>
      <c r="AX745" s="14" t="s">
        <v>21</v>
      </c>
      <c r="AY745" s="264" t="s">
        <v>215</v>
      </c>
    </row>
    <row r="746" s="2" customFormat="1" ht="33" customHeight="1">
      <c r="A746" s="39"/>
      <c r="B746" s="40"/>
      <c r="C746" s="275" t="s">
        <v>1108</v>
      </c>
      <c r="D746" s="275" t="s">
        <v>294</v>
      </c>
      <c r="E746" s="276" t="s">
        <v>1109</v>
      </c>
      <c r="F746" s="277" t="s">
        <v>1110</v>
      </c>
      <c r="G746" s="278" t="s">
        <v>373</v>
      </c>
      <c r="H746" s="279">
        <v>2</v>
      </c>
      <c r="I746" s="280"/>
      <c r="J746" s="281">
        <f>ROUND(I746*H746,2)</f>
        <v>0</v>
      </c>
      <c r="K746" s="282"/>
      <c r="L746" s="283"/>
      <c r="M746" s="284" t="s">
        <v>1</v>
      </c>
      <c r="N746" s="285" t="s">
        <v>45</v>
      </c>
      <c r="O746" s="92"/>
      <c r="P746" s="238">
        <f>O746*H746</f>
        <v>0</v>
      </c>
      <c r="Q746" s="238">
        <v>0.0195</v>
      </c>
      <c r="R746" s="238">
        <f>Q746*H746</f>
        <v>0.039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259</v>
      </c>
      <c r="AT746" s="240" t="s">
        <v>294</v>
      </c>
      <c r="AU746" s="240" t="s">
        <v>89</v>
      </c>
      <c r="AY746" s="18" t="s">
        <v>215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21</v>
      </c>
      <c r="BK746" s="241">
        <f>ROUND(I746*H746,2)</f>
        <v>0</v>
      </c>
      <c r="BL746" s="18" t="s">
        <v>221</v>
      </c>
      <c r="BM746" s="240" t="s">
        <v>1111</v>
      </c>
    </row>
    <row r="747" s="13" customFormat="1">
      <c r="A747" s="13"/>
      <c r="B747" s="242"/>
      <c r="C747" s="243"/>
      <c r="D747" s="244" t="s">
        <v>223</v>
      </c>
      <c r="E747" s="245" t="s">
        <v>1</v>
      </c>
      <c r="F747" s="246" t="s">
        <v>1112</v>
      </c>
      <c r="G747" s="243"/>
      <c r="H747" s="247">
        <v>1</v>
      </c>
      <c r="I747" s="248"/>
      <c r="J747" s="243"/>
      <c r="K747" s="243"/>
      <c r="L747" s="249"/>
      <c r="M747" s="250"/>
      <c r="N747" s="251"/>
      <c r="O747" s="251"/>
      <c r="P747" s="251"/>
      <c r="Q747" s="251"/>
      <c r="R747" s="251"/>
      <c r="S747" s="251"/>
      <c r="T747" s="25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3" t="s">
        <v>223</v>
      </c>
      <c r="AU747" s="253" t="s">
        <v>89</v>
      </c>
      <c r="AV747" s="13" t="s">
        <v>89</v>
      </c>
      <c r="AW747" s="13" t="s">
        <v>36</v>
      </c>
      <c r="AX747" s="13" t="s">
        <v>80</v>
      </c>
      <c r="AY747" s="253" t="s">
        <v>215</v>
      </c>
    </row>
    <row r="748" s="13" customFormat="1">
      <c r="A748" s="13"/>
      <c r="B748" s="242"/>
      <c r="C748" s="243"/>
      <c r="D748" s="244" t="s">
        <v>223</v>
      </c>
      <c r="E748" s="245" t="s">
        <v>1</v>
      </c>
      <c r="F748" s="246" t="s">
        <v>1107</v>
      </c>
      <c r="G748" s="243"/>
      <c r="H748" s="247">
        <v>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223</v>
      </c>
      <c r="AU748" s="253" t="s">
        <v>89</v>
      </c>
      <c r="AV748" s="13" t="s">
        <v>89</v>
      </c>
      <c r="AW748" s="13" t="s">
        <v>36</v>
      </c>
      <c r="AX748" s="13" t="s">
        <v>80</v>
      </c>
      <c r="AY748" s="253" t="s">
        <v>215</v>
      </c>
    </row>
    <row r="749" s="14" customFormat="1">
      <c r="A749" s="14"/>
      <c r="B749" s="254"/>
      <c r="C749" s="255"/>
      <c r="D749" s="244" t="s">
        <v>223</v>
      </c>
      <c r="E749" s="256" t="s">
        <v>1</v>
      </c>
      <c r="F749" s="257" t="s">
        <v>226</v>
      </c>
      <c r="G749" s="255"/>
      <c r="H749" s="258">
        <v>2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4" t="s">
        <v>223</v>
      </c>
      <c r="AU749" s="264" t="s">
        <v>89</v>
      </c>
      <c r="AV749" s="14" t="s">
        <v>221</v>
      </c>
      <c r="AW749" s="14" t="s">
        <v>36</v>
      </c>
      <c r="AX749" s="14" t="s">
        <v>21</v>
      </c>
      <c r="AY749" s="264" t="s">
        <v>215</v>
      </c>
    </row>
    <row r="750" s="2" customFormat="1" ht="33" customHeight="1">
      <c r="A750" s="39"/>
      <c r="B750" s="40"/>
      <c r="C750" s="275" t="s">
        <v>1113</v>
      </c>
      <c r="D750" s="275" t="s">
        <v>294</v>
      </c>
      <c r="E750" s="276" t="s">
        <v>1114</v>
      </c>
      <c r="F750" s="277" t="s">
        <v>1115</v>
      </c>
      <c r="G750" s="278" t="s">
        <v>373</v>
      </c>
      <c r="H750" s="279">
        <v>1</v>
      </c>
      <c r="I750" s="280"/>
      <c r="J750" s="281">
        <f>ROUND(I750*H750,2)</f>
        <v>0</v>
      </c>
      <c r="K750" s="282"/>
      <c r="L750" s="283"/>
      <c r="M750" s="284" t="s">
        <v>1</v>
      </c>
      <c r="N750" s="285" t="s">
        <v>45</v>
      </c>
      <c r="O750" s="92"/>
      <c r="P750" s="238">
        <f>O750*H750</f>
        <v>0</v>
      </c>
      <c r="Q750" s="238">
        <v>0.018679999999999999</v>
      </c>
      <c r="R750" s="238">
        <f>Q750*H750</f>
        <v>0.018679999999999999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259</v>
      </c>
      <c r="AT750" s="240" t="s">
        <v>294</v>
      </c>
      <c r="AU750" s="240" t="s">
        <v>89</v>
      </c>
      <c r="AY750" s="18" t="s">
        <v>215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21</v>
      </c>
      <c r="BK750" s="241">
        <f>ROUND(I750*H750,2)</f>
        <v>0</v>
      </c>
      <c r="BL750" s="18" t="s">
        <v>221</v>
      </c>
      <c r="BM750" s="240" t="s">
        <v>1116</v>
      </c>
    </row>
    <row r="751" s="13" customFormat="1">
      <c r="A751" s="13"/>
      <c r="B751" s="242"/>
      <c r="C751" s="243"/>
      <c r="D751" s="244" t="s">
        <v>223</v>
      </c>
      <c r="E751" s="245" t="s">
        <v>1</v>
      </c>
      <c r="F751" s="246" t="s">
        <v>1105</v>
      </c>
      <c r="G751" s="243"/>
      <c r="H751" s="247">
        <v>1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223</v>
      </c>
      <c r="AU751" s="253" t="s">
        <v>89</v>
      </c>
      <c r="AV751" s="13" t="s">
        <v>89</v>
      </c>
      <c r="AW751" s="13" t="s">
        <v>36</v>
      </c>
      <c r="AX751" s="13" t="s">
        <v>21</v>
      </c>
      <c r="AY751" s="253" t="s">
        <v>215</v>
      </c>
    </row>
    <row r="752" s="2" customFormat="1" ht="21.75" customHeight="1">
      <c r="A752" s="39"/>
      <c r="B752" s="40"/>
      <c r="C752" s="228" t="s">
        <v>1117</v>
      </c>
      <c r="D752" s="228" t="s">
        <v>217</v>
      </c>
      <c r="E752" s="229" t="s">
        <v>1118</v>
      </c>
      <c r="F752" s="230" t="s">
        <v>1119</v>
      </c>
      <c r="G752" s="231" t="s">
        <v>373</v>
      </c>
      <c r="H752" s="232">
        <v>17</v>
      </c>
      <c r="I752" s="233"/>
      <c r="J752" s="234">
        <f>ROUND(I752*H752,2)</f>
        <v>0</v>
      </c>
      <c r="K752" s="235"/>
      <c r="L752" s="45"/>
      <c r="M752" s="236" t="s">
        <v>1</v>
      </c>
      <c r="N752" s="237" t="s">
        <v>45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221</v>
      </c>
      <c r="AT752" s="240" t="s">
        <v>217</v>
      </c>
      <c r="AU752" s="240" t="s">
        <v>89</v>
      </c>
      <c r="AY752" s="18" t="s">
        <v>215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21</v>
      </c>
      <c r="BK752" s="241">
        <f>ROUND(I752*H752,2)</f>
        <v>0</v>
      </c>
      <c r="BL752" s="18" t="s">
        <v>221</v>
      </c>
      <c r="BM752" s="240" t="s">
        <v>1120</v>
      </c>
    </row>
    <row r="753" s="15" customFormat="1">
      <c r="A753" s="15"/>
      <c r="B753" s="265"/>
      <c r="C753" s="266"/>
      <c r="D753" s="244" t="s">
        <v>223</v>
      </c>
      <c r="E753" s="267" t="s">
        <v>1</v>
      </c>
      <c r="F753" s="268" t="s">
        <v>1121</v>
      </c>
      <c r="G753" s="266"/>
      <c r="H753" s="267" t="s">
        <v>1</v>
      </c>
      <c r="I753" s="269"/>
      <c r="J753" s="266"/>
      <c r="K753" s="266"/>
      <c r="L753" s="270"/>
      <c r="M753" s="271"/>
      <c r="N753" s="272"/>
      <c r="O753" s="272"/>
      <c r="P753" s="272"/>
      <c r="Q753" s="272"/>
      <c r="R753" s="272"/>
      <c r="S753" s="272"/>
      <c r="T753" s="273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4" t="s">
        <v>223</v>
      </c>
      <c r="AU753" s="274" t="s">
        <v>89</v>
      </c>
      <c r="AV753" s="15" t="s">
        <v>21</v>
      </c>
      <c r="AW753" s="15" t="s">
        <v>36</v>
      </c>
      <c r="AX753" s="15" t="s">
        <v>80</v>
      </c>
      <c r="AY753" s="274" t="s">
        <v>215</v>
      </c>
    </row>
    <row r="754" s="13" customFormat="1">
      <c r="A754" s="13"/>
      <c r="B754" s="242"/>
      <c r="C754" s="243"/>
      <c r="D754" s="244" t="s">
        <v>223</v>
      </c>
      <c r="E754" s="245" t="s">
        <v>1</v>
      </c>
      <c r="F754" s="246" t="s">
        <v>1122</v>
      </c>
      <c r="G754" s="243"/>
      <c r="H754" s="247">
        <v>1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223</v>
      </c>
      <c r="AU754" s="253" t="s">
        <v>89</v>
      </c>
      <c r="AV754" s="13" t="s">
        <v>89</v>
      </c>
      <c r="AW754" s="13" t="s">
        <v>36</v>
      </c>
      <c r="AX754" s="13" t="s">
        <v>80</v>
      </c>
      <c r="AY754" s="253" t="s">
        <v>215</v>
      </c>
    </row>
    <row r="755" s="13" customFormat="1">
      <c r="A755" s="13"/>
      <c r="B755" s="242"/>
      <c r="C755" s="243"/>
      <c r="D755" s="244" t="s">
        <v>223</v>
      </c>
      <c r="E755" s="245" t="s">
        <v>1</v>
      </c>
      <c r="F755" s="246" t="s">
        <v>1123</v>
      </c>
      <c r="G755" s="243"/>
      <c r="H755" s="247">
        <v>2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223</v>
      </c>
      <c r="AU755" s="253" t="s">
        <v>89</v>
      </c>
      <c r="AV755" s="13" t="s">
        <v>89</v>
      </c>
      <c r="AW755" s="13" t="s">
        <v>36</v>
      </c>
      <c r="AX755" s="13" t="s">
        <v>80</v>
      </c>
      <c r="AY755" s="253" t="s">
        <v>215</v>
      </c>
    </row>
    <row r="756" s="13" customFormat="1">
      <c r="A756" s="13"/>
      <c r="B756" s="242"/>
      <c r="C756" s="243"/>
      <c r="D756" s="244" t="s">
        <v>223</v>
      </c>
      <c r="E756" s="245" t="s">
        <v>1</v>
      </c>
      <c r="F756" s="246" t="s">
        <v>1124</v>
      </c>
      <c r="G756" s="243"/>
      <c r="H756" s="247">
        <v>4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223</v>
      </c>
      <c r="AU756" s="253" t="s">
        <v>89</v>
      </c>
      <c r="AV756" s="13" t="s">
        <v>89</v>
      </c>
      <c r="AW756" s="13" t="s">
        <v>36</v>
      </c>
      <c r="AX756" s="13" t="s">
        <v>80</v>
      </c>
      <c r="AY756" s="253" t="s">
        <v>215</v>
      </c>
    </row>
    <row r="757" s="13" customFormat="1">
      <c r="A757" s="13"/>
      <c r="B757" s="242"/>
      <c r="C757" s="243"/>
      <c r="D757" s="244" t="s">
        <v>223</v>
      </c>
      <c r="E757" s="245" t="s">
        <v>1</v>
      </c>
      <c r="F757" s="246" t="s">
        <v>1125</v>
      </c>
      <c r="G757" s="243"/>
      <c r="H757" s="247">
        <v>4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223</v>
      </c>
      <c r="AU757" s="253" t="s">
        <v>89</v>
      </c>
      <c r="AV757" s="13" t="s">
        <v>89</v>
      </c>
      <c r="AW757" s="13" t="s">
        <v>36</v>
      </c>
      <c r="AX757" s="13" t="s">
        <v>80</v>
      </c>
      <c r="AY757" s="253" t="s">
        <v>215</v>
      </c>
    </row>
    <row r="758" s="13" customFormat="1">
      <c r="A758" s="13"/>
      <c r="B758" s="242"/>
      <c r="C758" s="243"/>
      <c r="D758" s="244" t="s">
        <v>223</v>
      </c>
      <c r="E758" s="245" t="s">
        <v>1</v>
      </c>
      <c r="F758" s="246" t="s">
        <v>1126</v>
      </c>
      <c r="G758" s="243"/>
      <c r="H758" s="247">
        <v>6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223</v>
      </c>
      <c r="AU758" s="253" t="s">
        <v>89</v>
      </c>
      <c r="AV758" s="13" t="s">
        <v>89</v>
      </c>
      <c r="AW758" s="13" t="s">
        <v>36</v>
      </c>
      <c r="AX758" s="13" t="s">
        <v>80</v>
      </c>
      <c r="AY758" s="253" t="s">
        <v>215</v>
      </c>
    </row>
    <row r="759" s="14" customFormat="1">
      <c r="A759" s="14"/>
      <c r="B759" s="254"/>
      <c r="C759" s="255"/>
      <c r="D759" s="244" t="s">
        <v>223</v>
      </c>
      <c r="E759" s="256" t="s">
        <v>1</v>
      </c>
      <c r="F759" s="257" t="s">
        <v>226</v>
      </c>
      <c r="G759" s="255"/>
      <c r="H759" s="258">
        <v>17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223</v>
      </c>
      <c r="AU759" s="264" t="s">
        <v>89</v>
      </c>
      <c r="AV759" s="14" t="s">
        <v>221</v>
      </c>
      <c r="AW759" s="14" t="s">
        <v>36</v>
      </c>
      <c r="AX759" s="14" t="s">
        <v>21</v>
      </c>
      <c r="AY759" s="264" t="s">
        <v>215</v>
      </c>
    </row>
    <row r="760" s="2" customFormat="1" ht="21.75" customHeight="1">
      <c r="A760" s="39"/>
      <c r="B760" s="40"/>
      <c r="C760" s="275" t="s">
        <v>1127</v>
      </c>
      <c r="D760" s="275" t="s">
        <v>294</v>
      </c>
      <c r="E760" s="276" t="s">
        <v>1128</v>
      </c>
      <c r="F760" s="277" t="s">
        <v>1129</v>
      </c>
      <c r="G760" s="278" t="s">
        <v>373</v>
      </c>
      <c r="H760" s="279">
        <v>4</v>
      </c>
      <c r="I760" s="280"/>
      <c r="J760" s="281">
        <f>ROUND(I760*H760,2)</f>
        <v>0</v>
      </c>
      <c r="K760" s="282"/>
      <c r="L760" s="283"/>
      <c r="M760" s="284" t="s">
        <v>1</v>
      </c>
      <c r="N760" s="285" t="s">
        <v>45</v>
      </c>
      <c r="O760" s="92"/>
      <c r="P760" s="238">
        <f>O760*H760</f>
        <v>0</v>
      </c>
      <c r="Q760" s="238">
        <v>0.012250000000000001</v>
      </c>
      <c r="R760" s="238">
        <f>Q760*H760</f>
        <v>0.049000000000000002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259</v>
      </c>
      <c r="AT760" s="240" t="s">
        <v>294</v>
      </c>
      <c r="AU760" s="240" t="s">
        <v>89</v>
      </c>
      <c r="AY760" s="18" t="s">
        <v>215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21</v>
      </c>
      <c r="BK760" s="241">
        <f>ROUND(I760*H760,2)</f>
        <v>0</v>
      </c>
      <c r="BL760" s="18" t="s">
        <v>221</v>
      </c>
      <c r="BM760" s="240" t="s">
        <v>1130</v>
      </c>
    </row>
    <row r="761" s="13" customFormat="1">
      <c r="A761" s="13"/>
      <c r="B761" s="242"/>
      <c r="C761" s="243"/>
      <c r="D761" s="244" t="s">
        <v>223</v>
      </c>
      <c r="E761" s="245" t="s">
        <v>1</v>
      </c>
      <c r="F761" s="246" t="s">
        <v>1131</v>
      </c>
      <c r="G761" s="243"/>
      <c r="H761" s="247">
        <v>4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223</v>
      </c>
      <c r="AU761" s="253" t="s">
        <v>89</v>
      </c>
      <c r="AV761" s="13" t="s">
        <v>89</v>
      </c>
      <c r="AW761" s="13" t="s">
        <v>36</v>
      </c>
      <c r="AX761" s="13" t="s">
        <v>21</v>
      </c>
      <c r="AY761" s="253" t="s">
        <v>215</v>
      </c>
    </row>
    <row r="762" s="2" customFormat="1" ht="21.75" customHeight="1">
      <c r="A762" s="39"/>
      <c r="B762" s="40"/>
      <c r="C762" s="275" t="s">
        <v>1132</v>
      </c>
      <c r="D762" s="275" t="s">
        <v>294</v>
      </c>
      <c r="E762" s="276" t="s">
        <v>1133</v>
      </c>
      <c r="F762" s="277" t="s">
        <v>1134</v>
      </c>
      <c r="G762" s="278" t="s">
        <v>373</v>
      </c>
      <c r="H762" s="279">
        <v>1</v>
      </c>
      <c r="I762" s="280"/>
      <c r="J762" s="281">
        <f>ROUND(I762*H762,2)</f>
        <v>0</v>
      </c>
      <c r="K762" s="282"/>
      <c r="L762" s="283"/>
      <c r="M762" s="284" t="s">
        <v>1</v>
      </c>
      <c r="N762" s="285" t="s">
        <v>45</v>
      </c>
      <c r="O762" s="92"/>
      <c r="P762" s="238">
        <f>O762*H762</f>
        <v>0</v>
      </c>
      <c r="Q762" s="238">
        <v>0.01272</v>
      </c>
      <c r="R762" s="238">
        <f>Q762*H762</f>
        <v>0.01272</v>
      </c>
      <c r="S762" s="238">
        <v>0</v>
      </c>
      <c r="T762" s="239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0" t="s">
        <v>259</v>
      </c>
      <c r="AT762" s="240" t="s">
        <v>294</v>
      </c>
      <c r="AU762" s="240" t="s">
        <v>89</v>
      </c>
      <c r="AY762" s="18" t="s">
        <v>215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21</v>
      </c>
      <c r="BK762" s="241">
        <f>ROUND(I762*H762,2)</f>
        <v>0</v>
      </c>
      <c r="BL762" s="18" t="s">
        <v>221</v>
      </c>
      <c r="BM762" s="240" t="s">
        <v>1135</v>
      </c>
    </row>
    <row r="763" s="13" customFormat="1">
      <c r="A763" s="13"/>
      <c r="B763" s="242"/>
      <c r="C763" s="243"/>
      <c r="D763" s="244" t="s">
        <v>223</v>
      </c>
      <c r="E763" s="245" t="s">
        <v>1</v>
      </c>
      <c r="F763" s="246" t="s">
        <v>1136</v>
      </c>
      <c r="G763" s="243"/>
      <c r="H763" s="247">
        <v>1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223</v>
      </c>
      <c r="AU763" s="253" t="s">
        <v>89</v>
      </c>
      <c r="AV763" s="13" t="s">
        <v>89</v>
      </c>
      <c r="AW763" s="13" t="s">
        <v>36</v>
      </c>
      <c r="AX763" s="13" t="s">
        <v>21</v>
      </c>
      <c r="AY763" s="253" t="s">
        <v>215</v>
      </c>
    </row>
    <row r="764" s="2" customFormat="1" ht="21.75" customHeight="1">
      <c r="A764" s="39"/>
      <c r="B764" s="40"/>
      <c r="C764" s="275" t="s">
        <v>1137</v>
      </c>
      <c r="D764" s="275" t="s">
        <v>294</v>
      </c>
      <c r="E764" s="276" t="s">
        <v>1138</v>
      </c>
      <c r="F764" s="277" t="s">
        <v>1139</v>
      </c>
      <c r="G764" s="278" t="s">
        <v>373</v>
      </c>
      <c r="H764" s="279">
        <v>2</v>
      </c>
      <c r="I764" s="280"/>
      <c r="J764" s="281">
        <f>ROUND(I764*H764,2)</f>
        <v>0</v>
      </c>
      <c r="K764" s="282"/>
      <c r="L764" s="283"/>
      <c r="M764" s="284" t="s">
        <v>1</v>
      </c>
      <c r="N764" s="285" t="s">
        <v>45</v>
      </c>
      <c r="O764" s="92"/>
      <c r="P764" s="238">
        <f>O764*H764</f>
        <v>0</v>
      </c>
      <c r="Q764" s="238">
        <v>0.014890000000000001</v>
      </c>
      <c r="R764" s="238">
        <f>Q764*H764</f>
        <v>0.029780000000000001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259</v>
      </c>
      <c r="AT764" s="240" t="s">
        <v>294</v>
      </c>
      <c r="AU764" s="240" t="s">
        <v>89</v>
      </c>
      <c r="AY764" s="18" t="s">
        <v>215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21</v>
      </c>
      <c r="BK764" s="241">
        <f>ROUND(I764*H764,2)</f>
        <v>0</v>
      </c>
      <c r="BL764" s="18" t="s">
        <v>221</v>
      </c>
      <c r="BM764" s="240" t="s">
        <v>1140</v>
      </c>
    </row>
    <row r="765" s="13" customFormat="1">
      <c r="A765" s="13"/>
      <c r="B765" s="242"/>
      <c r="C765" s="243"/>
      <c r="D765" s="244" t="s">
        <v>223</v>
      </c>
      <c r="E765" s="245" t="s">
        <v>1</v>
      </c>
      <c r="F765" s="246" t="s">
        <v>1141</v>
      </c>
      <c r="G765" s="243"/>
      <c r="H765" s="247">
        <v>2</v>
      </c>
      <c r="I765" s="248"/>
      <c r="J765" s="243"/>
      <c r="K765" s="243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223</v>
      </c>
      <c r="AU765" s="253" t="s">
        <v>89</v>
      </c>
      <c r="AV765" s="13" t="s">
        <v>89</v>
      </c>
      <c r="AW765" s="13" t="s">
        <v>36</v>
      </c>
      <c r="AX765" s="13" t="s">
        <v>21</v>
      </c>
      <c r="AY765" s="253" t="s">
        <v>215</v>
      </c>
    </row>
    <row r="766" s="2" customFormat="1" ht="21.75" customHeight="1">
      <c r="A766" s="39"/>
      <c r="B766" s="40"/>
      <c r="C766" s="275" t="s">
        <v>1142</v>
      </c>
      <c r="D766" s="275" t="s">
        <v>294</v>
      </c>
      <c r="E766" s="276" t="s">
        <v>1143</v>
      </c>
      <c r="F766" s="277" t="s">
        <v>1144</v>
      </c>
      <c r="G766" s="278" t="s">
        <v>373</v>
      </c>
      <c r="H766" s="279">
        <v>9</v>
      </c>
      <c r="I766" s="280"/>
      <c r="J766" s="281">
        <f>ROUND(I766*H766,2)</f>
        <v>0</v>
      </c>
      <c r="K766" s="282"/>
      <c r="L766" s="283"/>
      <c r="M766" s="284" t="s">
        <v>1</v>
      </c>
      <c r="N766" s="285" t="s">
        <v>45</v>
      </c>
      <c r="O766" s="92"/>
      <c r="P766" s="238">
        <f>O766*H766</f>
        <v>0</v>
      </c>
      <c r="Q766" s="238">
        <v>0.01521</v>
      </c>
      <c r="R766" s="238">
        <f>Q766*H766</f>
        <v>0.13688999999999998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259</v>
      </c>
      <c r="AT766" s="240" t="s">
        <v>294</v>
      </c>
      <c r="AU766" s="240" t="s">
        <v>89</v>
      </c>
      <c r="AY766" s="18" t="s">
        <v>215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21</v>
      </c>
      <c r="BK766" s="241">
        <f>ROUND(I766*H766,2)</f>
        <v>0</v>
      </c>
      <c r="BL766" s="18" t="s">
        <v>221</v>
      </c>
      <c r="BM766" s="240" t="s">
        <v>1145</v>
      </c>
    </row>
    <row r="767" s="13" customFormat="1">
      <c r="A767" s="13"/>
      <c r="B767" s="242"/>
      <c r="C767" s="243"/>
      <c r="D767" s="244" t="s">
        <v>223</v>
      </c>
      <c r="E767" s="245" t="s">
        <v>1</v>
      </c>
      <c r="F767" s="246" t="s">
        <v>1146</v>
      </c>
      <c r="G767" s="243"/>
      <c r="H767" s="247">
        <v>4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223</v>
      </c>
      <c r="AU767" s="253" t="s">
        <v>89</v>
      </c>
      <c r="AV767" s="13" t="s">
        <v>89</v>
      </c>
      <c r="AW767" s="13" t="s">
        <v>36</v>
      </c>
      <c r="AX767" s="13" t="s">
        <v>80</v>
      </c>
      <c r="AY767" s="253" t="s">
        <v>215</v>
      </c>
    </row>
    <row r="768" s="13" customFormat="1">
      <c r="A768" s="13"/>
      <c r="B768" s="242"/>
      <c r="C768" s="243"/>
      <c r="D768" s="244" t="s">
        <v>223</v>
      </c>
      <c r="E768" s="245" t="s">
        <v>1</v>
      </c>
      <c r="F768" s="246" t="s">
        <v>1147</v>
      </c>
      <c r="G768" s="243"/>
      <c r="H768" s="247">
        <v>5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223</v>
      </c>
      <c r="AU768" s="253" t="s">
        <v>89</v>
      </c>
      <c r="AV768" s="13" t="s">
        <v>89</v>
      </c>
      <c r="AW768" s="13" t="s">
        <v>36</v>
      </c>
      <c r="AX768" s="13" t="s">
        <v>80</v>
      </c>
      <c r="AY768" s="253" t="s">
        <v>215</v>
      </c>
    </row>
    <row r="769" s="14" customFormat="1">
      <c r="A769" s="14"/>
      <c r="B769" s="254"/>
      <c r="C769" s="255"/>
      <c r="D769" s="244" t="s">
        <v>223</v>
      </c>
      <c r="E769" s="256" t="s">
        <v>1</v>
      </c>
      <c r="F769" s="257" t="s">
        <v>226</v>
      </c>
      <c r="G769" s="255"/>
      <c r="H769" s="258">
        <v>9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223</v>
      </c>
      <c r="AU769" s="264" t="s">
        <v>89</v>
      </c>
      <c r="AV769" s="14" t="s">
        <v>221</v>
      </c>
      <c r="AW769" s="14" t="s">
        <v>36</v>
      </c>
      <c r="AX769" s="14" t="s">
        <v>21</v>
      </c>
      <c r="AY769" s="264" t="s">
        <v>215</v>
      </c>
    </row>
    <row r="770" s="2" customFormat="1" ht="21.75" customHeight="1">
      <c r="A770" s="39"/>
      <c r="B770" s="40"/>
      <c r="C770" s="275" t="s">
        <v>1148</v>
      </c>
      <c r="D770" s="275" t="s">
        <v>294</v>
      </c>
      <c r="E770" s="276" t="s">
        <v>1149</v>
      </c>
      <c r="F770" s="277" t="s">
        <v>1150</v>
      </c>
      <c r="G770" s="278" t="s">
        <v>373</v>
      </c>
      <c r="H770" s="279">
        <v>2</v>
      </c>
      <c r="I770" s="280"/>
      <c r="J770" s="281">
        <f>ROUND(I770*H770,2)</f>
        <v>0</v>
      </c>
      <c r="K770" s="282"/>
      <c r="L770" s="283"/>
      <c r="M770" s="284" t="s">
        <v>1</v>
      </c>
      <c r="N770" s="285" t="s">
        <v>45</v>
      </c>
      <c r="O770" s="92"/>
      <c r="P770" s="238">
        <f>O770*H770</f>
        <v>0</v>
      </c>
      <c r="Q770" s="238">
        <v>0.01553</v>
      </c>
      <c r="R770" s="238">
        <f>Q770*H770</f>
        <v>0.031060000000000001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259</v>
      </c>
      <c r="AT770" s="240" t="s">
        <v>294</v>
      </c>
      <c r="AU770" s="240" t="s">
        <v>89</v>
      </c>
      <c r="AY770" s="18" t="s">
        <v>215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21</v>
      </c>
      <c r="BK770" s="241">
        <f>ROUND(I770*H770,2)</f>
        <v>0</v>
      </c>
      <c r="BL770" s="18" t="s">
        <v>221</v>
      </c>
      <c r="BM770" s="240" t="s">
        <v>1151</v>
      </c>
    </row>
    <row r="771" s="13" customFormat="1">
      <c r="A771" s="13"/>
      <c r="B771" s="242"/>
      <c r="C771" s="243"/>
      <c r="D771" s="244" t="s">
        <v>223</v>
      </c>
      <c r="E771" s="245" t="s">
        <v>1</v>
      </c>
      <c r="F771" s="246" t="s">
        <v>1152</v>
      </c>
      <c r="G771" s="243"/>
      <c r="H771" s="247">
        <v>2</v>
      </c>
      <c r="I771" s="248"/>
      <c r="J771" s="243"/>
      <c r="K771" s="243"/>
      <c r="L771" s="249"/>
      <c r="M771" s="250"/>
      <c r="N771" s="251"/>
      <c r="O771" s="251"/>
      <c r="P771" s="251"/>
      <c r="Q771" s="251"/>
      <c r="R771" s="251"/>
      <c r="S771" s="251"/>
      <c r="T771" s="25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3" t="s">
        <v>223</v>
      </c>
      <c r="AU771" s="253" t="s">
        <v>89</v>
      </c>
      <c r="AV771" s="13" t="s">
        <v>89</v>
      </c>
      <c r="AW771" s="13" t="s">
        <v>36</v>
      </c>
      <c r="AX771" s="13" t="s">
        <v>21</v>
      </c>
      <c r="AY771" s="253" t="s">
        <v>215</v>
      </c>
    </row>
    <row r="772" s="2" customFormat="1" ht="21.75" customHeight="1">
      <c r="A772" s="39"/>
      <c r="B772" s="40"/>
      <c r="C772" s="275" t="s">
        <v>1153</v>
      </c>
      <c r="D772" s="275" t="s">
        <v>294</v>
      </c>
      <c r="E772" s="276" t="s">
        <v>1154</v>
      </c>
      <c r="F772" s="277" t="s">
        <v>1155</v>
      </c>
      <c r="G772" s="278" t="s">
        <v>373</v>
      </c>
      <c r="H772" s="279">
        <v>1</v>
      </c>
      <c r="I772" s="280"/>
      <c r="J772" s="281">
        <f>ROUND(I772*H772,2)</f>
        <v>0</v>
      </c>
      <c r="K772" s="282"/>
      <c r="L772" s="283"/>
      <c r="M772" s="284" t="s">
        <v>1</v>
      </c>
      <c r="N772" s="285" t="s">
        <v>45</v>
      </c>
      <c r="O772" s="92"/>
      <c r="P772" s="238">
        <f>O772*H772</f>
        <v>0</v>
      </c>
      <c r="Q772" s="238">
        <v>0.0195</v>
      </c>
      <c r="R772" s="238">
        <f>Q772*H772</f>
        <v>0.0195</v>
      </c>
      <c r="S772" s="238">
        <v>0</v>
      </c>
      <c r="T772" s="23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0" t="s">
        <v>259</v>
      </c>
      <c r="AT772" s="240" t="s">
        <v>294</v>
      </c>
      <c r="AU772" s="240" t="s">
        <v>89</v>
      </c>
      <c r="AY772" s="18" t="s">
        <v>215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21</v>
      </c>
      <c r="BK772" s="241">
        <f>ROUND(I772*H772,2)</f>
        <v>0</v>
      </c>
      <c r="BL772" s="18" t="s">
        <v>221</v>
      </c>
      <c r="BM772" s="240" t="s">
        <v>1156</v>
      </c>
    </row>
    <row r="773" s="13" customFormat="1">
      <c r="A773" s="13"/>
      <c r="B773" s="242"/>
      <c r="C773" s="243"/>
      <c r="D773" s="244" t="s">
        <v>223</v>
      </c>
      <c r="E773" s="245" t="s">
        <v>1</v>
      </c>
      <c r="F773" s="246" t="s">
        <v>1157</v>
      </c>
      <c r="G773" s="243"/>
      <c r="H773" s="247">
        <v>1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223</v>
      </c>
      <c r="AU773" s="253" t="s">
        <v>89</v>
      </c>
      <c r="AV773" s="13" t="s">
        <v>89</v>
      </c>
      <c r="AW773" s="13" t="s">
        <v>36</v>
      </c>
      <c r="AX773" s="13" t="s">
        <v>21</v>
      </c>
      <c r="AY773" s="253" t="s">
        <v>215</v>
      </c>
    </row>
    <row r="774" s="2" customFormat="1" ht="21.75" customHeight="1">
      <c r="A774" s="39"/>
      <c r="B774" s="40"/>
      <c r="C774" s="275" t="s">
        <v>1158</v>
      </c>
      <c r="D774" s="275" t="s">
        <v>294</v>
      </c>
      <c r="E774" s="276" t="s">
        <v>1159</v>
      </c>
      <c r="F774" s="277" t="s">
        <v>1160</v>
      </c>
      <c r="G774" s="278" t="s">
        <v>373</v>
      </c>
      <c r="H774" s="279">
        <v>2</v>
      </c>
      <c r="I774" s="280"/>
      <c r="J774" s="281">
        <f>ROUND(I774*H774,2)</f>
        <v>0</v>
      </c>
      <c r="K774" s="282"/>
      <c r="L774" s="283"/>
      <c r="M774" s="284" t="s">
        <v>1</v>
      </c>
      <c r="N774" s="285" t="s">
        <v>45</v>
      </c>
      <c r="O774" s="92"/>
      <c r="P774" s="238">
        <f>O774*H774</f>
        <v>0</v>
      </c>
      <c r="Q774" s="238">
        <v>0.018700000000000001</v>
      </c>
      <c r="R774" s="238">
        <f>Q774*H774</f>
        <v>0.037400000000000003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259</v>
      </c>
      <c r="AT774" s="240" t="s">
        <v>294</v>
      </c>
      <c r="AU774" s="240" t="s">
        <v>89</v>
      </c>
      <c r="AY774" s="18" t="s">
        <v>215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21</v>
      </c>
      <c r="BK774" s="241">
        <f>ROUND(I774*H774,2)</f>
        <v>0</v>
      </c>
      <c r="BL774" s="18" t="s">
        <v>221</v>
      </c>
      <c r="BM774" s="240" t="s">
        <v>1161</v>
      </c>
    </row>
    <row r="775" s="13" customFormat="1">
      <c r="A775" s="13"/>
      <c r="B775" s="242"/>
      <c r="C775" s="243"/>
      <c r="D775" s="244" t="s">
        <v>223</v>
      </c>
      <c r="E775" s="245" t="s">
        <v>1</v>
      </c>
      <c r="F775" s="246" t="s">
        <v>1162</v>
      </c>
      <c r="G775" s="243"/>
      <c r="H775" s="247">
        <v>2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223</v>
      </c>
      <c r="AU775" s="253" t="s">
        <v>89</v>
      </c>
      <c r="AV775" s="13" t="s">
        <v>89</v>
      </c>
      <c r="AW775" s="13" t="s">
        <v>36</v>
      </c>
      <c r="AX775" s="13" t="s">
        <v>21</v>
      </c>
      <c r="AY775" s="253" t="s">
        <v>215</v>
      </c>
    </row>
    <row r="776" s="2" customFormat="1" ht="21.75" customHeight="1">
      <c r="A776" s="39"/>
      <c r="B776" s="40"/>
      <c r="C776" s="275" t="s">
        <v>1163</v>
      </c>
      <c r="D776" s="275" t="s">
        <v>294</v>
      </c>
      <c r="E776" s="276" t="s">
        <v>1164</v>
      </c>
      <c r="F776" s="277" t="s">
        <v>1165</v>
      </c>
      <c r="G776" s="278" t="s">
        <v>373</v>
      </c>
      <c r="H776" s="279">
        <v>2</v>
      </c>
      <c r="I776" s="280"/>
      <c r="J776" s="281">
        <f>ROUND(I776*H776,2)</f>
        <v>0</v>
      </c>
      <c r="K776" s="282"/>
      <c r="L776" s="283"/>
      <c r="M776" s="284" t="s">
        <v>1</v>
      </c>
      <c r="N776" s="285" t="s">
        <v>45</v>
      </c>
      <c r="O776" s="92"/>
      <c r="P776" s="238">
        <f>O776*H776</f>
        <v>0</v>
      </c>
      <c r="Q776" s="238">
        <v>0.017860000000000001</v>
      </c>
      <c r="R776" s="238">
        <f>Q776*H776</f>
        <v>0.035720000000000002</v>
      </c>
      <c r="S776" s="238">
        <v>0</v>
      </c>
      <c r="T776" s="239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0" t="s">
        <v>259</v>
      </c>
      <c r="AT776" s="240" t="s">
        <v>294</v>
      </c>
      <c r="AU776" s="240" t="s">
        <v>89</v>
      </c>
      <c r="AY776" s="18" t="s">
        <v>215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21</v>
      </c>
      <c r="BK776" s="241">
        <f>ROUND(I776*H776,2)</f>
        <v>0</v>
      </c>
      <c r="BL776" s="18" t="s">
        <v>221</v>
      </c>
      <c r="BM776" s="240" t="s">
        <v>1166</v>
      </c>
    </row>
    <row r="777" s="13" customFormat="1">
      <c r="A777" s="13"/>
      <c r="B777" s="242"/>
      <c r="C777" s="243"/>
      <c r="D777" s="244" t="s">
        <v>223</v>
      </c>
      <c r="E777" s="245" t="s">
        <v>1</v>
      </c>
      <c r="F777" s="246" t="s">
        <v>1167</v>
      </c>
      <c r="G777" s="243"/>
      <c r="H777" s="247">
        <v>2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223</v>
      </c>
      <c r="AU777" s="253" t="s">
        <v>89</v>
      </c>
      <c r="AV777" s="13" t="s">
        <v>89</v>
      </c>
      <c r="AW777" s="13" t="s">
        <v>36</v>
      </c>
      <c r="AX777" s="13" t="s">
        <v>21</v>
      </c>
      <c r="AY777" s="253" t="s">
        <v>215</v>
      </c>
    </row>
    <row r="778" s="2" customFormat="1" ht="21.75" customHeight="1">
      <c r="A778" s="39"/>
      <c r="B778" s="40"/>
      <c r="C778" s="228" t="s">
        <v>1168</v>
      </c>
      <c r="D778" s="228" t="s">
        <v>217</v>
      </c>
      <c r="E778" s="229" t="s">
        <v>1169</v>
      </c>
      <c r="F778" s="230" t="s">
        <v>1170</v>
      </c>
      <c r="G778" s="231" t="s">
        <v>373</v>
      </c>
      <c r="H778" s="232">
        <v>5</v>
      </c>
      <c r="I778" s="233"/>
      <c r="J778" s="234">
        <f>ROUND(I778*H778,2)</f>
        <v>0</v>
      </c>
      <c r="K778" s="235"/>
      <c r="L778" s="45"/>
      <c r="M778" s="236" t="s">
        <v>1</v>
      </c>
      <c r="N778" s="237" t="s">
        <v>45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221</v>
      </c>
      <c r="AT778" s="240" t="s">
        <v>217</v>
      </c>
      <c r="AU778" s="240" t="s">
        <v>89</v>
      </c>
      <c r="AY778" s="18" t="s">
        <v>215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21</v>
      </c>
      <c r="BK778" s="241">
        <f>ROUND(I778*H778,2)</f>
        <v>0</v>
      </c>
      <c r="BL778" s="18" t="s">
        <v>221</v>
      </c>
      <c r="BM778" s="240" t="s">
        <v>1171</v>
      </c>
    </row>
    <row r="779" s="15" customFormat="1">
      <c r="A779" s="15"/>
      <c r="B779" s="265"/>
      <c r="C779" s="266"/>
      <c r="D779" s="244" t="s">
        <v>223</v>
      </c>
      <c r="E779" s="267" t="s">
        <v>1</v>
      </c>
      <c r="F779" s="268" t="s">
        <v>1121</v>
      </c>
      <c r="G779" s="266"/>
      <c r="H779" s="267" t="s">
        <v>1</v>
      </c>
      <c r="I779" s="269"/>
      <c r="J779" s="266"/>
      <c r="K779" s="266"/>
      <c r="L779" s="270"/>
      <c r="M779" s="271"/>
      <c r="N779" s="272"/>
      <c r="O779" s="272"/>
      <c r="P779" s="272"/>
      <c r="Q779" s="272"/>
      <c r="R779" s="272"/>
      <c r="S779" s="272"/>
      <c r="T779" s="27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4" t="s">
        <v>223</v>
      </c>
      <c r="AU779" s="274" t="s">
        <v>89</v>
      </c>
      <c r="AV779" s="15" t="s">
        <v>21</v>
      </c>
      <c r="AW779" s="15" t="s">
        <v>36</v>
      </c>
      <c r="AX779" s="15" t="s">
        <v>80</v>
      </c>
      <c r="AY779" s="274" t="s">
        <v>215</v>
      </c>
    </row>
    <row r="780" s="13" customFormat="1">
      <c r="A780" s="13"/>
      <c r="B780" s="242"/>
      <c r="C780" s="243"/>
      <c r="D780" s="244" t="s">
        <v>223</v>
      </c>
      <c r="E780" s="245" t="s">
        <v>1</v>
      </c>
      <c r="F780" s="246" t="s">
        <v>1172</v>
      </c>
      <c r="G780" s="243"/>
      <c r="H780" s="247">
        <v>2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223</v>
      </c>
      <c r="AU780" s="253" t="s">
        <v>89</v>
      </c>
      <c r="AV780" s="13" t="s">
        <v>89</v>
      </c>
      <c r="AW780" s="13" t="s">
        <v>36</v>
      </c>
      <c r="AX780" s="13" t="s">
        <v>80</v>
      </c>
      <c r="AY780" s="253" t="s">
        <v>215</v>
      </c>
    </row>
    <row r="781" s="13" customFormat="1">
      <c r="A781" s="13"/>
      <c r="B781" s="242"/>
      <c r="C781" s="243"/>
      <c r="D781" s="244" t="s">
        <v>223</v>
      </c>
      <c r="E781" s="245" t="s">
        <v>1</v>
      </c>
      <c r="F781" s="246" t="s">
        <v>1173</v>
      </c>
      <c r="G781" s="243"/>
      <c r="H781" s="247">
        <v>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223</v>
      </c>
      <c r="AU781" s="253" t="s">
        <v>89</v>
      </c>
      <c r="AV781" s="13" t="s">
        <v>89</v>
      </c>
      <c r="AW781" s="13" t="s">
        <v>36</v>
      </c>
      <c r="AX781" s="13" t="s">
        <v>80</v>
      </c>
      <c r="AY781" s="253" t="s">
        <v>215</v>
      </c>
    </row>
    <row r="782" s="13" customFormat="1">
      <c r="A782" s="13"/>
      <c r="B782" s="242"/>
      <c r="C782" s="243"/>
      <c r="D782" s="244" t="s">
        <v>223</v>
      </c>
      <c r="E782" s="245" t="s">
        <v>1</v>
      </c>
      <c r="F782" s="246" t="s">
        <v>1174</v>
      </c>
      <c r="G782" s="243"/>
      <c r="H782" s="247">
        <v>1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223</v>
      </c>
      <c r="AU782" s="253" t="s">
        <v>89</v>
      </c>
      <c r="AV782" s="13" t="s">
        <v>89</v>
      </c>
      <c r="AW782" s="13" t="s">
        <v>36</v>
      </c>
      <c r="AX782" s="13" t="s">
        <v>80</v>
      </c>
      <c r="AY782" s="253" t="s">
        <v>215</v>
      </c>
    </row>
    <row r="783" s="14" customFormat="1">
      <c r="A783" s="14"/>
      <c r="B783" s="254"/>
      <c r="C783" s="255"/>
      <c r="D783" s="244" t="s">
        <v>223</v>
      </c>
      <c r="E783" s="256" t="s">
        <v>1</v>
      </c>
      <c r="F783" s="257" t="s">
        <v>937</v>
      </c>
      <c r="G783" s="255"/>
      <c r="H783" s="258">
        <v>5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223</v>
      </c>
      <c r="AU783" s="264" t="s">
        <v>89</v>
      </c>
      <c r="AV783" s="14" t="s">
        <v>221</v>
      </c>
      <c r="AW783" s="14" t="s">
        <v>36</v>
      </c>
      <c r="AX783" s="14" t="s">
        <v>21</v>
      </c>
      <c r="AY783" s="264" t="s">
        <v>215</v>
      </c>
    </row>
    <row r="784" s="2" customFormat="1" ht="21.75" customHeight="1">
      <c r="A784" s="39"/>
      <c r="B784" s="40"/>
      <c r="C784" s="228" t="s">
        <v>1175</v>
      </c>
      <c r="D784" s="228" t="s">
        <v>217</v>
      </c>
      <c r="E784" s="229" t="s">
        <v>1176</v>
      </c>
      <c r="F784" s="230" t="s">
        <v>1177</v>
      </c>
      <c r="G784" s="231" t="s">
        <v>373</v>
      </c>
      <c r="H784" s="232">
        <v>2</v>
      </c>
      <c r="I784" s="233"/>
      <c r="J784" s="234">
        <f>ROUND(I784*H784,2)</f>
        <v>0</v>
      </c>
      <c r="K784" s="235"/>
      <c r="L784" s="45"/>
      <c r="M784" s="236" t="s">
        <v>1</v>
      </c>
      <c r="N784" s="237" t="s">
        <v>45</v>
      </c>
      <c r="O784" s="92"/>
      <c r="P784" s="238">
        <f>O784*H784</f>
        <v>0</v>
      </c>
      <c r="Q784" s="238">
        <v>0.058720000000000001</v>
      </c>
      <c r="R784" s="238">
        <f>Q784*H784</f>
        <v>0.11744</v>
      </c>
      <c r="S784" s="238">
        <v>0</v>
      </c>
      <c r="T784" s="23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0" t="s">
        <v>221</v>
      </c>
      <c r="AT784" s="240" t="s">
        <v>217</v>
      </c>
      <c r="AU784" s="240" t="s">
        <v>89</v>
      </c>
      <c r="AY784" s="18" t="s">
        <v>215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21</v>
      </c>
      <c r="BK784" s="241">
        <f>ROUND(I784*H784,2)</f>
        <v>0</v>
      </c>
      <c r="BL784" s="18" t="s">
        <v>221</v>
      </c>
      <c r="BM784" s="240" t="s">
        <v>1178</v>
      </c>
    </row>
    <row r="785" s="13" customFormat="1">
      <c r="A785" s="13"/>
      <c r="B785" s="242"/>
      <c r="C785" s="243"/>
      <c r="D785" s="244" t="s">
        <v>223</v>
      </c>
      <c r="E785" s="245" t="s">
        <v>1</v>
      </c>
      <c r="F785" s="246" t="s">
        <v>1179</v>
      </c>
      <c r="G785" s="243"/>
      <c r="H785" s="247">
        <v>1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223</v>
      </c>
      <c r="AU785" s="253" t="s">
        <v>89</v>
      </c>
      <c r="AV785" s="13" t="s">
        <v>89</v>
      </c>
      <c r="AW785" s="13" t="s">
        <v>36</v>
      </c>
      <c r="AX785" s="13" t="s">
        <v>80</v>
      </c>
      <c r="AY785" s="253" t="s">
        <v>215</v>
      </c>
    </row>
    <row r="786" s="13" customFormat="1">
      <c r="A786" s="13"/>
      <c r="B786" s="242"/>
      <c r="C786" s="243"/>
      <c r="D786" s="244" t="s">
        <v>223</v>
      </c>
      <c r="E786" s="245" t="s">
        <v>1</v>
      </c>
      <c r="F786" s="246" t="s">
        <v>1180</v>
      </c>
      <c r="G786" s="243"/>
      <c r="H786" s="247">
        <v>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223</v>
      </c>
      <c r="AU786" s="253" t="s">
        <v>89</v>
      </c>
      <c r="AV786" s="13" t="s">
        <v>89</v>
      </c>
      <c r="AW786" s="13" t="s">
        <v>36</v>
      </c>
      <c r="AX786" s="13" t="s">
        <v>80</v>
      </c>
      <c r="AY786" s="253" t="s">
        <v>215</v>
      </c>
    </row>
    <row r="787" s="14" customFormat="1">
      <c r="A787" s="14"/>
      <c r="B787" s="254"/>
      <c r="C787" s="255"/>
      <c r="D787" s="244" t="s">
        <v>223</v>
      </c>
      <c r="E787" s="256" t="s">
        <v>1</v>
      </c>
      <c r="F787" s="257" t="s">
        <v>226</v>
      </c>
      <c r="G787" s="255"/>
      <c r="H787" s="258">
        <v>2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223</v>
      </c>
      <c r="AU787" s="264" t="s">
        <v>89</v>
      </c>
      <c r="AV787" s="14" t="s">
        <v>221</v>
      </c>
      <c r="AW787" s="14" t="s">
        <v>36</v>
      </c>
      <c r="AX787" s="14" t="s">
        <v>21</v>
      </c>
      <c r="AY787" s="264" t="s">
        <v>215</v>
      </c>
    </row>
    <row r="788" s="2" customFormat="1" ht="21.75" customHeight="1">
      <c r="A788" s="39"/>
      <c r="B788" s="40"/>
      <c r="C788" s="228" t="s">
        <v>1181</v>
      </c>
      <c r="D788" s="228" t="s">
        <v>217</v>
      </c>
      <c r="E788" s="229" t="s">
        <v>1182</v>
      </c>
      <c r="F788" s="230" t="s">
        <v>1183</v>
      </c>
      <c r="G788" s="231" t="s">
        <v>373</v>
      </c>
      <c r="H788" s="232">
        <v>1</v>
      </c>
      <c r="I788" s="233"/>
      <c r="J788" s="234">
        <f>ROUND(I788*H788,2)</f>
        <v>0</v>
      </c>
      <c r="K788" s="235"/>
      <c r="L788" s="45"/>
      <c r="M788" s="236" t="s">
        <v>1</v>
      </c>
      <c r="N788" s="237" t="s">
        <v>45</v>
      </c>
      <c r="O788" s="92"/>
      <c r="P788" s="238">
        <f>O788*H788</f>
        <v>0</v>
      </c>
      <c r="Q788" s="238">
        <v>0.04684</v>
      </c>
      <c r="R788" s="238">
        <f>Q788*H788</f>
        <v>0.04684</v>
      </c>
      <c r="S788" s="238">
        <v>0</v>
      </c>
      <c r="T788" s="239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0" t="s">
        <v>221</v>
      </c>
      <c r="AT788" s="240" t="s">
        <v>217</v>
      </c>
      <c r="AU788" s="240" t="s">
        <v>89</v>
      </c>
      <c r="AY788" s="18" t="s">
        <v>215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21</v>
      </c>
      <c r="BK788" s="241">
        <f>ROUND(I788*H788,2)</f>
        <v>0</v>
      </c>
      <c r="BL788" s="18" t="s">
        <v>221</v>
      </c>
      <c r="BM788" s="240" t="s">
        <v>1184</v>
      </c>
    </row>
    <row r="789" s="13" customFormat="1">
      <c r="A789" s="13"/>
      <c r="B789" s="242"/>
      <c r="C789" s="243"/>
      <c r="D789" s="244" t="s">
        <v>223</v>
      </c>
      <c r="E789" s="245" t="s">
        <v>1</v>
      </c>
      <c r="F789" s="246" t="s">
        <v>1185</v>
      </c>
      <c r="G789" s="243"/>
      <c r="H789" s="247">
        <v>1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223</v>
      </c>
      <c r="AU789" s="253" t="s">
        <v>89</v>
      </c>
      <c r="AV789" s="13" t="s">
        <v>89</v>
      </c>
      <c r="AW789" s="13" t="s">
        <v>36</v>
      </c>
      <c r="AX789" s="13" t="s">
        <v>21</v>
      </c>
      <c r="AY789" s="253" t="s">
        <v>215</v>
      </c>
    </row>
    <row r="790" s="2" customFormat="1" ht="21.75" customHeight="1">
      <c r="A790" s="39"/>
      <c r="B790" s="40"/>
      <c r="C790" s="228" t="s">
        <v>1186</v>
      </c>
      <c r="D790" s="228" t="s">
        <v>217</v>
      </c>
      <c r="E790" s="229" t="s">
        <v>1187</v>
      </c>
      <c r="F790" s="230" t="s">
        <v>1188</v>
      </c>
      <c r="G790" s="231" t="s">
        <v>373</v>
      </c>
      <c r="H790" s="232">
        <v>7</v>
      </c>
      <c r="I790" s="233"/>
      <c r="J790" s="234">
        <f>ROUND(I790*H790,2)</f>
        <v>0</v>
      </c>
      <c r="K790" s="235"/>
      <c r="L790" s="45"/>
      <c r="M790" s="236" t="s">
        <v>1</v>
      </c>
      <c r="N790" s="237" t="s">
        <v>45</v>
      </c>
      <c r="O790" s="92"/>
      <c r="P790" s="238">
        <f>O790*H790</f>
        <v>0</v>
      </c>
      <c r="Q790" s="238">
        <v>0.025420000000000002</v>
      </c>
      <c r="R790" s="238">
        <f>Q790*H790</f>
        <v>0.17794000000000002</v>
      </c>
      <c r="S790" s="238">
        <v>0</v>
      </c>
      <c r="T790" s="23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0" t="s">
        <v>221</v>
      </c>
      <c r="AT790" s="240" t="s">
        <v>217</v>
      </c>
      <c r="AU790" s="240" t="s">
        <v>89</v>
      </c>
      <c r="AY790" s="18" t="s">
        <v>215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8" t="s">
        <v>21</v>
      </c>
      <c r="BK790" s="241">
        <f>ROUND(I790*H790,2)</f>
        <v>0</v>
      </c>
      <c r="BL790" s="18" t="s">
        <v>221</v>
      </c>
      <c r="BM790" s="240" t="s">
        <v>1189</v>
      </c>
    </row>
    <row r="791" s="13" customFormat="1">
      <c r="A791" s="13"/>
      <c r="B791" s="242"/>
      <c r="C791" s="243"/>
      <c r="D791" s="244" t="s">
        <v>223</v>
      </c>
      <c r="E791" s="245" t="s">
        <v>1</v>
      </c>
      <c r="F791" s="246" t="s">
        <v>254</v>
      </c>
      <c r="G791" s="243"/>
      <c r="H791" s="247">
        <v>7</v>
      </c>
      <c r="I791" s="248"/>
      <c r="J791" s="243"/>
      <c r="K791" s="243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223</v>
      </c>
      <c r="AU791" s="253" t="s">
        <v>89</v>
      </c>
      <c r="AV791" s="13" t="s">
        <v>89</v>
      </c>
      <c r="AW791" s="13" t="s">
        <v>36</v>
      </c>
      <c r="AX791" s="13" t="s">
        <v>21</v>
      </c>
      <c r="AY791" s="253" t="s">
        <v>215</v>
      </c>
    </row>
    <row r="792" s="2" customFormat="1" ht="21.75" customHeight="1">
      <c r="A792" s="39"/>
      <c r="B792" s="40"/>
      <c r="C792" s="228" t="s">
        <v>1190</v>
      </c>
      <c r="D792" s="228" t="s">
        <v>217</v>
      </c>
      <c r="E792" s="229" t="s">
        <v>1191</v>
      </c>
      <c r="F792" s="230" t="s">
        <v>1192</v>
      </c>
      <c r="G792" s="231" t="s">
        <v>373</v>
      </c>
      <c r="H792" s="232">
        <v>1</v>
      </c>
      <c r="I792" s="233"/>
      <c r="J792" s="234">
        <f>ROUND(I792*H792,2)</f>
        <v>0</v>
      </c>
      <c r="K792" s="235"/>
      <c r="L792" s="45"/>
      <c r="M792" s="236" t="s">
        <v>1</v>
      </c>
      <c r="N792" s="237" t="s">
        <v>45</v>
      </c>
      <c r="O792" s="92"/>
      <c r="P792" s="238">
        <f>O792*H792</f>
        <v>0</v>
      </c>
      <c r="Q792" s="238">
        <v>0.00022000000000000001</v>
      </c>
      <c r="R792" s="238">
        <f>Q792*H792</f>
        <v>0.00022000000000000001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303</v>
      </c>
      <c r="AT792" s="240" t="s">
        <v>217</v>
      </c>
      <c r="AU792" s="240" t="s">
        <v>89</v>
      </c>
      <c r="AY792" s="18" t="s">
        <v>215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21</v>
      </c>
      <c r="BK792" s="241">
        <f>ROUND(I792*H792,2)</f>
        <v>0</v>
      </c>
      <c r="BL792" s="18" t="s">
        <v>303</v>
      </c>
      <c r="BM792" s="240" t="s">
        <v>1193</v>
      </c>
    </row>
    <row r="793" s="13" customFormat="1">
      <c r="A793" s="13"/>
      <c r="B793" s="242"/>
      <c r="C793" s="243"/>
      <c r="D793" s="244" t="s">
        <v>223</v>
      </c>
      <c r="E793" s="245" t="s">
        <v>1</v>
      </c>
      <c r="F793" s="246" t="s">
        <v>1194</v>
      </c>
      <c r="G793" s="243"/>
      <c r="H793" s="247">
        <v>1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223</v>
      </c>
      <c r="AU793" s="253" t="s">
        <v>89</v>
      </c>
      <c r="AV793" s="13" t="s">
        <v>89</v>
      </c>
      <c r="AW793" s="13" t="s">
        <v>36</v>
      </c>
      <c r="AX793" s="13" t="s">
        <v>80</v>
      </c>
      <c r="AY793" s="253" t="s">
        <v>215</v>
      </c>
    </row>
    <row r="794" s="14" customFormat="1">
      <c r="A794" s="14"/>
      <c r="B794" s="254"/>
      <c r="C794" s="255"/>
      <c r="D794" s="244" t="s">
        <v>223</v>
      </c>
      <c r="E794" s="256" t="s">
        <v>1</v>
      </c>
      <c r="F794" s="257" t="s">
        <v>226</v>
      </c>
      <c r="G794" s="255"/>
      <c r="H794" s="258">
        <v>1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223</v>
      </c>
      <c r="AU794" s="264" t="s">
        <v>89</v>
      </c>
      <c r="AV794" s="14" t="s">
        <v>221</v>
      </c>
      <c r="AW794" s="14" t="s">
        <v>36</v>
      </c>
      <c r="AX794" s="14" t="s">
        <v>21</v>
      </c>
      <c r="AY794" s="264" t="s">
        <v>215</v>
      </c>
    </row>
    <row r="795" s="2" customFormat="1" ht="21.75" customHeight="1">
      <c r="A795" s="39"/>
      <c r="B795" s="40"/>
      <c r="C795" s="228" t="s">
        <v>1195</v>
      </c>
      <c r="D795" s="228" t="s">
        <v>217</v>
      </c>
      <c r="E795" s="229" t="s">
        <v>1196</v>
      </c>
      <c r="F795" s="230" t="s">
        <v>1197</v>
      </c>
      <c r="G795" s="231" t="s">
        <v>373</v>
      </c>
      <c r="H795" s="232">
        <v>3</v>
      </c>
      <c r="I795" s="233"/>
      <c r="J795" s="234">
        <f>ROUND(I795*H795,2)</f>
        <v>0</v>
      </c>
      <c r="K795" s="235"/>
      <c r="L795" s="45"/>
      <c r="M795" s="236" t="s">
        <v>1</v>
      </c>
      <c r="N795" s="237" t="s">
        <v>45</v>
      </c>
      <c r="O795" s="92"/>
      <c r="P795" s="238">
        <f>O795*H795</f>
        <v>0</v>
      </c>
      <c r="Q795" s="238">
        <v>0.00022000000000000001</v>
      </c>
      <c r="R795" s="238">
        <f>Q795*H795</f>
        <v>0.00066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303</v>
      </c>
      <c r="AT795" s="240" t="s">
        <v>217</v>
      </c>
      <c r="AU795" s="240" t="s">
        <v>89</v>
      </c>
      <c r="AY795" s="18" t="s">
        <v>215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21</v>
      </c>
      <c r="BK795" s="241">
        <f>ROUND(I795*H795,2)</f>
        <v>0</v>
      </c>
      <c r="BL795" s="18" t="s">
        <v>303</v>
      </c>
      <c r="BM795" s="240" t="s">
        <v>1198</v>
      </c>
    </row>
    <row r="796" s="13" customFormat="1">
      <c r="A796" s="13"/>
      <c r="B796" s="242"/>
      <c r="C796" s="243"/>
      <c r="D796" s="244" t="s">
        <v>223</v>
      </c>
      <c r="E796" s="245" t="s">
        <v>1</v>
      </c>
      <c r="F796" s="246" t="s">
        <v>1199</v>
      </c>
      <c r="G796" s="243"/>
      <c r="H796" s="247">
        <v>3</v>
      </c>
      <c r="I796" s="248"/>
      <c r="J796" s="243"/>
      <c r="K796" s="243"/>
      <c r="L796" s="249"/>
      <c r="M796" s="250"/>
      <c r="N796" s="251"/>
      <c r="O796" s="251"/>
      <c r="P796" s="251"/>
      <c r="Q796" s="251"/>
      <c r="R796" s="251"/>
      <c r="S796" s="251"/>
      <c r="T796" s="25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3" t="s">
        <v>223</v>
      </c>
      <c r="AU796" s="253" t="s">
        <v>89</v>
      </c>
      <c r="AV796" s="13" t="s">
        <v>89</v>
      </c>
      <c r="AW796" s="13" t="s">
        <v>36</v>
      </c>
      <c r="AX796" s="13" t="s">
        <v>80</v>
      </c>
      <c r="AY796" s="253" t="s">
        <v>215</v>
      </c>
    </row>
    <row r="797" s="14" customFormat="1">
      <c r="A797" s="14"/>
      <c r="B797" s="254"/>
      <c r="C797" s="255"/>
      <c r="D797" s="244" t="s">
        <v>223</v>
      </c>
      <c r="E797" s="256" t="s">
        <v>1</v>
      </c>
      <c r="F797" s="257" t="s">
        <v>226</v>
      </c>
      <c r="G797" s="255"/>
      <c r="H797" s="258">
        <v>3</v>
      </c>
      <c r="I797" s="259"/>
      <c r="J797" s="255"/>
      <c r="K797" s="255"/>
      <c r="L797" s="260"/>
      <c r="M797" s="261"/>
      <c r="N797" s="262"/>
      <c r="O797" s="262"/>
      <c r="P797" s="262"/>
      <c r="Q797" s="262"/>
      <c r="R797" s="262"/>
      <c r="S797" s="262"/>
      <c r="T797" s="26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4" t="s">
        <v>223</v>
      </c>
      <c r="AU797" s="264" t="s">
        <v>89</v>
      </c>
      <c r="AV797" s="14" t="s">
        <v>221</v>
      </c>
      <c r="AW797" s="14" t="s">
        <v>36</v>
      </c>
      <c r="AX797" s="14" t="s">
        <v>21</v>
      </c>
      <c r="AY797" s="264" t="s">
        <v>215</v>
      </c>
    </row>
    <row r="798" s="2" customFormat="1" ht="33" customHeight="1">
      <c r="A798" s="39"/>
      <c r="B798" s="40"/>
      <c r="C798" s="275" t="s">
        <v>1200</v>
      </c>
      <c r="D798" s="275" t="s">
        <v>294</v>
      </c>
      <c r="E798" s="276" t="s">
        <v>1201</v>
      </c>
      <c r="F798" s="277" t="s">
        <v>1202</v>
      </c>
      <c r="G798" s="278" t="s">
        <v>373</v>
      </c>
      <c r="H798" s="279">
        <v>3</v>
      </c>
      <c r="I798" s="280"/>
      <c r="J798" s="281">
        <f>ROUND(I798*H798,2)</f>
        <v>0</v>
      </c>
      <c r="K798" s="282"/>
      <c r="L798" s="283"/>
      <c r="M798" s="284" t="s">
        <v>1</v>
      </c>
      <c r="N798" s="285" t="s">
        <v>45</v>
      </c>
      <c r="O798" s="92"/>
      <c r="P798" s="238">
        <f>O798*H798</f>
        <v>0</v>
      </c>
      <c r="Q798" s="238">
        <v>0.018339999999999999</v>
      </c>
      <c r="R798" s="238">
        <f>Q798*H798</f>
        <v>0.055019999999999999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259</v>
      </c>
      <c r="AT798" s="240" t="s">
        <v>294</v>
      </c>
      <c r="AU798" s="240" t="s">
        <v>89</v>
      </c>
      <c r="AY798" s="18" t="s">
        <v>215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21</v>
      </c>
      <c r="BK798" s="241">
        <f>ROUND(I798*H798,2)</f>
        <v>0</v>
      </c>
      <c r="BL798" s="18" t="s">
        <v>221</v>
      </c>
      <c r="BM798" s="240" t="s">
        <v>1203</v>
      </c>
    </row>
    <row r="799" s="13" customFormat="1">
      <c r="A799" s="13"/>
      <c r="B799" s="242"/>
      <c r="C799" s="243"/>
      <c r="D799" s="244" t="s">
        <v>223</v>
      </c>
      <c r="E799" s="245" t="s">
        <v>1</v>
      </c>
      <c r="F799" s="246" t="s">
        <v>1204</v>
      </c>
      <c r="G799" s="243"/>
      <c r="H799" s="247">
        <v>3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223</v>
      </c>
      <c r="AU799" s="253" t="s">
        <v>89</v>
      </c>
      <c r="AV799" s="13" t="s">
        <v>89</v>
      </c>
      <c r="AW799" s="13" t="s">
        <v>36</v>
      </c>
      <c r="AX799" s="13" t="s">
        <v>21</v>
      </c>
      <c r="AY799" s="253" t="s">
        <v>215</v>
      </c>
    </row>
    <row r="800" s="2" customFormat="1" ht="33" customHeight="1">
      <c r="A800" s="39"/>
      <c r="B800" s="40"/>
      <c r="C800" s="275" t="s">
        <v>1205</v>
      </c>
      <c r="D800" s="275" t="s">
        <v>294</v>
      </c>
      <c r="E800" s="276" t="s">
        <v>1206</v>
      </c>
      <c r="F800" s="277" t="s">
        <v>1207</v>
      </c>
      <c r="G800" s="278" t="s">
        <v>373</v>
      </c>
      <c r="H800" s="279">
        <v>1</v>
      </c>
      <c r="I800" s="280"/>
      <c r="J800" s="281">
        <f>ROUND(I800*H800,2)</f>
        <v>0</v>
      </c>
      <c r="K800" s="282"/>
      <c r="L800" s="283"/>
      <c r="M800" s="284" t="s">
        <v>1</v>
      </c>
      <c r="N800" s="285" t="s">
        <v>45</v>
      </c>
      <c r="O800" s="92"/>
      <c r="P800" s="238">
        <f>O800*H800</f>
        <v>0</v>
      </c>
      <c r="Q800" s="238">
        <v>0.026700000000000002</v>
      </c>
      <c r="R800" s="238">
        <f>Q800*H800</f>
        <v>0.026700000000000002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259</v>
      </c>
      <c r="AT800" s="240" t="s">
        <v>294</v>
      </c>
      <c r="AU800" s="240" t="s">
        <v>89</v>
      </c>
      <c r="AY800" s="18" t="s">
        <v>215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21</v>
      </c>
      <c r="BK800" s="241">
        <f>ROUND(I800*H800,2)</f>
        <v>0</v>
      </c>
      <c r="BL800" s="18" t="s">
        <v>221</v>
      </c>
      <c r="BM800" s="240" t="s">
        <v>1208</v>
      </c>
    </row>
    <row r="801" s="13" customFormat="1">
      <c r="A801" s="13"/>
      <c r="B801" s="242"/>
      <c r="C801" s="243"/>
      <c r="D801" s="244" t="s">
        <v>223</v>
      </c>
      <c r="E801" s="245" t="s">
        <v>1</v>
      </c>
      <c r="F801" s="246" t="s">
        <v>1209</v>
      </c>
      <c r="G801" s="243"/>
      <c r="H801" s="247">
        <v>1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223</v>
      </c>
      <c r="AU801" s="253" t="s">
        <v>89</v>
      </c>
      <c r="AV801" s="13" t="s">
        <v>89</v>
      </c>
      <c r="AW801" s="13" t="s">
        <v>36</v>
      </c>
      <c r="AX801" s="13" t="s">
        <v>21</v>
      </c>
      <c r="AY801" s="253" t="s">
        <v>215</v>
      </c>
    </row>
    <row r="802" s="12" customFormat="1" ht="22.8" customHeight="1">
      <c r="A802" s="12"/>
      <c r="B802" s="212"/>
      <c r="C802" s="213"/>
      <c r="D802" s="214" t="s">
        <v>79</v>
      </c>
      <c r="E802" s="226" t="s">
        <v>264</v>
      </c>
      <c r="F802" s="226" t="s">
        <v>1210</v>
      </c>
      <c r="G802" s="213"/>
      <c r="H802" s="213"/>
      <c r="I802" s="216"/>
      <c r="J802" s="227">
        <f>BK802</f>
        <v>0</v>
      </c>
      <c r="K802" s="213"/>
      <c r="L802" s="218"/>
      <c r="M802" s="219"/>
      <c r="N802" s="220"/>
      <c r="O802" s="220"/>
      <c r="P802" s="221">
        <f>SUM(P803:P956)</f>
        <v>0</v>
      </c>
      <c r="Q802" s="220"/>
      <c r="R802" s="221">
        <f>SUM(R803:R956)</f>
        <v>2.1389654799999995</v>
      </c>
      <c r="S802" s="220"/>
      <c r="T802" s="222">
        <f>SUM(T803:T956)</f>
        <v>64.57557700000001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23" t="s">
        <v>21</v>
      </c>
      <c r="AT802" s="224" t="s">
        <v>79</v>
      </c>
      <c r="AU802" s="224" t="s">
        <v>21</v>
      </c>
      <c r="AY802" s="223" t="s">
        <v>215</v>
      </c>
      <c r="BK802" s="225">
        <f>SUM(BK803:BK956)</f>
        <v>0</v>
      </c>
    </row>
    <row r="803" s="2" customFormat="1" ht="21.75" customHeight="1">
      <c r="A803" s="39"/>
      <c r="B803" s="40"/>
      <c r="C803" s="228" t="s">
        <v>1211</v>
      </c>
      <c r="D803" s="228" t="s">
        <v>217</v>
      </c>
      <c r="E803" s="229" t="s">
        <v>1212</v>
      </c>
      <c r="F803" s="230" t="s">
        <v>1213</v>
      </c>
      <c r="G803" s="231" t="s">
        <v>246</v>
      </c>
      <c r="H803" s="232">
        <v>14.48</v>
      </c>
      <c r="I803" s="233"/>
      <c r="J803" s="234">
        <f>ROUND(I803*H803,2)</f>
        <v>0</v>
      </c>
      <c r="K803" s="235"/>
      <c r="L803" s="45"/>
      <c r="M803" s="236" t="s">
        <v>1</v>
      </c>
      <c r="N803" s="237" t="s">
        <v>45</v>
      </c>
      <c r="O803" s="92"/>
      <c r="P803" s="238">
        <f>O803*H803</f>
        <v>0</v>
      </c>
      <c r="Q803" s="238">
        <v>0.00024000000000000001</v>
      </c>
      <c r="R803" s="238">
        <f>Q803*H803</f>
        <v>0.0034752000000000003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221</v>
      </c>
      <c r="AT803" s="240" t="s">
        <v>217</v>
      </c>
      <c r="AU803" s="240" t="s">
        <v>89</v>
      </c>
      <c r="AY803" s="18" t="s">
        <v>215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21</v>
      </c>
      <c r="BK803" s="241">
        <f>ROUND(I803*H803,2)</f>
        <v>0</v>
      </c>
      <c r="BL803" s="18" t="s">
        <v>221</v>
      </c>
      <c r="BM803" s="240" t="s">
        <v>1214</v>
      </c>
    </row>
    <row r="804" s="13" customFormat="1">
      <c r="A804" s="13"/>
      <c r="B804" s="242"/>
      <c r="C804" s="243"/>
      <c r="D804" s="244" t="s">
        <v>223</v>
      </c>
      <c r="E804" s="245" t="s">
        <v>1</v>
      </c>
      <c r="F804" s="246" t="s">
        <v>1215</v>
      </c>
      <c r="G804" s="243"/>
      <c r="H804" s="247">
        <v>14.48</v>
      </c>
      <c r="I804" s="248"/>
      <c r="J804" s="243"/>
      <c r="K804" s="243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223</v>
      </c>
      <c r="AU804" s="253" t="s">
        <v>89</v>
      </c>
      <c r="AV804" s="13" t="s">
        <v>89</v>
      </c>
      <c r="AW804" s="13" t="s">
        <v>36</v>
      </c>
      <c r="AX804" s="13" t="s">
        <v>21</v>
      </c>
      <c r="AY804" s="253" t="s">
        <v>215</v>
      </c>
    </row>
    <row r="805" s="2" customFormat="1" ht="16.5" customHeight="1">
      <c r="A805" s="39"/>
      <c r="B805" s="40"/>
      <c r="C805" s="228" t="s">
        <v>1216</v>
      </c>
      <c r="D805" s="228" t="s">
        <v>217</v>
      </c>
      <c r="E805" s="229" t="s">
        <v>1217</v>
      </c>
      <c r="F805" s="230" t="s">
        <v>1218</v>
      </c>
      <c r="G805" s="231" t="s">
        <v>472</v>
      </c>
      <c r="H805" s="232">
        <v>50</v>
      </c>
      <c r="I805" s="233"/>
      <c r="J805" s="234">
        <f>ROUND(I805*H805,2)</f>
        <v>0</v>
      </c>
      <c r="K805" s="235"/>
      <c r="L805" s="45"/>
      <c r="M805" s="236" t="s">
        <v>1</v>
      </c>
      <c r="N805" s="237" t="s">
        <v>45</v>
      </c>
      <c r="O805" s="92"/>
      <c r="P805" s="238">
        <f>O805*H805</f>
        <v>0</v>
      </c>
      <c r="Q805" s="238">
        <v>2.0000000000000002E-05</v>
      </c>
      <c r="R805" s="238">
        <f>Q805*H805</f>
        <v>0.001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221</v>
      </c>
      <c r="AT805" s="240" t="s">
        <v>217</v>
      </c>
      <c r="AU805" s="240" t="s">
        <v>89</v>
      </c>
      <c r="AY805" s="18" t="s">
        <v>215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21</v>
      </c>
      <c r="BK805" s="241">
        <f>ROUND(I805*H805,2)</f>
        <v>0</v>
      </c>
      <c r="BL805" s="18" t="s">
        <v>221</v>
      </c>
      <c r="BM805" s="240" t="s">
        <v>1219</v>
      </c>
    </row>
    <row r="806" s="13" customFormat="1">
      <c r="A806" s="13"/>
      <c r="B806" s="242"/>
      <c r="C806" s="243"/>
      <c r="D806" s="244" t="s">
        <v>223</v>
      </c>
      <c r="E806" s="245" t="s">
        <v>1</v>
      </c>
      <c r="F806" s="246" t="s">
        <v>302</v>
      </c>
      <c r="G806" s="243"/>
      <c r="H806" s="247">
        <v>50</v>
      </c>
      <c r="I806" s="248"/>
      <c r="J806" s="243"/>
      <c r="K806" s="243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223</v>
      </c>
      <c r="AU806" s="253" t="s">
        <v>89</v>
      </c>
      <c r="AV806" s="13" t="s">
        <v>89</v>
      </c>
      <c r="AW806" s="13" t="s">
        <v>36</v>
      </c>
      <c r="AX806" s="13" t="s">
        <v>21</v>
      </c>
      <c r="AY806" s="253" t="s">
        <v>215</v>
      </c>
    </row>
    <row r="807" s="2" customFormat="1" ht="16.5" customHeight="1">
      <c r="A807" s="39"/>
      <c r="B807" s="40"/>
      <c r="C807" s="228" t="s">
        <v>1220</v>
      </c>
      <c r="D807" s="228" t="s">
        <v>217</v>
      </c>
      <c r="E807" s="229" t="s">
        <v>1221</v>
      </c>
      <c r="F807" s="230" t="s">
        <v>1222</v>
      </c>
      <c r="G807" s="231" t="s">
        <v>1223</v>
      </c>
      <c r="H807" s="232">
        <v>100</v>
      </c>
      <c r="I807" s="233"/>
      <c r="J807" s="234">
        <f>ROUND(I807*H807,2)</f>
        <v>0</v>
      </c>
      <c r="K807" s="235"/>
      <c r="L807" s="45"/>
      <c r="M807" s="236" t="s">
        <v>1</v>
      </c>
      <c r="N807" s="237" t="s">
        <v>45</v>
      </c>
      <c r="O807" s="92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221</v>
      </c>
      <c r="AT807" s="240" t="s">
        <v>217</v>
      </c>
      <c r="AU807" s="240" t="s">
        <v>89</v>
      </c>
      <c r="AY807" s="18" t="s">
        <v>215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21</v>
      </c>
      <c r="BK807" s="241">
        <f>ROUND(I807*H807,2)</f>
        <v>0</v>
      </c>
      <c r="BL807" s="18" t="s">
        <v>221</v>
      </c>
      <c r="BM807" s="240" t="s">
        <v>1224</v>
      </c>
    </row>
    <row r="808" s="13" customFormat="1">
      <c r="A808" s="13"/>
      <c r="B808" s="242"/>
      <c r="C808" s="243"/>
      <c r="D808" s="244" t="s">
        <v>223</v>
      </c>
      <c r="E808" s="245" t="s">
        <v>1</v>
      </c>
      <c r="F808" s="246" t="s">
        <v>27</v>
      </c>
      <c r="G808" s="243"/>
      <c r="H808" s="247">
        <v>100</v>
      </c>
      <c r="I808" s="248"/>
      <c r="J808" s="243"/>
      <c r="K808" s="243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223</v>
      </c>
      <c r="AU808" s="253" t="s">
        <v>89</v>
      </c>
      <c r="AV808" s="13" t="s">
        <v>89</v>
      </c>
      <c r="AW808" s="13" t="s">
        <v>36</v>
      </c>
      <c r="AX808" s="13" t="s">
        <v>21</v>
      </c>
      <c r="AY808" s="253" t="s">
        <v>215</v>
      </c>
    </row>
    <row r="809" s="2" customFormat="1" ht="16.5" customHeight="1">
      <c r="A809" s="39"/>
      <c r="B809" s="40"/>
      <c r="C809" s="228" t="s">
        <v>1225</v>
      </c>
      <c r="D809" s="228" t="s">
        <v>217</v>
      </c>
      <c r="E809" s="229" t="s">
        <v>1226</v>
      </c>
      <c r="F809" s="230" t="s">
        <v>1227</v>
      </c>
      <c r="G809" s="231" t="s">
        <v>1223</v>
      </c>
      <c r="H809" s="232">
        <v>100</v>
      </c>
      <c r="I809" s="233"/>
      <c r="J809" s="234">
        <f>ROUND(I809*H809,2)</f>
        <v>0</v>
      </c>
      <c r="K809" s="235"/>
      <c r="L809" s="45"/>
      <c r="M809" s="236" t="s">
        <v>1</v>
      </c>
      <c r="N809" s="237" t="s">
        <v>45</v>
      </c>
      <c r="O809" s="92"/>
      <c r="P809" s="238">
        <f>O809*H809</f>
        <v>0</v>
      </c>
      <c r="Q809" s="238">
        <v>0</v>
      </c>
      <c r="R809" s="238">
        <f>Q809*H809</f>
        <v>0</v>
      </c>
      <c r="S809" s="238">
        <v>0.01</v>
      </c>
      <c r="T809" s="239">
        <f>S809*H809</f>
        <v>1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221</v>
      </c>
      <c r="AT809" s="240" t="s">
        <v>217</v>
      </c>
      <c r="AU809" s="240" t="s">
        <v>89</v>
      </c>
      <c r="AY809" s="18" t="s">
        <v>215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21</v>
      </c>
      <c r="BK809" s="241">
        <f>ROUND(I809*H809,2)</f>
        <v>0</v>
      </c>
      <c r="BL809" s="18" t="s">
        <v>221</v>
      </c>
      <c r="BM809" s="240" t="s">
        <v>1228</v>
      </c>
    </row>
    <row r="810" s="13" customFormat="1">
      <c r="A810" s="13"/>
      <c r="B810" s="242"/>
      <c r="C810" s="243"/>
      <c r="D810" s="244" t="s">
        <v>223</v>
      </c>
      <c r="E810" s="245" t="s">
        <v>1</v>
      </c>
      <c r="F810" s="246" t="s">
        <v>486</v>
      </c>
      <c r="G810" s="243"/>
      <c r="H810" s="247">
        <v>100</v>
      </c>
      <c r="I810" s="248"/>
      <c r="J810" s="243"/>
      <c r="K810" s="243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223</v>
      </c>
      <c r="AU810" s="253" t="s">
        <v>89</v>
      </c>
      <c r="AV810" s="13" t="s">
        <v>89</v>
      </c>
      <c r="AW810" s="13" t="s">
        <v>36</v>
      </c>
      <c r="AX810" s="13" t="s">
        <v>21</v>
      </c>
      <c r="AY810" s="253" t="s">
        <v>215</v>
      </c>
    </row>
    <row r="811" s="2" customFormat="1" ht="33" customHeight="1">
      <c r="A811" s="39"/>
      <c r="B811" s="40"/>
      <c r="C811" s="228" t="s">
        <v>1229</v>
      </c>
      <c r="D811" s="228" t="s">
        <v>217</v>
      </c>
      <c r="E811" s="229" t="s">
        <v>1230</v>
      </c>
      <c r="F811" s="230" t="s">
        <v>1231</v>
      </c>
      <c r="G811" s="231" t="s">
        <v>246</v>
      </c>
      <c r="H811" s="232">
        <v>927.79200000000003</v>
      </c>
      <c r="I811" s="233"/>
      <c r="J811" s="234">
        <f>ROUND(I811*H811,2)</f>
        <v>0</v>
      </c>
      <c r="K811" s="235"/>
      <c r="L811" s="45"/>
      <c r="M811" s="236" t="s">
        <v>1</v>
      </c>
      <c r="N811" s="237" t="s">
        <v>45</v>
      </c>
      <c r="O811" s="92"/>
      <c r="P811" s="238">
        <f>O811*H811</f>
        <v>0</v>
      </c>
      <c r="Q811" s="238">
        <v>0</v>
      </c>
      <c r="R811" s="238">
        <f>Q811*H811</f>
        <v>0</v>
      </c>
      <c r="S811" s="238">
        <v>0</v>
      </c>
      <c r="T811" s="23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0" t="s">
        <v>221</v>
      </c>
      <c r="AT811" s="240" t="s">
        <v>217</v>
      </c>
      <c r="AU811" s="240" t="s">
        <v>89</v>
      </c>
      <c r="AY811" s="18" t="s">
        <v>215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21</v>
      </c>
      <c r="BK811" s="241">
        <f>ROUND(I811*H811,2)</f>
        <v>0</v>
      </c>
      <c r="BL811" s="18" t="s">
        <v>221</v>
      </c>
      <c r="BM811" s="240" t="s">
        <v>1232</v>
      </c>
    </row>
    <row r="812" s="13" customFormat="1">
      <c r="A812" s="13"/>
      <c r="B812" s="242"/>
      <c r="C812" s="243"/>
      <c r="D812" s="244" t="s">
        <v>223</v>
      </c>
      <c r="E812" s="245" t="s">
        <v>1</v>
      </c>
      <c r="F812" s="246" t="s">
        <v>1233</v>
      </c>
      <c r="G812" s="243"/>
      <c r="H812" s="247">
        <v>138.18700000000001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223</v>
      </c>
      <c r="AU812" s="253" t="s">
        <v>89</v>
      </c>
      <c r="AV812" s="13" t="s">
        <v>89</v>
      </c>
      <c r="AW812" s="13" t="s">
        <v>36</v>
      </c>
      <c r="AX812" s="13" t="s">
        <v>80</v>
      </c>
      <c r="AY812" s="253" t="s">
        <v>215</v>
      </c>
    </row>
    <row r="813" s="13" customFormat="1">
      <c r="A813" s="13"/>
      <c r="B813" s="242"/>
      <c r="C813" s="243"/>
      <c r="D813" s="244" t="s">
        <v>223</v>
      </c>
      <c r="E813" s="245" t="s">
        <v>1</v>
      </c>
      <c r="F813" s="246" t="s">
        <v>1234</v>
      </c>
      <c r="G813" s="243"/>
      <c r="H813" s="247">
        <v>244.57499999999999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223</v>
      </c>
      <c r="AU813" s="253" t="s">
        <v>89</v>
      </c>
      <c r="AV813" s="13" t="s">
        <v>89</v>
      </c>
      <c r="AW813" s="13" t="s">
        <v>36</v>
      </c>
      <c r="AX813" s="13" t="s">
        <v>80</v>
      </c>
      <c r="AY813" s="253" t="s">
        <v>215</v>
      </c>
    </row>
    <row r="814" s="15" customFormat="1">
      <c r="A814" s="15"/>
      <c r="B814" s="265"/>
      <c r="C814" s="266"/>
      <c r="D814" s="244" t="s">
        <v>223</v>
      </c>
      <c r="E814" s="267" t="s">
        <v>1</v>
      </c>
      <c r="F814" s="268" t="s">
        <v>1235</v>
      </c>
      <c r="G814" s="266"/>
      <c r="H814" s="267" t="s">
        <v>1</v>
      </c>
      <c r="I814" s="269"/>
      <c r="J814" s="266"/>
      <c r="K814" s="266"/>
      <c r="L814" s="270"/>
      <c r="M814" s="271"/>
      <c r="N814" s="272"/>
      <c r="O814" s="272"/>
      <c r="P814" s="272"/>
      <c r="Q814" s="272"/>
      <c r="R814" s="272"/>
      <c r="S814" s="272"/>
      <c r="T814" s="27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4" t="s">
        <v>223</v>
      </c>
      <c r="AU814" s="274" t="s">
        <v>89</v>
      </c>
      <c r="AV814" s="15" t="s">
        <v>21</v>
      </c>
      <c r="AW814" s="15" t="s">
        <v>36</v>
      </c>
      <c r="AX814" s="15" t="s">
        <v>80</v>
      </c>
      <c r="AY814" s="274" t="s">
        <v>215</v>
      </c>
    </row>
    <row r="815" s="13" customFormat="1">
      <c r="A815" s="13"/>
      <c r="B815" s="242"/>
      <c r="C815" s="243"/>
      <c r="D815" s="244" t="s">
        <v>223</v>
      </c>
      <c r="E815" s="245" t="s">
        <v>1</v>
      </c>
      <c r="F815" s="246" t="s">
        <v>1236</v>
      </c>
      <c r="G815" s="243"/>
      <c r="H815" s="247">
        <v>333.92000000000002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223</v>
      </c>
      <c r="AU815" s="253" t="s">
        <v>89</v>
      </c>
      <c r="AV815" s="13" t="s">
        <v>89</v>
      </c>
      <c r="AW815" s="13" t="s">
        <v>36</v>
      </c>
      <c r="AX815" s="13" t="s">
        <v>80</v>
      </c>
      <c r="AY815" s="253" t="s">
        <v>215</v>
      </c>
    </row>
    <row r="816" s="13" customFormat="1">
      <c r="A816" s="13"/>
      <c r="B816" s="242"/>
      <c r="C816" s="243"/>
      <c r="D816" s="244" t="s">
        <v>223</v>
      </c>
      <c r="E816" s="245" t="s">
        <v>1</v>
      </c>
      <c r="F816" s="246" t="s">
        <v>1237</v>
      </c>
      <c r="G816" s="243"/>
      <c r="H816" s="247">
        <v>211.11000000000001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223</v>
      </c>
      <c r="AU816" s="253" t="s">
        <v>89</v>
      </c>
      <c r="AV816" s="13" t="s">
        <v>89</v>
      </c>
      <c r="AW816" s="13" t="s">
        <v>36</v>
      </c>
      <c r="AX816" s="13" t="s">
        <v>80</v>
      </c>
      <c r="AY816" s="253" t="s">
        <v>215</v>
      </c>
    </row>
    <row r="817" s="14" customFormat="1">
      <c r="A817" s="14"/>
      <c r="B817" s="254"/>
      <c r="C817" s="255"/>
      <c r="D817" s="244" t="s">
        <v>223</v>
      </c>
      <c r="E817" s="256" t="s">
        <v>1</v>
      </c>
      <c r="F817" s="257" t="s">
        <v>226</v>
      </c>
      <c r="G817" s="255"/>
      <c r="H817" s="258">
        <v>927.79200000000003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223</v>
      </c>
      <c r="AU817" s="264" t="s">
        <v>89</v>
      </c>
      <c r="AV817" s="14" t="s">
        <v>221</v>
      </c>
      <c r="AW817" s="14" t="s">
        <v>36</v>
      </c>
      <c r="AX817" s="14" t="s">
        <v>21</v>
      </c>
      <c r="AY817" s="264" t="s">
        <v>215</v>
      </c>
    </row>
    <row r="818" s="2" customFormat="1" ht="33" customHeight="1">
      <c r="A818" s="39"/>
      <c r="B818" s="40"/>
      <c r="C818" s="228" t="s">
        <v>1238</v>
      </c>
      <c r="D818" s="228" t="s">
        <v>217</v>
      </c>
      <c r="E818" s="229" t="s">
        <v>1239</v>
      </c>
      <c r="F818" s="230" t="s">
        <v>1240</v>
      </c>
      <c r="G818" s="231" t="s">
        <v>246</v>
      </c>
      <c r="H818" s="232">
        <v>55668</v>
      </c>
      <c r="I818" s="233"/>
      <c r="J818" s="234">
        <f>ROUND(I818*H818,2)</f>
        <v>0</v>
      </c>
      <c r="K818" s="235"/>
      <c r="L818" s="45"/>
      <c r="M818" s="236" t="s">
        <v>1</v>
      </c>
      <c r="N818" s="237" t="s">
        <v>45</v>
      </c>
      <c r="O818" s="92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221</v>
      </c>
      <c r="AT818" s="240" t="s">
        <v>217</v>
      </c>
      <c r="AU818" s="240" t="s">
        <v>89</v>
      </c>
      <c r="AY818" s="18" t="s">
        <v>215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21</v>
      </c>
      <c r="BK818" s="241">
        <f>ROUND(I818*H818,2)</f>
        <v>0</v>
      </c>
      <c r="BL818" s="18" t="s">
        <v>221</v>
      </c>
      <c r="BM818" s="240" t="s">
        <v>1241</v>
      </c>
    </row>
    <row r="819" s="13" customFormat="1">
      <c r="A819" s="13"/>
      <c r="B819" s="242"/>
      <c r="C819" s="243"/>
      <c r="D819" s="244" t="s">
        <v>223</v>
      </c>
      <c r="E819" s="245" t="s">
        <v>1</v>
      </c>
      <c r="F819" s="246" t="s">
        <v>1242</v>
      </c>
      <c r="G819" s="243"/>
      <c r="H819" s="247">
        <v>55668</v>
      </c>
      <c r="I819" s="248"/>
      <c r="J819" s="243"/>
      <c r="K819" s="243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223</v>
      </c>
      <c r="AU819" s="253" t="s">
        <v>89</v>
      </c>
      <c r="AV819" s="13" t="s">
        <v>89</v>
      </c>
      <c r="AW819" s="13" t="s">
        <v>36</v>
      </c>
      <c r="AX819" s="13" t="s">
        <v>21</v>
      </c>
      <c r="AY819" s="253" t="s">
        <v>215</v>
      </c>
    </row>
    <row r="820" s="2" customFormat="1" ht="33" customHeight="1">
      <c r="A820" s="39"/>
      <c r="B820" s="40"/>
      <c r="C820" s="228" t="s">
        <v>1243</v>
      </c>
      <c r="D820" s="228" t="s">
        <v>217</v>
      </c>
      <c r="E820" s="229" t="s">
        <v>1244</v>
      </c>
      <c r="F820" s="230" t="s">
        <v>1245</v>
      </c>
      <c r="G820" s="231" t="s">
        <v>246</v>
      </c>
      <c r="H820" s="232">
        <v>927.79200000000003</v>
      </c>
      <c r="I820" s="233"/>
      <c r="J820" s="234">
        <f>ROUND(I820*H820,2)</f>
        <v>0</v>
      </c>
      <c r="K820" s="235"/>
      <c r="L820" s="45"/>
      <c r="M820" s="236" t="s">
        <v>1</v>
      </c>
      <c r="N820" s="237" t="s">
        <v>45</v>
      </c>
      <c r="O820" s="92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221</v>
      </c>
      <c r="AT820" s="240" t="s">
        <v>217</v>
      </c>
      <c r="AU820" s="240" t="s">
        <v>89</v>
      </c>
      <c r="AY820" s="18" t="s">
        <v>215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21</v>
      </c>
      <c r="BK820" s="241">
        <f>ROUND(I820*H820,2)</f>
        <v>0</v>
      </c>
      <c r="BL820" s="18" t="s">
        <v>221</v>
      </c>
      <c r="BM820" s="240" t="s">
        <v>1246</v>
      </c>
    </row>
    <row r="821" s="13" customFormat="1">
      <c r="A821" s="13"/>
      <c r="B821" s="242"/>
      <c r="C821" s="243"/>
      <c r="D821" s="244" t="s">
        <v>223</v>
      </c>
      <c r="E821" s="245" t="s">
        <v>1</v>
      </c>
      <c r="F821" s="246" t="s">
        <v>1247</v>
      </c>
      <c r="G821" s="243"/>
      <c r="H821" s="247">
        <v>927.79200000000003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223</v>
      </c>
      <c r="AU821" s="253" t="s">
        <v>89</v>
      </c>
      <c r="AV821" s="13" t="s">
        <v>89</v>
      </c>
      <c r="AW821" s="13" t="s">
        <v>36</v>
      </c>
      <c r="AX821" s="13" t="s">
        <v>21</v>
      </c>
      <c r="AY821" s="253" t="s">
        <v>215</v>
      </c>
    </row>
    <row r="822" s="2" customFormat="1" ht="16.5" customHeight="1">
      <c r="A822" s="39"/>
      <c r="B822" s="40"/>
      <c r="C822" s="228" t="s">
        <v>1248</v>
      </c>
      <c r="D822" s="228" t="s">
        <v>217</v>
      </c>
      <c r="E822" s="229" t="s">
        <v>1249</v>
      </c>
      <c r="F822" s="230" t="s">
        <v>1250</v>
      </c>
      <c r="G822" s="231" t="s">
        <v>246</v>
      </c>
      <c r="H822" s="232">
        <v>930</v>
      </c>
      <c r="I822" s="233"/>
      <c r="J822" s="234">
        <f>ROUND(I822*H822,2)</f>
        <v>0</v>
      </c>
      <c r="K822" s="235"/>
      <c r="L822" s="45"/>
      <c r="M822" s="236" t="s">
        <v>1</v>
      </c>
      <c r="N822" s="237" t="s">
        <v>45</v>
      </c>
      <c r="O822" s="92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0" t="s">
        <v>221</v>
      </c>
      <c r="AT822" s="240" t="s">
        <v>217</v>
      </c>
      <c r="AU822" s="240" t="s">
        <v>89</v>
      </c>
      <c r="AY822" s="18" t="s">
        <v>215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21</v>
      </c>
      <c r="BK822" s="241">
        <f>ROUND(I822*H822,2)</f>
        <v>0</v>
      </c>
      <c r="BL822" s="18" t="s">
        <v>221</v>
      </c>
      <c r="BM822" s="240" t="s">
        <v>1251</v>
      </c>
    </row>
    <row r="823" s="13" customFormat="1">
      <c r="A823" s="13"/>
      <c r="B823" s="242"/>
      <c r="C823" s="243"/>
      <c r="D823" s="244" t="s">
        <v>223</v>
      </c>
      <c r="E823" s="245" t="s">
        <v>1</v>
      </c>
      <c r="F823" s="246" t="s">
        <v>1252</v>
      </c>
      <c r="G823" s="243"/>
      <c r="H823" s="247">
        <v>930</v>
      </c>
      <c r="I823" s="248"/>
      <c r="J823" s="243"/>
      <c r="K823" s="243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223</v>
      </c>
      <c r="AU823" s="253" t="s">
        <v>89</v>
      </c>
      <c r="AV823" s="13" t="s">
        <v>89</v>
      </c>
      <c r="AW823" s="13" t="s">
        <v>36</v>
      </c>
      <c r="AX823" s="13" t="s">
        <v>21</v>
      </c>
      <c r="AY823" s="253" t="s">
        <v>215</v>
      </c>
    </row>
    <row r="824" s="2" customFormat="1" ht="21.75" customHeight="1">
      <c r="A824" s="39"/>
      <c r="B824" s="40"/>
      <c r="C824" s="228" t="s">
        <v>1253</v>
      </c>
      <c r="D824" s="228" t="s">
        <v>217</v>
      </c>
      <c r="E824" s="229" t="s">
        <v>1254</v>
      </c>
      <c r="F824" s="230" t="s">
        <v>1255</v>
      </c>
      <c r="G824" s="231" t="s">
        <v>246</v>
      </c>
      <c r="H824" s="232">
        <v>55800</v>
      </c>
      <c r="I824" s="233"/>
      <c r="J824" s="234">
        <f>ROUND(I824*H824,2)</f>
        <v>0</v>
      </c>
      <c r="K824" s="235"/>
      <c r="L824" s="45"/>
      <c r="M824" s="236" t="s">
        <v>1</v>
      </c>
      <c r="N824" s="237" t="s">
        <v>45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221</v>
      </c>
      <c r="AT824" s="240" t="s">
        <v>217</v>
      </c>
      <c r="AU824" s="240" t="s">
        <v>89</v>
      </c>
      <c r="AY824" s="18" t="s">
        <v>215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21</v>
      </c>
      <c r="BK824" s="241">
        <f>ROUND(I824*H824,2)</f>
        <v>0</v>
      </c>
      <c r="BL824" s="18" t="s">
        <v>221</v>
      </c>
      <c r="BM824" s="240" t="s">
        <v>1256</v>
      </c>
    </row>
    <row r="825" s="13" customFormat="1">
      <c r="A825" s="13"/>
      <c r="B825" s="242"/>
      <c r="C825" s="243"/>
      <c r="D825" s="244" t="s">
        <v>223</v>
      </c>
      <c r="E825" s="245" t="s">
        <v>1</v>
      </c>
      <c r="F825" s="246" t="s">
        <v>1257</v>
      </c>
      <c r="G825" s="243"/>
      <c r="H825" s="247">
        <v>55800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223</v>
      </c>
      <c r="AU825" s="253" t="s">
        <v>89</v>
      </c>
      <c r="AV825" s="13" t="s">
        <v>89</v>
      </c>
      <c r="AW825" s="13" t="s">
        <v>36</v>
      </c>
      <c r="AX825" s="13" t="s">
        <v>21</v>
      </c>
      <c r="AY825" s="253" t="s">
        <v>215</v>
      </c>
    </row>
    <row r="826" s="2" customFormat="1" ht="21.75" customHeight="1">
      <c r="A826" s="39"/>
      <c r="B826" s="40"/>
      <c r="C826" s="228" t="s">
        <v>1258</v>
      </c>
      <c r="D826" s="228" t="s">
        <v>217</v>
      </c>
      <c r="E826" s="229" t="s">
        <v>1259</v>
      </c>
      <c r="F826" s="230" t="s">
        <v>1260</v>
      </c>
      <c r="G826" s="231" t="s">
        <v>246</v>
      </c>
      <c r="H826" s="232">
        <v>930</v>
      </c>
      <c r="I826" s="233"/>
      <c r="J826" s="234">
        <f>ROUND(I826*H826,2)</f>
        <v>0</v>
      </c>
      <c r="K826" s="235"/>
      <c r="L826" s="45"/>
      <c r="M826" s="236" t="s">
        <v>1</v>
      </c>
      <c r="N826" s="237" t="s">
        <v>45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221</v>
      </c>
      <c r="AT826" s="240" t="s">
        <v>217</v>
      </c>
      <c r="AU826" s="240" t="s">
        <v>89</v>
      </c>
      <c r="AY826" s="18" t="s">
        <v>215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21</v>
      </c>
      <c r="BK826" s="241">
        <f>ROUND(I826*H826,2)</f>
        <v>0</v>
      </c>
      <c r="BL826" s="18" t="s">
        <v>221</v>
      </c>
      <c r="BM826" s="240" t="s">
        <v>1261</v>
      </c>
    </row>
    <row r="827" s="13" customFormat="1">
      <c r="A827" s="13"/>
      <c r="B827" s="242"/>
      <c r="C827" s="243"/>
      <c r="D827" s="244" t="s">
        <v>223</v>
      </c>
      <c r="E827" s="245" t="s">
        <v>1</v>
      </c>
      <c r="F827" s="246" t="s">
        <v>1252</v>
      </c>
      <c r="G827" s="243"/>
      <c r="H827" s="247">
        <v>930</v>
      </c>
      <c r="I827" s="248"/>
      <c r="J827" s="243"/>
      <c r="K827" s="243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223</v>
      </c>
      <c r="AU827" s="253" t="s">
        <v>89</v>
      </c>
      <c r="AV827" s="13" t="s">
        <v>89</v>
      </c>
      <c r="AW827" s="13" t="s">
        <v>36</v>
      </c>
      <c r="AX827" s="13" t="s">
        <v>21</v>
      </c>
      <c r="AY827" s="253" t="s">
        <v>215</v>
      </c>
    </row>
    <row r="828" s="2" customFormat="1" ht="33" customHeight="1">
      <c r="A828" s="39"/>
      <c r="B828" s="40"/>
      <c r="C828" s="228" t="s">
        <v>1262</v>
      </c>
      <c r="D828" s="228" t="s">
        <v>217</v>
      </c>
      <c r="E828" s="229" t="s">
        <v>1263</v>
      </c>
      <c r="F828" s="230" t="s">
        <v>1264</v>
      </c>
      <c r="G828" s="231" t="s">
        <v>246</v>
      </c>
      <c r="H828" s="232">
        <v>1015</v>
      </c>
      <c r="I828" s="233"/>
      <c r="J828" s="234">
        <f>ROUND(I828*H828,2)</f>
        <v>0</v>
      </c>
      <c r="K828" s="235"/>
      <c r="L828" s="45"/>
      <c r="M828" s="236" t="s">
        <v>1</v>
      </c>
      <c r="N828" s="237" t="s">
        <v>45</v>
      </c>
      <c r="O828" s="92"/>
      <c r="P828" s="238">
        <f>O828*H828</f>
        <v>0</v>
      </c>
      <c r="Q828" s="238">
        <v>0.00012999999999999999</v>
      </c>
      <c r="R828" s="238">
        <f>Q828*H828</f>
        <v>0.13194999999999998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221</v>
      </c>
      <c r="AT828" s="240" t="s">
        <v>217</v>
      </c>
      <c r="AU828" s="240" t="s">
        <v>89</v>
      </c>
      <c r="AY828" s="18" t="s">
        <v>215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21</v>
      </c>
      <c r="BK828" s="241">
        <f>ROUND(I828*H828,2)</f>
        <v>0</v>
      </c>
      <c r="BL828" s="18" t="s">
        <v>221</v>
      </c>
      <c r="BM828" s="240" t="s">
        <v>1265</v>
      </c>
    </row>
    <row r="829" s="13" customFormat="1">
      <c r="A829" s="13"/>
      <c r="B829" s="242"/>
      <c r="C829" s="243"/>
      <c r="D829" s="244" t="s">
        <v>223</v>
      </c>
      <c r="E829" s="245" t="s">
        <v>1</v>
      </c>
      <c r="F829" s="246" t="s">
        <v>1266</v>
      </c>
      <c r="G829" s="243"/>
      <c r="H829" s="247">
        <v>1015</v>
      </c>
      <c r="I829" s="248"/>
      <c r="J829" s="243"/>
      <c r="K829" s="243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223</v>
      </c>
      <c r="AU829" s="253" t="s">
        <v>89</v>
      </c>
      <c r="AV829" s="13" t="s">
        <v>89</v>
      </c>
      <c r="AW829" s="13" t="s">
        <v>36</v>
      </c>
      <c r="AX829" s="13" t="s">
        <v>80</v>
      </c>
      <c r="AY829" s="253" t="s">
        <v>215</v>
      </c>
    </row>
    <row r="830" s="14" customFormat="1">
      <c r="A830" s="14"/>
      <c r="B830" s="254"/>
      <c r="C830" s="255"/>
      <c r="D830" s="244" t="s">
        <v>223</v>
      </c>
      <c r="E830" s="256" t="s">
        <v>1</v>
      </c>
      <c r="F830" s="257" t="s">
        <v>226</v>
      </c>
      <c r="G830" s="255"/>
      <c r="H830" s="258">
        <v>1015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223</v>
      </c>
      <c r="AU830" s="264" t="s">
        <v>89</v>
      </c>
      <c r="AV830" s="14" t="s">
        <v>221</v>
      </c>
      <c r="AW830" s="14" t="s">
        <v>36</v>
      </c>
      <c r="AX830" s="14" t="s">
        <v>21</v>
      </c>
      <c r="AY830" s="264" t="s">
        <v>215</v>
      </c>
    </row>
    <row r="831" s="2" customFormat="1" ht="33" customHeight="1">
      <c r="A831" s="39"/>
      <c r="B831" s="40"/>
      <c r="C831" s="228" t="s">
        <v>1267</v>
      </c>
      <c r="D831" s="228" t="s">
        <v>217</v>
      </c>
      <c r="E831" s="229" t="s">
        <v>1268</v>
      </c>
      <c r="F831" s="230" t="s">
        <v>1269</v>
      </c>
      <c r="G831" s="231" t="s">
        <v>246</v>
      </c>
      <c r="H831" s="232">
        <v>136.40000000000001</v>
      </c>
      <c r="I831" s="233"/>
      <c r="J831" s="234">
        <f>ROUND(I831*H831,2)</f>
        <v>0</v>
      </c>
      <c r="K831" s="235"/>
      <c r="L831" s="45"/>
      <c r="M831" s="236" t="s">
        <v>1</v>
      </c>
      <c r="N831" s="237" t="s">
        <v>45</v>
      </c>
      <c r="O831" s="92"/>
      <c r="P831" s="238">
        <f>O831*H831</f>
        <v>0</v>
      </c>
      <c r="Q831" s="238">
        <v>0.00021000000000000001</v>
      </c>
      <c r="R831" s="238">
        <f>Q831*H831</f>
        <v>0.028644000000000003</v>
      </c>
      <c r="S831" s="238">
        <v>0</v>
      </c>
      <c r="T831" s="23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0" t="s">
        <v>221</v>
      </c>
      <c r="AT831" s="240" t="s">
        <v>217</v>
      </c>
      <c r="AU831" s="240" t="s">
        <v>89</v>
      </c>
      <c r="AY831" s="18" t="s">
        <v>215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8" t="s">
        <v>21</v>
      </c>
      <c r="BK831" s="241">
        <f>ROUND(I831*H831,2)</f>
        <v>0</v>
      </c>
      <c r="BL831" s="18" t="s">
        <v>221</v>
      </c>
      <c r="BM831" s="240" t="s">
        <v>1270</v>
      </c>
    </row>
    <row r="832" s="13" customFormat="1">
      <c r="A832" s="13"/>
      <c r="B832" s="242"/>
      <c r="C832" s="243"/>
      <c r="D832" s="244" t="s">
        <v>223</v>
      </c>
      <c r="E832" s="245" t="s">
        <v>1</v>
      </c>
      <c r="F832" s="246" t="s">
        <v>1271</v>
      </c>
      <c r="G832" s="243"/>
      <c r="H832" s="247">
        <v>136.40000000000001</v>
      </c>
      <c r="I832" s="248"/>
      <c r="J832" s="243"/>
      <c r="K832" s="243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223</v>
      </c>
      <c r="AU832" s="253" t="s">
        <v>89</v>
      </c>
      <c r="AV832" s="13" t="s">
        <v>89</v>
      </c>
      <c r="AW832" s="13" t="s">
        <v>36</v>
      </c>
      <c r="AX832" s="13" t="s">
        <v>21</v>
      </c>
      <c r="AY832" s="253" t="s">
        <v>215</v>
      </c>
    </row>
    <row r="833" s="2" customFormat="1" ht="33" customHeight="1">
      <c r="A833" s="39"/>
      <c r="B833" s="40"/>
      <c r="C833" s="228" t="s">
        <v>1272</v>
      </c>
      <c r="D833" s="228" t="s">
        <v>217</v>
      </c>
      <c r="E833" s="229" t="s">
        <v>1273</v>
      </c>
      <c r="F833" s="230" t="s">
        <v>1274</v>
      </c>
      <c r="G833" s="231" t="s">
        <v>246</v>
      </c>
      <c r="H833" s="232">
        <v>25.539999999999999</v>
      </c>
      <c r="I833" s="233"/>
      <c r="J833" s="234">
        <f>ROUND(I833*H833,2)</f>
        <v>0</v>
      </c>
      <c r="K833" s="235"/>
      <c r="L833" s="45"/>
      <c r="M833" s="236" t="s">
        <v>1</v>
      </c>
      <c r="N833" s="237" t="s">
        <v>45</v>
      </c>
      <c r="O833" s="92"/>
      <c r="P833" s="238">
        <f>O833*H833</f>
        <v>0</v>
      </c>
      <c r="Q833" s="238">
        <v>0.00021000000000000001</v>
      </c>
      <c r="R833" s="238">
        <f>Q833*H833</f>
        <v>0.0053633999999999999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221</v>
      </c>
      <c r="AT833" s="240" t="s">
        <v>217</v>
      </c>
      <c r="AU833" s="240" t="s">
        <v>89</v>
      </c>
      <c r="AY833" s="18" t="s">
        <v>215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21</v>
      </c>
      <c r="BK833" s="241">
        <f>ROUND(I833*H833,2)</f>
        <v>0</v>
      </c>
      <c r="BL833" s="18" t="s">
        <v>221</v>
      </c>
      <c r="BM833" s="240" t="s">
        <v>1275</v>
      </c>
    </row>
    <row r="834" s="13" customFormat="1">
      <c r="A834" s="13"/>
      <c r="B834" s="242"/>
      <c r="C834" s="243"/>
      <c r="D834" s="244" t="s">
        <v>223</v>
      </c>
      <c r="E834" s="245" t="s">
        <v>1</v>
      </c>
      <c r="F834" s="246" t="s">
        <v>1276</v>
      </c>
      <c r="G834" s="243"/>
      <c r="H834" s="247">
        <v>18.48</v>
      </c>
      <c r="I834" s="248"/>
      <c r="J834" s="243"/>
      <c r="K834" s="243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223</v>
      </c>
      <c r="AU834" s="253" t="s">
        <v>89</v>
      </c>
      <c r="AV834" s="13" t="s">
        <v>89</v>
      </c>
      <c r="AW834" s="13" t="s">
        <v>36</v>
      </c>
      <c r="AX834" s="13" t="s">
        <v>80</v>
      </c>
      <c r="AY834" s="253" t="s">
        <v>215</v>
      </c>
    </row>
    <row r="835" s="13" customFormat="1">
      <c r="A835" s="13"/>
      <c r="B835" s="242"/>
      <c r="C835" s="243"/>
      <c r="D835" s="244" t="s">
        <v>223</v>
      </c>
      <c r="E835" s="245" t="s">
        <v>1</v>
      </c>
      <c r="F835" s="246" t="s">
        <v>1277</v>
      </c>
      <c r="G835" s="243"/>
      <c r="H835" s="247">
        <v>7.0599999999999996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223</v>
      </c>
      <c r="AU835" s="253" t="s">
        <v>89</v>
      </c>
      <c r="AV835" s="13" t="s">
        <v>89</v>
      </c>
      <c r="AW835" s="13" t="s">
        <v>36</v>
      </c>
      <c r="AX835" s="13" t="s">
        <v>80</v>
      </c>
      <c r="AY835" s="253" t="s">
        <v>215</v>
      </c>
    </row>
    <row r="836" s="14" customFormat="1">
      <c r="A836" s="14"/>
      <c r="B836" s="254"/>
      <c r="C836" s="255"/>
      <c r="D836" s="244" t="s">
        <v>223</v>
      </c>
      <c r="E836" s="256" t="s">
        <v>1</v>
      </c>
      <c r="F836" s="257" t="s">
        <v>226</v>
      </c>
      <c r="G836" s="255"/>
      <c r="H836" s="258">
        <v>25.539999999999999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223</v>
      </c>
      <c r="AU836" s="264" t="s">
        <v>89</v>
      </c>
      <c r="AV836" s="14" t="s">
        <v>221</v>
      </c>
      <c r="AW836" s="14" t="s">
        <v>36</v>
      </c>
      <c r="AX836" s="14" t="s">
        <v>21</v>
      </c>
      <c r="AY836" s="264" t="s">
        <v>215</v>
      </c>
    </row>
    <row r="837" s="2" customFormat="1" ht="21.75" customHeight="1">
      <c r="A837" s="39"/>
      <c r="B837" s="40"/>
      <c r="C837" s="228" t="s">
        <v>1278</v>
      </c>
      <c r="D837" s="228" t="s">
        <v>217</v>
      </c>
      <c r="E837" s="229" t="s">
        <v>1279</v>
      </c>
      <c r="F837" s="230" t="s">
        <v>1280</v>
      </c>
      <c r="G837" s="231" t="s">
        <v>246</v>
      </c>
      <c r="H837" s="232">
        <v>1209.867</v>
      </c>
      <c r="I837" s="233"/>
      <c r="J837" s="234">
        <f>ROUND(I837*H837,2)</f>
        <v>0</v>
      </c>
      <c r="K837" s="235"/>
      <c r="L837" s="45"/>
      <c r="M837" s="236" t="s">
        <v>1</v>
      </c>
      <c r="N837" s="237" t="s">
        <v>45</v>
      </c>
      <c r="O837" s="92"/>
      <c r="P837" s="238">
        <f>O837*H837</f>
        <v>0</v>
      </c>
      <c r="Q837" s="238">
        <v>4.0000000000000003E-05</v>
      </c>
      <c r="R837" s="238">
        <f>Q837*H837</f>
        <v>0.048394680000000002</v>
      </c>
      <c r="S837" s="238">
        <v>0</v>
      </c>
      <c r="T837" s="23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0" t="s">
        <v>221</v>
      </c>
      <c r="AT837" s="240" t="s">
        <v>217</v>
      </c>
      <c r="AU837" s="240" t="s">
        <v>89</v>
      </c>
      <c r="AY837" s="18" t="s">
        <v>215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21</v>
      </c>
      <c r="BK837" s="241">
        <f>ROUND(I837*H837,2)</f>
        <v>0</v>
      </c>
      <c r="BL837" s="18" t="s">
        <v>221</v>
      </c>
      <c r="BM837" s="240" t="s">
        <v>1281</v>
      </c>
    </row>
    <row r="838" s="13" customFormat="1">
      <c r="A838" s="13"/>
      <c r="B838" s="242"/>
      <c r="C838" s="243"/>
      <c r="D838" s="244" t="s">
        <v>223</v>
      </c>
      <c r="E838" s="245" t="s">
        <v>1</v>
      </c>
      <c r="F838" s="246" t="s">
        <v>1282</v>
      </c>
      <c r="G838" s="243"/>
      <c r="H838" s="247">
        <v>43.200000000000003</v>
      </c>
      <c r="I838" s="248"/>
      <c r="J838" s="243"/>
      <c r="K838" s="243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223</v>
      </c>
      <c r="AU838" s="253" t="s">
        <v>89</v>
      </c>
      <c r="AV838" s="13" t="s">
        <v>89</v>
      </c>
      <c r="AW838" s="13" t="s">
        <v>36</v>
      </c>
      <c r="AX838" s="13" t="s">
        <v>80</v>
      </c>
      <c r="AY838" s="253" t="s">
        <v>215</v>
      </c>
    </row>
    <row r="839" s="13" customFormat="1">
      <c r="A839" s="13"/>
      <c r="B839" s="242"/>
      <c r="C839" s="243"/>
      <c r="D839" s="244" t="s">
        <v>223</v>
      </c>
      <c r="E839" s="245" t="s">
        <v>1</v>
      </c>
      <c r="F839" s="246" t="s">
        <v>1283</v>
      </c>
      <c r="G839" s="243"/>
      <c r="H839" s="247">
        <v>1030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223</v>
      </c>
      <c r="AU839" s="253" t="s">
        <v>89</v>
      </c>
      <c r="AV839" s="13" t="s">
        <v>89</v>
      </c>
      <c r="AW839" s="13" t="s">
        <v>36</v>
      </c>
      <c r="AX839" s="13" t="s">
        <v>80</v>
      </c>
      <c r="AY839" s="253" t="s">
        <v>215</v>
      </c>
    </row>
    <row r="840" s="13" customFormat="1">
      <c r="A840" s="13"/>
      <c r="B840" s="242"/>
      <c r="C840" s="243"/>
      <c r="D840" s="244" t="s">
        <v>223</v>
      </c>
      <c r="E840" s="245" t="s">
        <v>1</v>
      </c>
      <c r="F840" s="246" t="s">
        <v>1284</v>
      </c>
      <c r="G840" s="243"/>
      <c r="H840" s="247">
        <v>136.667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223</v>
      </c>
      <c r="AU840" s="253" t="s">
        <v>89</v>
      </c>
      <c r="AV840" s="13" t="s">
        <v>89</v>
      </c>
      <c r="AW840" s="13" t="s">
        <v>36</v>
      </c>
      <c r="AX840" s="13" t="s">
        <v>80</v>
      </c>
      <c r="AY840" s="253" t="s">
        <v>215</v>
      </c>
    </row>
    <row r="841" s="14" customFormat="1">
      <c r="A841" s="14"/>
      <c r="B841" s="254"/>
      <c r="C841" s="255"/>
      <c r="D841" s="244" t="s">
        <v>223</v>
      </c>
      <c r="E841" s="256" t="s">
        <v>1</v>
      </c>
      <c r="F841" s="257" t="s">
        <v>226</v>
      </c>
      <c r="G841" s="255"/>
      <c r="H841" s="258">
        <v>1209.867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223</v>
      </c>
      <c r="AU841" s="264" t="s">
        <v>89</v>
      </c>
      <c r="AV841" s="14" t="s">
        <v>221</v>
      </c>
      <c r="AW841" s="14" t="s">
        <v>36</v>
      </c>
      <c r="AX841" s="14" t="s">
        <v>21</v>
      </c>
      <c r="AY841" s="264" t="s">
        <v>215</v>
      </c>
    </row>
    <row r="842" s="2" customFormat="1" ht="21.75" customHeight="1">
      <c r="A842" s="39"/>
      <c r="B842" s="40"/>
      <c r="C842" s="228" t="s">
        <v>1285</v>
      </c>
      <c r="D842" s="228" t="s">
        <v>217</v>
      </c>
      <c r="E842" s="229" t="s">
        <v>1286</v>
      </c>
      <c r="F842" s="230" t="s">
        <v>1287</v>
      </c>
      <c r="G842" s="231" t="s">
        <v>373</v>
      </c>
      <c r="H842" s="232">
        <v>14</v>
      </c>
      <c r="I842" s="233"/>
      <c r="J842" s="234">
        <f>ROUND(I842*H842,2)</f>
        <v>0</v>
      </c>
      <c r="K842" s="235"/>
      <c r="L842" s="45"/>
      <c r="M842" s="236" t="s">
        <v>1</v>
      </c>
      <c r="N842" s="237" t="s">
        <v>45</v>
      </c>
      <c r="O842" s="92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221</v>
      </c>
      <c r="AT842" s="240" t="s">
        <v>217</v>
      </c>
      <c r="AU842" s="240" t="s">
        <v>89</v>
      </c>
      <c r="AY842" s="18" t="s">
        <v>215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21</v>
      </c>
      <c r="BK842" s="241">
        <f>ROUND(I842*H842,2)</f>
        <v>0</v>
      </c>
      <c r="BL842" s="18" t="s">
        <v>221</v>
      </c>
      <c r="BM842" s="240" t="s">
        <v>1288</v>
      </c>
    </row>
    <row r="843" s="13" customFormat="1">
      <c r="A843" s="13"/>
      <c r="B843" s="242"/>
      <c r="C843" s="243"/>
      <c r="D843" s="244" t="s">
        <v>223</v>
      </c>
      <c r="E843" s="245" t="s">
        <v>1</v>
      </c>
      <c r="F843" s="246" t="s">
        <v>1289</v>
      </c>
      <c r="G843" s="243"/>
      <c r="H843" s="247">
        <v>14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223</v>
      </c>
      <c r="AU843" s="253" t="s">
        <v>89</v>
      </c>
      <c r="AV843" s="13" t="s">
        <v>89</v>
      </c>
      <c r="AW843" s="13" t="s">
        <v>36</v>
      </c>
      <c r="AX843" s="13" t="s">
        <v>80</v>
      </c>
      <c r="AY843" s="253" t="s">
        <v>215</v>
      </c>
    </row>
    <row r="844" s="14" customFormat="1">
      <c r="A844" s="14"/>
      <c r="B844" s="254"/>
      <c r="C844" s="255"/>
      <c r="D844" s="244" t="s">
        <v>223</v>
      </c>
      <c r="E844" s="256" t="s">
        <v>1</v>
      </c>
      <c r="F844" s="257" t="s">
        <v>226</v>
      </c>
      <c r="G844" s="255"/>
      <c r="H844" s="258">
        <v>14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223</v>
      </c>
      <c r="AU844" s="264" t="s">
        <v>89</v>
      </c>
      <c r="AV844" s="14" t="s">
        <v>221</v>
      </c>
      <c r="AW844" s="14" t="s">
        <v>36</v>
      </c>
      <c r="AX844" s="14" t="s">
        <v>21</v>
      </c>
      <c r="AY844" s="264" t="s">
        <v>215</v>
      </c>
    </row>
    <row r="845" s="2" customFormat="1" ht="33" customHeight="1">
      <c r="A845" s="39"/>
      <c r="B845" s="40"/>
      <c r="C845" s="228" t="s">
        <v>1290</v>
      </c>
      <c r="D845" s="228" t="s">
        <v>217</v>
      </c>
      <c r="E845" s="229" t="s">
        <v>1291</v>
      </c>
      <c r="F845" s="230" t="s">
        <v>1292</v>
      </c>
      <c r="G845" s="231" t="s">
        <v>472</v>
      </c>
      <c r="H845" s="232">
        <v>341.60000000000002</v>
      </c>
      <c r="I845" s="233"/>
      <c r="J845" s="234">
        <f>ROUND(I845*H845,2)</f>
        <v>0</v>
      </c>
      <c r="K845" s="235"/>
      <c r="L845" s="45"/>
      <c r="M845" s="236" t="s">
        <v>1</v>
      </c>
      <c r="N845" s="237" t="s">
        <v>45</v>
      </c>
      <c r="O845" s="92"/>
      <c r="P845" s="238">
        <f>O845*H845</f>
        <v>0</v>
      </c>
      <c r="Q845" s="238">
        <v>0</v>
      </c>
      <c r="R845" s="238">
        <f>Q845*H845</f>
        <v>0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221</v>
      </c>
      <c r="AT845" s="240" t="s">
        <v>217</v>
      </c>
      <c r="AU845" s="240" t="s">
        <v>89</v>
      </c>
      <c r="AY845" s="18" t="s">
        <v>215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21</v>
      </c>
      <c r="BK845" s="241">
        <f>ROUND(I845*H845,2)</f>
        <v>0</v>
      </c>
      <c r="BL845" s="18" t="s">
        <v>221</v>
      </c>
      <c r="BM845" s="240" t="s">
        <v>1293</v>
      </c>
    </row>
    <row r="846" s="13" customFormat="1">
      <c r="A846" s="13"/>
      <c r="B846" s="242"/>
      <c r="C846" s="243"/>
      <c r="D846" s="244" t="s">
        <v>223</v>
      </c>
      <c r="E846" s="245" t="s">
        <v>1</v>
      </c>
      <c r="F846" s="246" t="s">
        <v>1294</v>
      </c>
      <c r="G846" s="243"/>
      <c r="H846" s="247">
        <v>341.60000000000002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223</v>
      </c>
      <c r="AU846" s="253" t="s">
        <v>89</v>
      </c>
      <c r="AV846" s="13" t="s">
        <v>89</v>
      </c>
      <c r="AW846" s="13" t="s">
        <v>36</v>
      </c>
      <c r="AX846" s="13" t="s">
        <v>80</v>
      </c>
      <c r="AY846" s="253" t="s">
        <v>215</v>
      </c>
    </row>
    <row r="847" s="14" customFormat="1">
      <c r="A847" s="14"/>
      <c r="B847" s="254"/>
      <c r="C847" s="255"/>
      <c r="D847" s="244" t="s">
        <v>223</v>
      </c>
      <c r="E847" s="256" t="s">
        <v>1</v>
      </c>
      <c r="F847" s="257" t="s">
        <v>226</v>
      </c>
      <c r="G847" s="255"/>
      <c r="H847" s="258">
        <v>341.60000000000002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4" t="s">
        <v>223</v>
      </c>
      <c r="AU847" s="264" t="s">
        <v>89</v>
      </c>
      <c r="AV847" s="14" t="s">
        <v>221</v>
      </c>
      <c r="AW847" s="14" t="s">
        <v>36</v>
      </c>
      <c r="AX847" s="14" t="s">
        <v>21</v>
      </c>
      <c r="AY847" s="264" t="s">
        <v>215</v>
      </c>
    </row>
    <row r="848" s="2" customFormat="1" ht="21.75" customHeight="1">
      <c r="A848" s="39"/>
      <c r="B848" s="40"/>
      <c r="C848" s="228" t="s">
        <v>1295</v>
      </c>
      <c r="D848" s="228" t="s">
        <v>217</v>
      </c>
      <c r="E848" s="229" t="s">
        <v>1296</v>
      </c>
      <c r="F848" s="230" t="s">
        <v>1297</v>
      </c>
      <c r="G848" s="231" t="s">
        <v>472</v>
      </c>
      <c r="H848" s="232">
        <v>88.200000000000003</v>
      </c>
      <c r="I848" s="233"/>
      <c r="J848" s="234">
        <f>ROUND(I848*H848,2)</f>
        <v>0</v>
      </c>
      <c r="K848" s="235"/>
      <c r="L848" s="45"/>
      <c r="M848" s="236" t="s">
        <v>1</v>
      </c>
      <c r="N848" s="237" t="s">
        <v>45</v>
      </c>
      <c r="O848" s="92"/>
      <c r="P848" s="238">
        <f>O848*H848</f>
        <v>0</v>
      </c>
      <c r="Q848" s="238">
        <v>0</v>
      </c>
      <c r="R848" s="238">
        <f>Q848*H848</f>
        <v>0</v>
      </c>
      <c r="S848" s="238">
        <v>0</v>
      </c>
      <c r="T848" s="23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0" t="s">
        <v>221</v>
      </c>
      <c r="AT848" s="240" t="s">
        <v>217</v>
      </c>
      <c r="AU848" s="240" t="s">
        <v>89</v>
      </c>
      <c r="AY848" s="18" t="s">
        <v>215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21</v>
      </c>
      <c r="BK848" s="241">
        <f>ROUND(I848*H848,2)</f>
        <v>0</v>
      </c>
      <c r="BL848" s="18" t="s">
        <v>221</v>
      </c>
      <c r="BM848" s="240" t="s">
        <v>1298</v>
      </c>
    </row>
    <row r="849" s="13" customFormat="1">
      <c r="A849" s="13"/>
      <c r="B849" s="242"/>
      <c r="C849" s="243"/>
      <c r="D849" s="244" t="s">
        <v>223</v>
      </c>
      <c r="E849" s="245" t="s">
        <v>1</v>
      </c>
      <c r="F849" s="246" t="s">
        <v>1299</v>
      </c>
      <c r="G849" s="243"/>
      <c r="H849" s="247">
        <v>88.200000000000003</v>
      </c>
      <c r="I849" s="248"/>
      <c r="J849" s="243"/>
      <c r="K849" s="243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223</v>
      </c>
      <c r="AU849" s="253" t="s">
        <v>89</v>
      </c>
      <c r="AV849" s="13" t="s">
        <v>89</v>
      </c>
      <c r="AW849" s="13" t="s">
        <v>36</v>
      </c>
      <c r="AX849" s="13" t="s">
        <v>80</v>
      </c>
      <c r="AY849" s="253" t="s">
        <v>215</v>
      </c>
    </row>
    <row r="850" s="14" customFormat="1">
      <c r="A850" s="14"/>
      <c r="B850" s="254"/>
      <c r="C850" s="255"/>
      <c r="D850" s="244" t="s">
        <v>223</v>
      </c>
      <c r="E850" s="256" t="s">
        <v>1</v>
      </c>
      <c r="F850" s="257" t="s">
        <v>226</v>
      </c>
      <c r="G850" s="255"/>
      <c r="H850" s="258">
        <v>88.200000000000003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223</v>
      </c>
      <c r="AU850" s="264" t="s">
        <v>89</v>
      </c>
      <c r="AV850" s="14" t="s">
        <v>221</v>
      </c>
      <c r="AW850" s="14" t="s">
        <v>36</v>
      </c>
      <c r="AX850" s="14" t="s">
        <v>21</v>
      </c>
      <c r="AY850" s="264" t="s">
        <v>215</v>
      </c>
    </row>
    <row r="851" s="2" customFormat="1" ht="21.75" customHeight="1">
      <c r="A851" s="39"/>
      <c r="B851" s="40"/>
      <c r="C851" s="228" t="s">
        <v>1300</v>
      </c>
      <c r="D851" s="228" t="s">
        <v>217</v>
      </c>
      <c r="E851" s="229" t="s">
        <v>1301</v>
      </c>
      <c r="F851" s="230" t="s">
        <v>1302</v>
      </c>
      <c r="G851" s="231" t="s">
        <v>1303</v>
      </c>
      <c r="H851" s="232">
        <v>1</v>
      </c>
      <c r="I851" s="233"/>
      <c r="J851" s="234">
        <f>ROUND(I851*H851,2)</f>
        <v>0</v>
      </c>
      <c r="K851" s="235"/>
      <c r="L851" s="45"/>
      <c r="M851" s="236" t="s">
        <v>1</v>
      </c>
      <c r="N851" s="237" t="s">
        <v>45</v>
      </c>
      <c r="O851" s="92"/>
      <c r="P851" s="238">
        <f>O851*H851</f>
        <v>0</v>
      </c>
      <c r="Q851" s="238">
        <v>0</v>
      </c>
      <c r="R851" s="238">
        <f>Q851*H851</f>
        <v>0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221</v>
      </c>
      <c r="AT851" s="240" t="s">
        <v>217</v>
      </c>
      <c r="AU851" s="240" t="s">
        <v>89</v>
      </c>
      <c r="AY851" s="18" t="s">
        <v>215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21</v>
      </c>
      <c r="BK851" s="241">
        <f>ROUND(I851*H851,2)</f>
        <v>0</v>
      </c>
      <c r="BL851" s="18" t="s">
        <v>221</v>
      </c>
      <c r="BM851" s="240" t="s">
        <v>1304</v>
      </c>
    </row>
    <row r="852" s="13" customFormat="1">
      <c r="A852" s="13"/>
      <c r="B852" s="242"/>
      <c r="C852" s="243"/>
      <c r="D852" s="244" t="s">
        <v>223</v>
      </c>
      <c r="E852" s="245" t="s">
        <v>1</v>
      </c>
      <c r="F852" s="246" t="s">
        <v>21</v>
      </c>
      <c r="G852" s="243"/>
      <c r="H852" s="247">
        <v>1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223</v>
      </c>
      <c r="AU852" s="253" t="s">
        <v>89</v>
      </c>
      <c r="AV852" s="13" t="s">
        <v>89</v>
      </c>
      <c r="AW852" s="13" t="s">
        <v>36</v>
      </c>
      <c r="AX852" s="13" t="s">
        <v>80</v>
      </c>
      <c r="AY852" s="253" t="s">
        <v>215</v>
      </c>
    </row>
    <row r="853" s="14" customFormat="1">
      <c r="A853" s="14"/>
      <c r="B853" s="254"/>
      <c r="C853" s="255"/>
      <c r="D853" s="244" t="s">
        <v>223</v>
      </c>
      <c r="E853" s="256" t="s">
        <v>1</v>
      </c>
      <c r="F853" s="257" t="s">
        <v>226</v>
      </c>
      <c r="G853" s="255"/>
      <c r="H853" s="258">
        <v>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4" t="s">
        <v>223</v>
      </c>
      <c r="AU853" s="264" t="s">
        <v>89</v>
      </c>
      <c r="AV853" s="14" t="s">
        <v>221</v>
      </c>
      <c r="AW853" s="14" t="s">
        <v>36</v>
      </c>
      <c r="AX853" s="14" t="s">
        <v>21</v>
      </c>
      <c r="AY853" s="264" t="s">
        <v>215</v>
      </c>
    </row>
    <row r="854" s="2" customFormat="1" ht="33" customHeight="1">
      <c r="A854" s="39"/>
      <c r="B854" s="40"/>
      <c r="C854" s="228" t="s">
        <v>1305</v>
      </c>
      <c r="D854" s="228" t="s">
        <v>217</v>
      </c>
      <c r="E854" s="229" t="s">
        <v>1306</v>
      </c>
      <c r="F854" s="230" t="s">
        <v>1307</v>
      </c>
      <c r="G854" s="231" t="s">
        <v>1303</v>
      </c>
      <c r="H854" s="232">
        <v>1</v>
      </c>
      <c r="I854" s="233"/>
      <c r="J854" s="234">
        <f>ROUND(I854*H854,2)</f>
        <v>0</v>
      </c>
      <c r="K854" s="235"/>
      <c r="L854" s="45"/>
      <c r="M854" s="236" t="s">
        <v>1</v>
      </c>
      <c r="N854" s="237" t="s">
        <v>45</v>
      </c>
      <c r="O854" s="92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221</v>
      </c>
      <c r="AT854" s="240" t="s">
        <v>217</v>
      </c>
      <c r="AU854" s="240" t="s">
        <v>89</v>
      </c>
      <c r="AY854" s="18" t="s">
        <v>215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21</v>
      </c>
      <c r="BK854" s="241">
        <f>ROUND(I854*H854,2)</f>
        <v>0</v>
      </c>
      <c r="BL854" s="18" t="s">
        <v>221</v>
      </c>
      <c r="BM854" s="240" t="s">
        <v>1308</v>
      </c>
    </row>
    <row r="855" s="13" customFormat="1">
      <c r="A855" s="13"/>
      <c r="B855" s="242"/>
      <c r="C855" s="243"/>
      <c r="D855" s="244" t="s">
        <v>223</v>
      </c>
      <c r="E855" s="245" t="s">
        <v>1</v>
      </c>
      <c r="F855" s="246" t="s">
        <v>1309</v>
      </c>
      <c r="G855" s="243"/>
      <c r="H855" s="247">
        <v>1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223</v>
      </c>
      <c r="AU855" s="253" t="s">
        <v>89</v>
      </c>
      <c r="AV855" s="13" t="s">
        <v>89</v>
      </c>
      <c r="AW855" s="13" t="s">
        <v>36</v>
      </c>
      <c r="AX855" s="13" t="s">
        <v>80</v>
      </c>
      <c r="AY855" s="253" t="s">
        <v>215</v>
      </c>
    </row>
    <row r="856" s="14" customFormat="1">
      <c r="A856" s="14"/>
      <c r="B856" s="254"/>
      <c r="C856" s="255"/>
      <c r="D856" s="244" t="s">
        <v>223</v>
      </c>
      <c r="E856" s="256" t="s">
        <v>1</v>
      </c>
      <c r="F856" s="257" t="s">
        <v>226</v>
      </c>
      <c r="G856" s="255"/>
      <c r="H856" s="258">
        <v>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223</v>
      </c>
      <c r="AU856" s="264" t="s">
        <v>89</v>
      </c>
      <c r="AV856" s="14" t="s">
        <v>221</v>
      </c>
      <c r="AW856" s="14" t="s">
        <v>36</v>
      </c>
      <c r="AX856" s="14" t="s">
        <v>21</v>
      </c>
      <c r="AY856" s="264" t="s">
        <v>215</v>
      </c>
    </row>
    <row r="857" s="2" customFormat="1" ht="21.75" customHeight="1">
      <c r="A857" s="39"/>
      <c r="B857" s="40"/>
      <c r="C857" s="228" t="s">
        <v>1310</v>
      </c>
      <c r="D857" s="228" t="s">
        <v>217</v>
      </c>
      <c r="E857" s="229" t="s">
        <v>1311</v>
      </c>
      <c r="F857" s="230" t="s">
        <v>1312</v>
      </c>
      <c r="G857" s="231" t="s">
        <v>1303</v>
      </c>
      <c r="H857" s="232">
        <v>1</v>
      </c>
      <c r="I857" s="233"/>
      <c r="J857" s="234">
        <f>ROUND(I857*H857,2)</f>
        <v>0</v>
      </c>
      <c r="K857" s="235"/>
      <c r="L857" s="45"/>
      <c r="M857" s="236" t="s">
        <v>1</v>
      </c>
      <c r="N857" s="237" t="s">
        <v>45</v>
      </c>
      <c r="O857" s="92"/>
      <c r="P857" s="238">
        <f>O857*H857</f>
        <v>0</v>
      </c>
      <c r="Q857" s="238">
        <v>0</v>
      </c>
      <c r="R857" s="238">
        <f>Q857*H857</f>
        <v>0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221</v>
      </c>
      <c r="AT857" s="240" t="s">
        <v>217</v>
      </c>
      <c r="AU857" s="240" t="s">
        <v>89</v>
      </c>
      <c r="AY857" s="18" t="s">
        <v>215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21</v>
      </c>
      <c r="BK857" s="241">
        <f>ROUND(I857*H857,2)</f>
        <v>0</v>
      </c>
      <c r="BL857" s="18" t="s">
        <v>221</v>
      </c>
      <c r="BM857" s="240" t="s">
        <v>1313</v>
      </c>
    </row>
    <row r="858" s="13" customFormat="1">
      <c r="A858" s="13"/>
      <c r="B858" s="242"/>
      <c r="C858" s="243"/>
      <c r="D858" s="244" t="s">
        <v>223</v>
      </c>
      <c r="E858" s="245" t="s">
        <v>1</v>
      </c>
      <c r="F858" s="246" t="s">
        <v>21</v>
      </c>
      <c r="G858" s="243"/>
      <c r="H858" s="247">
        <v>1</v>
      </c>
      <c r="I858" s="248"/>
      <c r="J858" s="243"/>
      <c r="K858" s="243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223</v>
      </c>
      <c r="AU858" s="253" t="s">
        <v>89</v>
      </c>
      <c r="AV858" s="13" t="s">
        <v>89</v>
      </c>
      <c r="AW858" s="13" t="s">
        <v>36</v>
      </c>
      <c r="AX858" s="13" t="s">
        <v>80</v>
      </c>
      <c r="AY858" s="253" t="s">
        <v>215</v>
      </c>
    </row>
    <row r="859" s="14" customFormat="1">
      <c r="A859" s="14"/>
      <c r="B859" s="254"/>
      <c r="C859" s="255"/>
      <c r="D859" s="244" t="s">
        <v>223</v>
      </c>
      <c r="E859" s="256" t="s">
        <v>1</v>
      </c>
      <c r="F859" s="257" t="s">
        <v>226</v>
      </c>
      <c r="G859" s="255"/>
      <c r="H859" s="258">
        <v>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4" t="s">
        <v>223</v>
      </c>
      <c r="AU859" s="264" t="s">
        <v>89</v>
      </c>
      <c r="AV859" s="14" t="s">
        <v>221</v>
      </c>
      <c r="AW859" s="14" t="s">
        <v>36</v>
      </c>
      <c r="AX859" s="14" t="s">
        <v>21</v>
      </c>
      <c r="AY859" s="264" t="s">
        <v>215</v>
      </c>
    </row>
    <row r="860" s="2" customFormat="1" ht="33" customHeight="1">
      <c r="A860" s="39"/>
      <c r="B860" s="40"/>
      <c r="C860" s="228" t="s">
        <v>1314</v>
      </c>
      <c r="D860" s="228" t="s">
        <v>217</v>
      </c>
      <c r="E860" s="229" t="s">
        <v>1315</v>
      </c>
      <c r="F860" s="230" t="s">
        <v>1316</v>
      </c>
      <c r="G860" s="231" t="s">
        <v>246</v>
      </c>
      <c r="H860" s="232">
        <v>8.1600000000000001</v>
      </c>
      <c r="I860" s="233"/>
      <c r="J860" s="234">
        <f>ROUND(I860*H860,2)</f>
        <v>0</v>
      </c>
      <c r="K860" s="235"/>
      <c r="L860" s="45"/>
      <c r="M860" s="236" t="s">
        <v>1</v>
      </c>
      <c r="N860" s="237" t="s">
        <v>45</v>
      </c>
      <c r="O860" s="92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0" t="s">
        <v>221</v>
      </c>
      <c r="AT860" s="240" t="s">
        <v>217</v>
      </c>
      <c r="AU860" s="240" t="s">
        <v>89</v>
      </c>
      <c r="AY860" s="18" t="s">
        <v>215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21</v>
      </c>
      <c r="BK860" s="241">
        <f>ROUND(I860*H860,2)</f>
        <v>0</v>
      </c>
      <c r="BL860" s="18" t="s">
        <v>221</v>
      </c>
      <c r="BM860" s="240" t="s">
        <v>1317</v>
      </c>
    </row>
    <row r="861" s="13" customFormat="1">
      <c r="A861" s="13"/>
      <c r="B861" s="242"/>
      <c r="C861" s="243"/>
      <c r="D861" s="244" t="s">
        <v>223</v>
      </c>
      <c r="E861" s="245" t="s">
        <v>1</v>
      </c>
      <c r="F861" s="246" t="s">
        <v>1318</v>
      </c>
      <c r="G861" s="243"/>
      <c r="H861" s="247">
        <v>5.7599999999999998</v>
      </c>
      <c r="I861" s="248"/>
      <c r="J861" s="243"/>
      <c r="K861" s="243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223</v>
      </c>
      <c r="AU861" s="253" t="s">
        <v>89</v>
      </c>
      <c r="AV861" s="13" t="s">
        <v>89</v>
      </c>
      <c r="AW861" s="13" t="s">
        <v>36</v>
      </c>
      <c r="AX861" s="13" t="s">
        <v>80</v>
      </c>
      <c r="AY861" s="253" t="s">
        <v>215</v>
      </c>
    </row>
    <row r="862" s="13" customFormat="1">
      <c r="A862" s="13"/>
      <c r="B862" s="242"/>
      <c r="C862" s="243"/>
      <c r="D862" s="244" t="s">
        <v>223</v>
      </c>
      <c r="E862" s="245" t="s">
        <v>1</v>
      </c>
      <c r="F862" s="246" t="s">
        <v>1319</v>
      </c>
      <c r="G862" s="243"/>
      <c r="H862" s="247">
        <v>2.3999999999999999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223</v>
      </c>
      <c r="AU862" s="253" t="s">
        <v>89</v>
      </c>
      <c r="AV862" s="13" t="s">
        <v>89</v>
      </c>
      <c r="AW862" s="13" t="s">
        <v>36</v>
      </c>
      <c r="AX862" s="13" t="s">
        <v>80</v>
      </c>
      <c r="AY862" s="253" t="s">
        <v>215</v>
      </c>
    </row>
    <row r="863" s="14" customFormat="1">
      <c r="A863" s="14"/>
      <c r="B863" s="254"/>
      <c r="C863" s="255"/>
      <c r="D863" s="244" t="s">
        <v>223</v>
      </c>
      <c r="E863" s="256" t="s">
        <v>1</v>
      </c>
      <c r="F863" s="257" t="s">
        <v>226</v>
      </c>
      <c r="G863" s="255"/>
      <c r="H863" s="258">
        <v>8.1600000000000001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223</v>
      </c>
      <c r="AU863" s="264" t="s">
        <v>89</v>
      </c>
      <c r="AV863" s="14" t="s">
        <v>221</v>
      </c>
      <c r="AW863" s="14" t="s">
        <v>36</v>
      </c>
      <c r="AX863" s="14" t="s">
        <v>21</v>
      </c>
      <c r="AY863" s="264" t="s">
        <v>215</v>
      </c>
    </row>
    <row r="864" s="2" customFormat="1" ht="33" customHeight="1">
      <c r="A864" s="39"/>
      <c r="B864" s="40"/>
      <c r="C864" s="228" t="s">
        <v>1320</v>
      </c>
      <c r="D864" s="228" t="s">
        <v>217</v>
      </c>
      <c r="E864" s="229" t="s">
        <v>1321</v>
      </c>
      <c r="F864" s="230" t="s">
        <v>1322</v>
      </c>
      <c r="G864" s="231" t="s">
        <v>1303</v>
      </c>
      <c r="H864" s="232">
        <v>1</v>
      </c>
      <c r="I864" s="233"/>
      <c r="J864" s="234">
        <f>ROUND(I864*H864,2)</f>
        <v>0</v>
      </c>
      <c r="K864" s="235"/>
      <c r="L864" s="45"/>
      <c r="M864" s="236" t="s">
        <v>1</v>
      </c>
      <c r="N864" s="237" t="s">
        <v>45</v>
      </c>
      <c r="O864" s="92"/>
      <c r="P864" s="238">
        <f>O864*H864</f>
        <v>0</v>
      </c>
      <c r="Q864" s="238">
        <v>0</v>
      </c>
      <c r="R864" s="238">
        <f>Q864*H864</f>
        <v>0</v>
      </c>
      <c r="S864" s="238">
        <v>0</v>
      </c>
      <c r="T864" s="23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0" t="s">
        <v>221</v>
      </c>
      <c r="AT864" s="240" t="s">
        <v>217</v>
      </c>
      <c r="AU864" s="240" t="s">
        <v>89</v>
      </c>
      <c r="AY864" s="18" t="s">
        <v>215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21</v>
      </c>
      <c r="BK864" s="241">
        <f>ROUND(I864*H864,2)</f>
        <v>0</v>
      </c>
      <c r="BL864" s="18" t="s">
        <v>221</v>
      </c>
      <c r="BM864" s="240" t="s">
        <v>1323</v>
      </c>
    </row>
    <row r="865" s="13" customFormat="1">
      <c r="A865" s="13"/>
      <c r="B865" s="242"/>
      <c r="C865" s="243"/>
      <c r="D865" s="244" t="s">
        <v>223</v>
      </c>
      <c r="E865" s="245" t="s">
        <v>1</v>
      </c>
      <c r="F865" s="246" t="s">
        <v>21</v>
      </c>
      <c r="G865" s="243"/>
      <c r="H865" s="247">
        <v>1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223</v>
      </c>
      <c r="AU865" s="253" t="s">
        <v>89</v>
      </c>
      <c r="AV865" s="13" t="s">
        <v>89</v>
      </c>
      <c r="AW865" s="13" t="s">
        <v>36</v>
      </c>
      <c r="AX865" s="13" t="s">
        <v>80</v>
      </c>
      <c r="AY865" s="253" t="s">
        <v>215</v>
      </c>
    </row>
    <row r="866" s="14" customFormat="1">
      <c r="A866" s="14"/>
      <c r="B866" s="254"/>
      <c r="C866" s="255"/>
      <c r="D866" s="244" t="s">
        <v>223</v>
      </c>
      <c r="E866" s="256" t="s">
        <v>1</v>
      </c>
      <c r="F866" s="257" t="s">
        <v>226</v>
      </c>
      <c r="G866" s="255"/>
      <c r="H866" s="258">
        <v>1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4" t="s">
        <v>223</v>
      </c>
      <c r="AU866" s="264" t="s">
        <v>89</v>
      </c>
      <c r="AV866" s="14" t="s">
        <v>221</v>
      </c>
      <c r="AW866" s="14" t="s">
        <v>36</v>
      </c>
      <c r="AX866" s="14" t="s">
        <v>21</v>
      </c>
      <c r="AY866" s="264" t="s">
        <v>215</v>
      </c>
    </row>
    <row r="867" s="2" customFormat="1" ht="16.5" customHeight="1">
      <c r="A867" s="39"/>
      <c r="B867" s="40"/>
      <c r="C867" s="275" t="s">
        <v>1324</v>
      </c>
      <c r="D867" s="275" t="s">
        <v>294</v>
      </c>
      <c r="E867" s="276" t="s">
        <v>1325</v>
      </c>
      <c r="F867" s="277" t="s">
        <v>1326</v>
      </c>
      <c r="G867" s="278" t="s">
        <v>373</v>
      </c>
      <c r="H867" s="279">
        <v>6</v>
      </c>
      <c r="I867" s="280"/>
      <c r="J867" s="281">
        <f>ROUND(I867*H867,2)</f>
        <v>0</v>
      </c>
      <c r="K867" s="282"/>
      <c r="L867" s="283"/>
      <c r="M867" s="284" t="s">
        <v>1</v>
      </c>
      <c r="N867" s="285" t="s">
        <v>45</v>
      </c>
      <c r="O867" s="92"/>
      <c r="P867" s="238">
        <f>O867*H867</f>
        <v>0</v>
      </c>
      <c r="Q867" s="238">
        <v>0.014</v>
      </c>
      <c r="R867" s="238">
        <f>Q867*H867</f>
        <v>0.084000000000000005</v>
      </c>
      <c r="S867" s="238">
        <v>0</v>
      </c>
      <c r="T867" s="23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0" t="s">
        <v>259</v>
      </c>
      <c r="AT867" s="240" t="s">
        <v>294</v>
      </c>
      <c r="AU867" s="240" t="s">
        <v>89</v>
      </c>
      <c r="AY867" s="18" t="s">
        <v>215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8" t="s">
        <v>21</v>
      </c>
      <c r="BK867" s="241">
        <f>ROUND(I867*H867,2)</f>
        <v>0</v>
      </c>
      <c r="BL867" s="18" t="s">
        <v>221</v>
      </c>
      <c r="BM867" s="240" t="s">
        <v>1327</v>
      </c>
    </row>
    <row r="868" s="13" customFormat="1">
      <c r="A868" s="13"/>
      <c r="B868" s="242"/>
      <c r="C868" s="243"/>
      <c r="D868" s="244" t="s">
        <v>223</v>
      </c>
      <c r="E868" s="245" t="s">
        <v>1</v>
      </c>
      <c r="F868" s="246" t="s">
        <v>249</v>
      </c>
      <c r="G868" s="243"/>
      <c r="H868" s="247">
        <v>6</v>
      </c>
      <c r="I868" s="248"/>
      <c r="J868" s="243"/>
      <c r="K868" s="243"/>
      <c r="L868" s="249"/>
      <c r="M868" s="250"/>
      <c r="N868" s="251"/>
      <c r="O868" s="251"/>
      <c r="P868" s="251"/>
      <c r="Q868" s="251"/>
      <c r="R868" s="251"/>
      <c r="S868" s="251"/>
      <c r="T868" s="25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3" t="s">
        <v>223</v>
      </c>
      <c r="AU868" s="253" t="s">
        <v>89</v>
      </c>
      <c r="AV868" s="13" t="s">
        <v>89</v>
      </c>
      <c r="AW868" s="13" t="s">
        <v>36</v>
      </c>
      <c r="AX868" s="13" t="s">
        <v>21</v>
      </c>
      <c r="AY868" s="253" t="s">
        <v>215</v>
      </c>
    </row>
    <row r="869" s="2" customFormat="1" ht="21.75" customHeight="1">
      <c r="A869" s="39"/>
      <c r="B869" s="40"/>
      <c r="C869" s="228" t="s">
        <v>1328</v>
      </c>
      <c r="D869" s="228" t="s">
        <v>217</v>
      </c>
      <c r="E869" s="229" t="s">
        <v>1329</v>
      </c>
      <c r="F869" s="230" t="s">
        <v>1330</v>
      </c>
      <c r="G869" s="231" t="s">
        <v>472</v>
      </c>
      <c r="H869" s="232">
        <v>316.33999999999997</v>
      </c>
      <c r="I869" s="233"/>
      <c r="J869" s="234">
        <f>ROUND(I869*H869,2)</f>
        <v>0</v>
      </c>
      <c r="K869" s="235"/>
      <c r="L869" s="45"/>
      <c r="M869" s="236" t="s">
        <v>1</v>
      </c>
      <c r="N869" s="237" t="s">
        <v>45</v>
      </c>
      <c r="O869" s="92"/>
      <c r="P869" s="238">
        <f>O869*H869</f>
        <v>0</v>
      </c>
      <c r="Q869" s="238">
        <v>0.0057800000000000004</v>
      </c>
      <c r="R869" s="238">
        <f>Q869*H869</f>
        <v>1.8284452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221</v>
      </c>
      <c r="AT869" s="240" t="s">
        <v>217</v>
      </c>
      <c r="AU869" s="240" t="s">
        <v>89</v>
      </c>
      <c r="AY869" s="18" t="s">
        <v>215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21</v>
      </c>
      <c r="BK869" s="241">
        <f>ROUND(I869*H869,2)</f>
        <v>0</v>
      </c>
      <c r="BL869" s="18" t="s">
        <v>221</v>
      </c>
      <c r="BM869" s="240" t="s">
        <v>1331</v>
      </c>
    </row>
    <row r="870" s="13" customFormat="1">
      <c r="A870" s="13"/>
      <c r="B870" s="242"/>
      <c r="C870" s="243"/>
      <c r="D870" s="244" t="s">
        <v>223</v>
      </c>
      <c r="E870" s="245" t="s">
        <v>1</v>
      </c>
      <c r="F870" s="246" t="s">
        <v>1332</v>
      </c>
      <c r="G870" s="243"/>
      <c r="H870" s="247">
        <v>20.84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223</v>
      </c>
      <c r="AU870" s="253" t="s">
        <v>89</v>
      </c>
      <c r="AV870" s="13" t="s">
        <v>89</v>
      </c>
      <c r="AW870" s="13" t="s">
        <v>36</v>
      </c>
      <c r="AX870" s="13" t="s">
        <v>80</v>
      </c>
      <c r="AY870" s="253" t="s">
        <v>215</v>
      </c>
    </row>
    <row r="871" s="15" customFormat="1">
      <c r="A871" s="15"/>
      <c r="B871" s="265"/>
      <c r="C871" s="266"/>
      <c r="D871" s="244" t="s">
        <v>223</v>
      </c>
      <c r="E871" s="267" t="s">
        <v>1</v>
      </c>
      <c r="F871" s="268" t="s">
        <v>1333</v>
      </c>
      <c r="G871" s="266"/>
      <c r="H871" s="267" t="s">
        <v>1</v>
      </c>
      <c r="I871" s="269"/>
      <c r="J871" s="266"/>
      <c r="K871" s="266"/>
      <c r="L871" s="270"/>
      <c r="M871" s="271"/>
      <c r="N871" s="272"/>
      <c r="O871" s="272"/>
      <c r="P871" s="272"/>
      <c r="Q871" s="272"/>
      <c r="R871" s="272"/>
      <c r="S871" s="272"/>
      <c r="T871" s="27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4" t="s">
        <v>223</v>
      </c>
      <c r="AU871" s="274" t="s">
        <v>89</v>
      </c>
      <c r="AV871" s="15" t="s">
        <v>21</v>
      </c>
      <c r="AW871" s="15" t="s">
        <v>36</v>
      </c>
      <c r="AX871" s="15" t="s">
        <v>80</v>
      </c>
      <c r="AY871" s="274" t="s">
        <v>215</v>
      </c>
    </row>
    <row r="872" s="13" customFormat="1">
      <c r="A872" s="13"/>
      <c r="B872" s="242"/>
      <c r="C872" s="243"/>
      <c r="D872" s="244" t="s">
        <v>223</v>
      </c>
      <c r="E872" s="245" t="s">
        <v>1</v>
      </c>
      <c r="F872" s="246" t="s">
        <v>1334</v>
      </c>
      <c r="G872" s="243"/>
      <c r="H872" s="247">
        <v>295.5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223</v>
      </c>
      <c r="AU872" s="253" t="s">
        <v>89</v>
      </c>
      <c r="AV872" s="13" t="s">
        <v>89</v>
      </c>
      <c r="AW872" s="13" t="s">
        <v>36</v>
      </c>
      <c r="AX872" s="13" t="s">
        <v>80</v>
      </c>
      <c r="AY872" s="253" t="s">
        <v>215</v>
      </c>
    </row>
    <row r="873" s="14" customFormat="1">
      <c r="A873" s="14"/>
      <c r="B873" s="254"/>
      <c r="C873" s="255"/>
      <c r="D873" s="244" t="s">
        <v>223</v>
      </c>
      <c r="E873" s="256" t="s">
        <v>1</v>
      </c>
      <c r="F873" s="257" t="s">
        <v>226</v>
      </c>
      <c r="G873" s="255"/>
      <c r="H873" s="258">
        <v>316.33999999999997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223</v>
      </c>
      <c r="AU873" s="264" t="s">
        <v>89</v>
      </c>
      <c r="AV873" s="14" t="s">
        <v>221</v>
      </c>
      <c r="AW873" s="14" t="s">
        <v>36</v>
      </c>
      <c r="AX873" s="14" t="s">
        <v>21</v>
      </c>
      <c r="AY873" s="264" t="s">
        <v>215</v>
      </c>
    </row>
    <row r="874" s="2" customFormat="1" ht="16.5" customHeight="1">
      <c r="A874" s="39"/>
      <c r="B874" s="40"/>
      <c r="C874" s="228" t="s">
        <v>1335</v>
      </c>
      <c r="D874" s="228" t="s">
        <v>217</v>
      </c>
      <c r="E874" s="229" t="s">
        <v>1336</v>
      </c>
      <c r="F874" s="230" t="s">
        <v>1337</v>
      </c>
      <c r="G874" s="231" t="s">
        <v>246</v>
      </c>
      <c r="H874" s="232">
        <v>11.532</v>
      </c>
      <c r="I874" s="233"/>
      <c r="J874" s="234">
        <f>ROUND(I874*H874,2)</f>
        <v>0</v>
      </c>
      <c r="K874" s="235"/>
      <c r="L874" s="45"/>
      <c r="M874" s="236" t="s">
        <v>1</v>
      </c>
      <c r="N874" s="237" t="s">
        <v>45</v>
      </c>
      <c r="O874" s="92"/>
      <c r="P874" s="238">
        <f>O874*H874</f>
        <v>0</v>
      </c>
      <c r="Q874" s="238">
        <v>0</v>
      </c>
      <c r="R874" s="238">
        <f>Q874*H874</f>
        <v>0</v>
      </c>
      <c r="S874" s="238">
        <v>0.13100000000000001</v>
      </c>
      <c r="T874" s="239">
        <f>S874*H874</f>
        <v>1.5106920000000002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221</v>
      </c>
      <c r="AT874" s="240" t="s">
        <v>217</v>
      </c>
      <c r="AU874" s="240" t="s">
        <v>89</v>
      </c>
      <c r="AY874" s="18" t="s">
        <v>215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21</v>
      </c>
      <c r="BK874" s="241">
        <f>ROUND(I874*H874,2)</f>
        <v>0</v>
      </c>
      <c r="BL874" s="18" t="s">
        <v>221</v>
      </c>
      <c r="BM874" s="240" t="s">
        <v>1338</v>
      </c>
    </row>
    <row r="875" s="13" customFormat="1">
      <c r="A875" s="13"/>
      <c r="B875" s="242"/>
      <c r="C875" s="243"/>
      <c r="D875" s="244" t="s">
        <v>223</v>
      </c>
      <c r="E875" s="245" t="s">
        <v>1</v>
      </c>
      <c r="F875" s="246" t="s">
        <v>1339</v>
      </c>
      <c r="G875" s="243"/>
      <c r="H875" s="247">
        <v>11.532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223</v>
      </c>
      <c r="AU875" s="253" t="s">
        <v>89</v>
      </c>
      <c r="AV875" s="13" t="s">
        <v>89</v>
      </c>
      <c r="AW875" s="13" t="s">
        <v>36</v>
      </c>
      <c r="AX875" s="13" t="s">
        <v>21</v>
      </c>
      <c r="AY875" s="253" t="s">
        <v>215</v>
      </c>
    </row>
    <row r="876" s="2" customFormat="1" ht="21.75" customHeight="1">
      <c r="A876" s="39"/>
      <c r="B876" s="40"/>
      <c r="C876" s="228" t="s">
        <v>1340</v>
      </c>
      <c r="D876" s="228" t="s">
        <v>217</v>
      </c>
      <c r="E876" s="229" t="s">
        <v>1341</v>
      </c>
      <c r="F876" s="230" t="s">
        <v>1342</v>
      </c>
      <c r="G876" s="231" t="s">
        <v>246</v>
      </c>
      <c r="H876" s="232">
        <v>11.180999999999999</v>
      </c>
      <c r="I876" s="233"/>
      <c r="J876" s="234">
        <f>ROUND(I876*H876,2)</f>
        <v>0</v>
      </c>
      <c r="K876" s="235"/>
      <c r="L876" s="45"/>
      <c r="M876" s="236" t="s">
        <v>1</v>
      </c>
      <c r="N876" s="237" t="s">
        <v>45</v>
      </c>
      <c r="O876" s="92"/>
      <c r="P876" s="238">
        <f>O876*H876</f>
        <v>0</v>
      </c>
      <c r="Q876" s="238">
        <v>0</v>
      </c>
      <c r="R876" s="238">
        <f>Q876*H876</f>
        <v>0</v>
      </c>
      <c r="S876" s="238">
        <v>0.26100000000000001</v>
      </c>
      <c r="T876" s="239">
        <f>S876*H876</f>
        <v>2.9182410000000001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0" t="s">
        <v>221</v>
      </c>
      <c r="AT876" s="240" t="s">
        <v>217</v>
      </c>
      <c r="AU876" s="240" t="s">
        <v>89</v>
      </c>
      <c r="AY876" s="18" t="s">
        <v>215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8" t="s">
        <v>21</v>
      </c>
      <c r="BK876" s="241">
        <f>ROUND(I876*H876,2)</f>
        <v>0</v>
      </c>
      <c r="BL876" s="18" t="s">
        <v>221</v>
      </c>
      <c r="BM876" s="240" t="s">
        <v>1343</v>
      </c>
    </row>
    <row r="877" s="13" customFormat="1">
      <c r="A877" s="13"/>
      <c r="B877" s="242"/>
      <c r="C877" s="243"/>
      <c r="D877" s="244" t="s">
        <v>223</v>
      </c>
      <c r="E877" s="245" t="s">
        <v>1</v>
      </c>
      <c r="F877" s="246" t="s">
        <v>1344</v>
      </c>
      <c r="G877" s="243"/>
      <c r="H877" s="247">
        <v>11.180999999999999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223</v>
      </c>
      <c r="AU877" s="253" t="s">
        <v>89</v>
      </c>
      <c r="AV877" s="13" t="s">
        <v>89</v>
      </c>
      <c r="AW877" s="13" t="s">
        <v>36</v>
      </c>
      <c r="AX877" s="13" t="s">
        <v>21</v>
      </c>
      <c r="AY877" s="253" t="s">
        <v>215</v>
      </c>
    </row>
    <row r="878" s="2" customFormat="1" ht="21.75" customHeight="1">
      <c r="A878" s="39"/>
      <c r="B878" s="40"/>
      <c r="C878" s="228" t="s">
        <v>1345</v>
      </c>
      <c r="D878" s="228" t="s">
        <v>217</v>
      </c>
      <c r="E878" s="229" t="s">
        <v>1346</v>
      </c>
      <c r="F878" s="230" t="s">
        <v>1347</v>
      </c>
      <c r="G878" s="231" t="s">
        <v>220</v>
      </c>
      <c r="H878" s="232">
        <v>1.5620000000000001</v>
      </c>
      <c r="I878" s="233"/>
      <c r="J878" s="234">
        <f>ROUND(I878*H878,2)</f>
        <v>0</v>
      </c>
      <c r="K878" s="235"/>
      <c r="L878" s="45"/>
      <c r="M878" s="236" t="s">
        <v>1</v>
      </c>
      <c r="N878" s="237" t="s">
        <v>45</v>
      </c>
      <c r="O878" s="92"/>
      <c r="P878" s="238">
        <f>O878*H878</f>
        <v>0</v>
      </c>
      <c r="Q878" s="238">
        <v>0</v>
      </c>
      <c r="R878" s="238">
        <f>Q878*H878</f>
        <v>0</v>
      </c>
      <c r="S878" s="238">
        <v>1.8</v>
      </c>
      <c r="T878" s="239">
        <f>S878*H878</f>
        <v>2.8116000000000003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0" t="s">
        <v>221</v>
      </c>
      <c r="AT878" s="240" t="s">
        <v>217</v>
      </c>
      <c r="AU878" s="240" t="s">
        <v>89</v>
      </c>
      <c r="AY878" s="18" t="s">
        <v>215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21</v>
      </c>
      <c r="BK878" s="241">
        <f>ROUND(I878*H878,2)</f>
        <v>0</v>
      </c>
      <c r="BL878" s="18" t="s">
        <v>221</v>
      </c>
      <c r="BM878" s="240" t="s">
        <v>1348</v>
      </c>
    </row>
    <row r="879" s="13" customFormat="1">
      <c r="A879" s="13"/>
      <c r="B879" s="242"/>
      <c r="C879" s="243"/>
      <c r="D879" s="244" t="s">
        <v>223</v>
      </c>
      <c r="E879" s="245" t="s">
        <v>1</v>
      </c>
      <c r="F879" s="246" t="s">
        <v>1349</v>
      </c>
      <c r="G879" s="243"/>
      <c r="H879" s="247">
        <v>1.5620000000000001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223</v>
      </c>
      <c r="AU879" s="253" t="s">
        <v>89</v>
      </c>
      <c r="AV879" s="13" t="s">
        <v>89</v>
      </c>
      <c r="AW879" s="13" t="s">
        <v>36</v>
      </c>
      <c r="AX879" s="13" t="s">
        <v>21</v>
      </c>
      <c r="AY879" s="253" t="s">
        <v>215</v>
      </c>
    </row>
    <row r="880" s="2" customFormat="1" ht="21.75" customHeight="1">
      <c r="A880" s="39"/>
      <c r="B880" s="40"/>
      <c r="C880" s="228" t="s">
        <v>1350</v>
      </c>
      <c r="D880" s="228" t="s">
        <v>217</v>
      </c>
      <c r="E880" s="229" t="s">
        <v>1351</v>
      </c>
      <c r="F880" s="230" t="s">
        <v>1352</v>
      </c>
      <c r="G880" s="231" t="s">
        <v>246</v>
      </c>
      <c r="H880" s="232">
        <v>80.849999999999994</v>
      </c>
      <c r="I880" s="233"/>
      <c r="J880" s="234">
        <f>ROUND(I880*H880,2)</f>
        <v>0</v>
      </c>
      <c r="K880" s="235"/>
      <c r="L880" s="45"/>
      <c r="M880" s="236" t="s">
        <v>1</v>
      </c>
      <c r="N880" s="237" t="s">
        <v>45</v>
      </c>
      <c r="O880" s="92"/>
      <c r="P880" s="238">
        <f>O880*H880</f>
        <v>0</v>
      </c>
      <c r="Q880" s="238">
        <v>0</v>
      </c>
      <c r="R880" s="238">
        <f>Q880*H880</f>
        <v>0</v>
      </c>
      <c r="S880" s="238">
        <v>0.021999999999999999</v>
      </c>
      <c r="T880" s="239">
        <f>S880*H880</f>
        <v>1.7786999999999997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303</v>
      </c>
      <c r="AT880" s="240" t="s">
        <v>217</v>
      </c>
      <c r="AU880" s="240" t="s">
        <v>89</v>
      </c>
      <c r="AY880" s="18" t="s">
        <v>215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21</v>
      </c>
      <c r="BK880" s="241">
        <f>ROUND(I880*H880,2)</f>
        <v>0</v>
      </c>
      <c r="BL880" s="18" t="s">
        <v>303</v>
      </c>
      <c r="BM880" s="240" t="s">
        <v>1353</v>
      </c>
    </row>
    <row r="881" s="13" customFormat="1">
      <c r="A881" s="13"/>
      <c r="B881" s="242"/>
      <c r="C881" s="243"/>
      <c r="D881" s="244" t="s">
        <v>223</v>
      </c>
      <c r="E881" s="245" t="s">
        <v>1</v>
      </c>
      <c r="F881" s="246" t="s">
        <v>1354</v>
      </c>
      <c r="G881" s="243"/>
      <c r="H881" s="247">
        <v>80.849999999999994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223</v>
      </c>
      <c r="AU881" s="253" t="s">
        <v>89</v>
      </c>
      <c r="AV881" s="13" t="s">
        <v>89</v>
      </c>
      <c r="AW881" s="13" t="s">
        <v>36</v>
      </c>
      <c r="AX881" s="13" t="s">
        <v>21</v>
      </c>
      <c r="AY881" s="253" t="s">
        <v>215</v>
      </c>
    </row>
    <row r="882" s="2" customFormat="1" ht="16.5" customHeight="1">
      <c r="A882" s="39"/>
      <c r="B882" s="40"/>
      <c r="C882" s="228" t="s">
        <v>1355</v>
      </c>
      <c r="D882" s="228" t="s">
        <v>217</v>
      </c>
      <c r="E882" s="229" t="s">
        <v>1356</v>
      </c>
      <c r="F882" s="230" t="s">
        <v>1357</v>
      </c>
      <c r="G882" s="231" t="s">
        <v>246</v>
      </c>
      <c r="H882" s="232">
        <v>173.25</v>
      </c>
      <c r="I882" s="233"/>
      <c r="J882" s="234">
        <f>ROUND(I882*H882,2)</f>
        <v>0</v>
      </c>
      <c r="K882" s="235"/>
      <c r="L882" s="45"/>
      <c r="M882" s="236" t="s">
        <v>1</v>
      </c>
      <c r="N882" s="237" t="s">
        <v>45</v>
      </c>
      <c r="O882" s="92"/>
      <c r="P882" s="238">
        <f>O882*H882</f>
        <v>0</v>
      </c>
      <c r="Q882" s="238">
        <v>0</v>
      </c>
      <c r="R882" s="238">
        <f>Q882*H882</f>
        <v>0</v>
      </c>
      <c r="S882" s="238">
        <v>0.029999999999999999</v>
      </c>
      <c r="T882" s="239">
        <f>S882*H882</f>
        <v>5.1974999999999998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0" t="s">
        <v>303</v>
      </c>
      <c r="AT882" s="240" t="s">
        <v>217</v>
      </c>
      <c r="AU882" s="240" t="s">
        <v>89</v>
      </c>
      <c r="AY882" s="18" t="s">
        <v>215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8" t="s">
        <v>21</v>
      </c>
      <c r="BK882" s="241">
        <f>ROUND(I882*H882,2)</f>
        <v>0</v>
      </c>
      <c r="BL882" s="18" t="s">
        <v>303</v>
      </c>
      <c r="BM882" s="240" t="s">
        <v>1358</v>
      </c>
    </row>
    <row r="883" s="13" customFormat="1">
      <c r="A883" s="13"/>
      <c r="B883" s="242"/>
      <c r="C883" s="243"/>
      <c r="D883" s="244" t="s">
        <v>223</v>
      </c>
      <c r="E883" s="245" t="s">
        <v>1</v>
      </c>
      <c r="F883" s="246" t="s">
        <v>1359</v>
      </c>
      <c r="G883" s="243"/>
      <c r="H883" s="247">
        <v>173.25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223</v>
      </c>
      <c r="AU883" s="253" t="s">
        <v>89</v>
      </c>
      <c r="AV883" s="13" t="s">
        <v>89</v>
      </c>
      <c r="AW883" s="13" t="s">
        <v>36</v>
      </c>
      <c r="AX883" s="13" t="s">
        <v>21</v>
      </c>
      <c r="AY883" s="253" t="s">
        <v>215</v>
      </c>
    </row>
    <row r="884" s="2" customFormat="1" ht="21.75" customHeight="1">
      <c r="A884" s="39"/>
      <c r="B884" s="40"/>
      <c r="C884" s="228" t="s">
        <v>1360</v>
      </c>
      <c r="D884" s="228" t="s">
        <v>217</v>
      </c>
      <c r="E884" s="229" t="s">
        <v>1361</v>
      </c>
      <c r="F884" s="230" t="s">
        <v>1362</v>
      </c>
      <c r="G884" s="231" t="s">
        <v>246</v>
      </c>
      <c r="H884" s="232">
        <v>4.7999999999999998</v>
      </c>
      <c r="I884" s="233"/>
      <c r="J884" s="234">
        <f>ROUND(I884*H884,2)</f>
        <v>0</v>
      </c>
      <c r="K884" s="235"/>
      <c r="L884" s="45"/>
      <c r="M884" s="236" t="s">
        <v>1</v>
      </c>
      <c r="N884" s="237" t="s">
        <v>45</v>
      </c>
      <c r="O884" s="92"/>
      <c r="P884" s="238">
        <f>O884*H884</f>
        <v>0</v>
      </c>
      <c r="Q884" s="238">
        <v>0</v>
      </c>
      <c r="R884" s="238">
        <f>Q884*H884</f>
        <v>0</v>
      </c>
      <c r="S884" s="238">
        <v>0.082000000000000003</v>
      </c>
      <c r="T884" s="239">
        <f>S884*H884</f>
        <v>0.39360000000000001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0" t="s">
        <v>221</v>
      </c>
      <c r="AT884" s="240" t="s">
        <v>217</v>
      </c>
      <c r="AU884" s="240" t="s">
        <v>89</v>
      </c>
      <c r="AY884" s="18" t="s">
        <v>215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21</v>
      </c>
      <c r="BK884" s="241">
        <f>ROUND(I884*H884,2)</f>
        <v>0</v>
      </c>
      <c r="BL884" s="18" t="s">
        <v>221</v>
      </c>
      <c r="BM884" s="240" t="s">
        <v>1363</v>
      </c>
    </row>
    <row r="885" s="13" customFormat="1">
      <c r="A885" s="13"/>
      <c r="B885" s="242"/>
      <c r="C885" s="243"/>
      <c r="D885" s="244" t="s">
        <v>223</v>
      </c>
      <c r="E885" s="245" t="s">
        <v>1</v>
      </c>
      <c r="F885" s="246" t="s">
        <v>1364</v>
      </c>
      <c r="G885" s="243"/>
      <c r="H885" s="247">
        <v>4.7999999999999998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223</v>
      </c>
      <c r="AU885" s="253" t="s">
        <v>89</v>
      </c>
      <c r="AV885" s="13" t="s">
        <v>89</v>
      </c>
      <c r="AW885" s="13" t="s">
        <v>36</v>
      </c>
      <c r="AX885" s="13" t="s">
        <v>21</v>
      </c>
      <c r="AY885" s="253" t="s">
        <v>215</v>
      </c>
    </row>
    <row r="886" s="2" customFormat="1" ht="16.5" customHeight="1">
      <c r="A886" s="39"/>
      <c r="B886" s="40"/>
      <c r="C886" s="228" t="s">
        <v>1365</v>
      </c>
      <c r="D886" s="228" t="s">
        <v>217</v>
      </c>
      <c r="E886" s="229" t="s">
        <v>1366</v>
      </c>
      <c r="F886" s="230" t="s">
        <v>1367</v>
      </c>
      <c r="G886" s="231" t="s">
        <v>991</v>
      </c>
      <c r="H886" s="232">
        <v>1</v>
      </c>
      <c r="I886" s="233"/>
      <c r="J886" s="234">
        <f>ROUND(I886*H886,2)</f>
        <v>0</v>
      </c>
      <c r="K886" s="235"/>
      <c r="L886" s="45"/>
      <c r="M886" s="236" t="s">
        <v>1</v>
      </c>
      <c r="N886" s="237" t="s">
        <v>45</v>
      </c>
      <c r="O886" s="92"/>
      <c r="P886" s="238">
        <f>O886*H886</f>
        <v>0</v>
      </c>
      <c r="Q886" s="238">
        <v>0</v>
      </c>
      <c r="R886" s="238">
        <f>Q886*H886</f>
        <v>0</v>
      </c>
      <c r="S886" s="238">
        <v>0.098820000000000005</v>
      </c>
      <c r="T886" s="239">
        <f>S886*H886</f>
        <v>0.098820000000000005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0" t="s">
        <v>221</v>
      </c>
      <c r="AT886" s="240" t="s">
        <v>217</v>
      </c>
      <c r="AU886" s="240" t="s">
        <v>89</v>
      </c>
      <c r="AY886" s="18" t="s">
        <v>215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21</v>
      </c>
      <c r="BK886" s="241">
        <f>ROUND(I886*H886,2)</f>
        <v>0</v>
      </c>
      <c r="BL886" s="18" t="s">
        <v>221</v>
      </c>
      <c r="BM886" s="240" t="s">
        <v>1368</v>
      </c>
    </row>
    <row r="887" s="13" customFormat="1">
      <c r="A887" s="13"/>
      <c r="B887" s="242"/>
      <c r="C887" s="243"/>
      <c r="D887" s="244" t="s">
        <v>223</v>
      </c>
      <c r="E887" s="245" t="s">
        <v>1</v>
      </c>
      <c r="F887" s="246" t="s">
        <v>1369</v>
      </c>
      <c r="G887" s="243"/>
      <c r="H887" s="247">
        <v>1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223</v>
      </c>
      <c r="AU887" s="253" t="s">
        <v>89</v>
      </c>
      <c r="AV887" s="13" t="s">
        <v>89</v>
      </c>
      <c r="AW887" s="13" t="s">
        <v>36</v>
      </c>
      <c r="AX887" s="13" t="s">
        <v>21</v>
      </c>
      <c r="AY887" s="253" t="s">
        <v>215</v>
      </c>
    </row>
    <row r="888" s="2" customFormat="1" ht="21.75" customHeight="1">
      <c r="A888" s="39"/>
      <c r="B888" s="40"/>
      <c r="C888" s="228" t="s">
        <v>1370</v>
      </c>
      <c r="D888" s="228" t="s">
        <v>217</v>
      </c>
      <c r="E888" s="229" t="s">
        <v>1371</v>
      </c>
      <c r="F888" s="230" t="s">
        <v>1372</v>
      </c>
      <c r="G888" s="231" t="s">
        <v>220</v>
      </c>
      <c r="H888" s="232">
        <v>0.79900000000000004</v>
      </c>
      <c r="I888" s="233"/>
      <c r="J888" s="234">
        <f>ROUND(I888*H888,2)</f>
        <v>0</v>
      </c>
      <c r="K888" s="235"/>
      <c r="L888" s="45"/>
      <c r="M888" s="236" t="s">
        <v>1</v>
      </c>
      <c r="N888" s="237" t="s">
        <v>45</v>
      </c>
      <c r="O888" s="92"/>
      <c r="P888" s="238">
        <f>O888*H888</f>
        <v>0</v>
      </c>
      <c r="Q888" s="238">
        <v>0</v>
      </c>
      <c r="R888" s="238">
        <f>Q888*H888</f>
        <v>0</v>
      </c>
      <c r="S888" s="238">
        <v>2.1000000000000001</v>
      </c>
      <c r="T888" s="239">
        <f>S888*H888</f>
        <v>1.6779000000000002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0" t="s">
        <v>221</v>
      </c>
      <c r="AT888" s="240" t="s">
        <v>217</v>
      </c>
      <c r="AU888" s="240" t="s">
        <v>89</v>
      </c>
      <c r="AY888" s="18" t="s">
        <v>215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8" t="s">
        <v>21</v>
      </c>
      <c r="BK888" s="241">
        <f>ROUND(I888*H888,2)</f>
        <v>0</v>
      </c>
      <c r="BL888" s="18" t="s">
        <v>221</v>
      </c>
      <c r="BM888" s="240" t="s">
        <v>1373</v>
      </c>
    </row>
    <row r="889" s="13" customFormat="1">
      <c r="A889" s="13"/>
      <c r="B889" s="242"/>
      <c r="C889" s="243"/>
      <c r="D889" s="244" t="s">
        <v>223</v>
      </c>
      <c r="E889" s="245" t="s">
        <v>1</v>
      </c>
      <c r="F889" s="246" t="s">
        <v>1374</v>
      </c>
      <c r="G889" s="243"/>
      <c r="H889" s="247">
        <v>0.79900000000000004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223</v>
      </c>
      <c r="AU889" s="253" t="s">
        <v>89</v>
      </c>
      <c r="AV889" s="13" t="s">
        <v>89</v>
      </c>
      <c r="AW889" s="13" t="s">
        <v>36</v>
      </c>
      <c r="AX889" s="13" t="s">
        <v>21</v>
      </c>
      <c r="AY889" s="253" t="s">
        <v>215</v>
      </c>
    </row>
    <row r="890" s="2" customFormat="1" ht="21.75" customHeight="1">
      <c r="A890" s="39"/>
      <c r="B890" s="40"/>
      <c r="C890" s="228" t="s">
        <v>1375</v>
      </c>
      <c r="D890" s="228" t="s">
        <v>217</v>
      </c>
      <c r="E890" s="229" t="s">
        <v>1376</v>
      </c>
      <c r="F890" s="230" t="s">
        <v>1377</v>
      </c>
      <c r="G890" s="231" t="s">
        <v>220</v>
      </c>
      <c r="H890" s="232">
        <v>5.6429999999999998</v>
      </c>
      <c r="I890" s="233"/>
      <c r="J890" s="234">
        <f>ROUND(I890*H890,2)</f>
        <v>0</v>
      </c>
      <c r="K890" s="235"/>
      <c r="L890" s="45"/>
      <c r="M890" s="236" t="s">
        <v>1</v>
      </c>
      <c r="N890" s="237" t="s">
        <v>45</v>
      </c>
      <c r="O890" s="92"/>
      <c r="P890" s="238">
        <f>O890*H890</f>
        <v>0</v>
      </c>
      <c r="Q890" s="238">
        <v>0</v>
      </c>
      <c r="R890" s="238">
        <f>Q890*H890</f>
        <v>0</v>
      </c>
      <c r="S890" s="238">
        <v>1.6000000000000001</v>
      </c>
      <c r="T890" s="239">
        <f>S890*H890</f>
        <v>9.0288000000000004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221</v>
      </c>
      <c r="AT890" s="240" t="s">
        <v>217</v>
      </c>
      <c r="AU890" s="240" t="s">
        <v>89</v>
      </c>
      <c r="AY890" s="18" t="s">
        <v>215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21</v>
      </c>
      <c r="BK890" s="241">
        <f>ROUND(I890*H890,2)</f>
        <v>0</v>
      </c>
      <c r="BL890" s="18" t="s">
        <v>221</v>
      </c>
      <c r="BM890" s="240" t="s">
        <v>1378</v>
      </c>
    </row>
    <row r="891" s="13" customFormat="1">
      <c r="A891" s="13"/>
      <c r="B891" s="242"/>
      <c r="C891" s="243"/>
      <c r="D891" s="244" t="s">
        <v>223</v>
      </c>
      <c r="E891" s="245" t="s">
        <v>1</v>
      </c>
      <c r="F891" s="246" t="s">
        <v>1379</v>
      </c>
      <c r="G891" s="243"/>
      <c r="H891" s="247">
        <v>5.6429999999999998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223</v>
      </c>
      <c r="AU891" s="253" t="s">
        <v>89</v>
      </c>
      <c r="AV891" s="13" t="s">
        <v>89</v>
      </c>
      <c r="AW891" s="13" t="s">
        <v>36</v>
      </c>
      <c r="AX891" s="13" t="s">
        <v>21</v>
      </c>
      <c r="AY891" s="253" t="s">
        <v>215</v>
      </c>
    </row>
    <row r="892" s="2" customFormat="1" ht="21.75" customHeight="1">
      <c r="A892" s="39"/>
      <c r="B892" s="40"/>
      <c r="C892" s="228" t="s">
        <v>1380</v>
      </c>
      <c r="D892" s="228" t="s">
        <v>217</v>
      </c>
      <c r="E892" s="229" t="s">
        <v>1381</v>
      </c>
      <c r="F892" s="230" t="s">
        <v>1382</v>
      </c>
      <c r="G892" s="231" t="s">
        <v>220</v>
      </c>
      <c r="H892" s="232">
        <v>0.255</v>
      </c>
      <c r="I892" s="233"/>
      <c r="J892" s="234">
        <f>ROUND(I892*H892,2)</f>
        <v>0</v>
      </c>
      <c r="K892" s="235"/>
      <c r="L892" s="45"/>
      <c r="M892" s="236" t="s">
        <v>1</v>
      </c>
      <c r="N892" s="237" t="s">
        <v>45</v>
      </c>
      <c r="O892" s="92"/>
      <c r="P892" s="238">
        <f>O892*H892</f>
        <v>0</v>
      </c>
      <c r="Q892" s="238">
        <v>0</v>
      </c>
      <c r="R892" s="238">
        <f>Q892*H892</f>
        <v>0</v>
      </c>
      <c r="S892" s="238">
        <v>2.3999999999999999</v>
      </c>
      <c r="T892" s="239">
        <f>S892*H892</f>
        <v>0.61199999999999999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221</v>
      </c>
      <c r="AT892" s="240" t="s">
        <v>217</v>
      </c>
      <c r="AU892" s="240" t="s">
        <v>89</v>
      </c>
      <c r="AY892" s="18" t="s">
        <v>215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21</v>
      </c>
      <c r="BK892" s="241">
        <f>ROUND(I892*H892,2)</f>
        <v>0</v>
      </c>
      <c r="BL892" s="18" t="s">
        <v>221</v>
      </c>
      <c r="BM892" s="240" t="s">
        <v>1383</v>
      </c>
    </row>
    <row r="893" s="13" customFormat="1">
      <c r="A893" s="13"/>
      <c r="B893" s="242"/>
      <c r="C893" s="243"/>
      <c r="D893" s="244" t="s">
        <v>223</v>
      </c>
      <c r="E893" s="245" t="s">
        <v>1</v>
      </c>
      <c r="F893" s="246" t="s">
        <v>1384</v>
      </c>
      <c r="G893" s="243"/>
      <c r="H893" s="247">
        <v>0.221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223</v>
      </c>
      <c r="AU893" s="253" t="s">
        <v>89</v>
      </c>
      <c r="AV893" s="13" t="s">
        <v>89</v>
      </c>
      <c r="AW893" s="13" t="s">
        <v>36</v>
      </c>
      <c r="AX893" s="13" t="s">
        <v>80</v>
      </c>
      <c r="AY893" s="253" t="s">
        <v>215</v>
      </c>
    </row>
    <row r="894" s="13" customFormat="1">
      <c r="A894" s="13"/>
      <c r="B894" s="242"/>
      <c r="C894" s="243"/>
      <c r="D894" s="244" t="s">
        <v>223</v>
      </c>
      <c r="E894" s="245" t="s">
        <v>1</v>
      </c>
      <c r="F894" s="246" t="s">
        <v>1385</v>
      </c>
      <c r="G894" s="243"/>
      <c r="H894" s="247">
        <v>0.034000000000000002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223</v>
      </c>
      <c r="AU894" s="253" t="s">
        <v>89</v>
      </c>
      <c r="AV894" s="13" t="s">
        <v>89</v>
      </c>
      <c r="AW894" s="13" t="s">
        <v>36</v>
      </c>
      <c r="AX894" s="13" t="s">
        <v>80</v>
      </c>
      <c r="AY894" s="253" t="s">
        <v>215</v>
      </c>
    </row>
    <row r="895" s="14" customFormat="1">
      <c r="A895" s="14"/>
      <c r="B895" s="254"/>
      <c r="C895" s="255"/>
      <c r="D895" s="244" t="s">
        <v>223</v>
      </c>
      <c r="E895" s="256" t="s">
        <v>1</v>
      </c>
      <c r="F895" s="257" t="s">
        <v>226</v>
      </c>
      <c r="G895" s="255"/>
      <c r="H895" s="258">
        <v>0.255</v>
      </c>
      <c r="I895" s="259"/>
      <c r="J895" s="255"/>
      <c r="K895" s="255"/>
      <c r="L895" s="260"/>
      <c r="M895" s="261"/>
      <c r="N895" s="262"/>
      <c r="O895" s="262"/>
      <c r="P895" s="262"/>
      <c r="Q895" s="262"/>
      <c r="R895" s="262"/>
      <c r="S895" s="262"/>
      <c r="T895" s="26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4" t="s">
        <v>223</v>
      </c>
      <c r="AU895" s="264" t="s">
        <v>89</v>
      </c>
      <c r="AV895" s="14" t="s">
        <v>221</v>
      </c>
      <c r="AW895" s="14" t="s">
        <v>36</v>
      </c>
      <c r="AX895" s="14" t="s">
        <v>21</v>
      </c>
      <c r="AY895" s="264" t="s">
        <v>215</v>
      </c>
    </row>
    <row r="896" s="2" customFormat="1" ht="21.75" customHeight="1">
      <c r="A896" s="39"/>
      <c r="B896" s="40"/>
      <c r="C896" s="228" t="s">
        <v>1386</v>
      </c>
      <c r="D896" s="228" t="s">
        <v>217</v>
      </c>
      <c r="E896" s="229" t="s">
        <v>1387</v>
      </c>
      <c r="F896" s="230" t="s">
        <v>1388</v>
      </c>
      <c r="G896" s="231" t="s">
        <v>220</v>
      </c>
      <c r="H896" s="232">
        <v>0.089999999999999997</v>
      </c>
      <c r="I896" s="233"/>
      <c r="J896" s="234">
        <f>ROUND(I896*H896,2)</f>
        <v>0</v>
      </c>
      <c r="K896" s="235"/>
      <c r="L896" s="45"/>
      <c r="M896" s="236" t="s">
        <v>1</v>
      </c>
      <c r="N896" s="237" t="s">
        <v>45</v>
      </c>
      <c r="O896" s="92"/>
      <c r="P896" s="238">
        <f>O896*H896</f>
        <v>0</v>
      </c>
      <c r="Q896" s="238">
        <v>0</v>
      </c>
      <c r="R896" s="238">
        <f>Q896*H896</f>
        <v>0</v>
      </c>
      <c r="S896" s="238">
        <v>2.2000000000000002</v>
      </c>
      <c r="T896" s="239">
        <f>S896*H896</f>
        <v>0.19800000000000001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221</v>
      </c>
      <c r="AT896" s="240" t="s">
        <v>217</v>
      </c>
      <c r="AU896" s="240" t="s">
        <v>89</v>
      </c>
      <c r="AY896" s="18" t="s">
        <v>215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21</v>
      </c>
      <c r="BK896" s="241">
        <f>ROUND(I896*H896,2)</f>
        <v>0</v>
      </c>
      <c r="BL896" s="18" t="s">
        <v>221</v>
      </c>
      <c r="BM896" s="240" t="s">
        <v>1389</v>
      </c>
    </row>
    <row r="897" s="13" customFormat="1">
      <c r="A897" s="13"/>
      <c r="B897" s="242"/>
      <c r="C897" s="243"/>
      <c r="D897" s="244" t="s">
        <v>223</v>
      </c>
      <c r="E897" s="245" t="s">
        <v>1</v>
      </c>
      <c r="F897" s="246" t="s">
        <v>1390</v>
      </c>
      <c r="G897" s="243"/>
      <c r="H897" s="247">
        <v>0.089999999999999997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223</v>
      </c>
      <c r="AU897" s="253" t="s">
        <v>89</v>
      </c>
      <c r="AV897" s="13" t="s">
        <v>89</v>
      </c>
      <c r="AW897" s="13" t="s">
        <v>36</v>
      </c>
      <c r="AX897" s="13" t="s">
        <v>21</v>
      </c>
      <c r="AY897" s="253" t="s">
        <v>215</v>
      </c>
    </row>
    <row r="898" s="2" customFormat="1" ht="21.75" customHeight="1">
      <c r="A898" s="39"/>
      <c r="B898" s="40"/>
      <c r="C898" s="228" t="s">
        <v>1391</v>
      </c>
      <c r="D898" s="228" t="s">
        <v>217</v>
      </c>
      <c r="E898" s="229" t="s">
        <v>1392</v>
      </c>
      <c r="F898" s="230" t="s">
        <v>1393</v>
      </c>
      <c r="G898" s="231" t="s">
        <v>220</v>
      </c>
      <c r="H898" s="232">
        <v>2.9390000000000001</v>
      </c>
      <c r="I898" s="233"/>
      <c r="J898" s="234">
        <f>ROUND(I898*H898,2)</f>
        <v>0</v>
      </c>
      <c r="K898" s="235"/>
      <c r="L898" s="45"/>
      <c r="M898" s="236" t="s">
        <v>1</v>
      </c>
      <c r="N898" s="237" t="s">
        <v>45</v>
      </c>
      <c r="O898" s="92"/>
      <c r="P898" s="238">
        <f>O898*H898</f>
        <v>0</v>
      </c>
      <c r="Q898" s="238">
        <v>0</v>
      </c>
      <c r="R898" s="238">
        <f>Q898*H898</f>
        <v>0</v>
      </c>
      <c r="S898" s="238">
        <v>2.2000000000000002</v>
      </c>
      <c r="T898" s="239">
        <f>S898*H898</f>
        <v>6.4658000000000007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0" t="s">
        <v>221</v>
      </c>
      <c r="AT898" s="240" t="s">
        <v>217</v>
      </c>
      <c r="AU898" s="240" t="s">
        <v>89</v>
      </c>
      <c r="AY898" s="18" t="s">
        <v>215</v>
      </c>
      <c r="BE898" s="241">
        <f>IF(N898="základní",J898,0)</f>
        <v>0</v>
      </c>
      <c r="BF898" s="241">
        <f>IF(N898="snížená",J898,0)</f>
        <v>0</v>
      </c>
      <c r="BG898" s="241">
        <f>IF(N898="zákl. přenesená",J898,0)</f>
        <v>0</v>
      </c>
      <c r="BH898" s="241">
        <f>IF(N898="sníž. přenesená",J898,0)</f>
        <v>0</v>
      </c>
      <c r="BI898" s="241">
        <f>IF(N898="nulová",J898,0)</f>
        <v>0</v>
      </c>
      <c r="BJ898" s="18" t="s">
        <v>21</v>
      </c>
      <c r="BK898" s="241">
        <f>ROUND(I898*H898,2)</f>
        <v>0</v>
      </c>
      <c r="BL898" s="18" t="s">
        <v>221</v>
      </c>
      <c r="BM898" s="240" t="s">
        <v>1394</v>
      </c>
    </row>
    <row r="899" s="13" customFormat="1">
      <c r="A899" s="13"/>
      <c r="B899" s="242"/>
      <c r="C899" s="243"/>
      <c r="D899" s="244" t="s">
        <v>223</v>
      </c>
      <c r="E899" s="245" t="s">
        <v>1</v>
      </c>
      <c r="F899" s="246" t="s">
        <v>1395</v>
      </c>
      <c r="G899" s="243"/>
      <c r="H899" s="247">
        <v>2.79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223</v>
      </c>
      <c r="AU899" s="253" t="s">
        <v>89</v>
      </c>
      <c r="AV899" s="13" t="s">
        <v>89</v>
      </c>
      <c r="AW899" s="13" t="s">
        <v>36</v>
      </c>
      <c r="AX899" s="13" t="s">
        <v>80</v>
      </c>
      <c r="AY899" s="253" t="s">
        <v>215</v>
      </c>
    </row>
    <row r="900" s="13" customFormat="1">
      <c r="A900" s="13"/>
      <c r="B900" s="242"/>
      <c r="C900" s="243"/>
      <c r="D900" s="244" t="s">
        <v>223</v>
      </c>
      <c r="E900" s="245" t="s">
        <v>1</v>
      </c>
      <c r="F900" s="246" t="s">
        <v>1396</v>
      </c>
      <c r="G900" s="243"/>
      <c r="H900" s="247">
        <v>0.14899999999999999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223</v>
      </c>
      <c r="AU900" s="253" t="s">
        <v>89</v>
      </c>
      <c r="AV900" s="13" t="s">
        <v>89</v>
      </c>
      <c r="AW900" s="13" t="s">
        <v>36</v>
      </c>
      <c r="AX900" s="13" t="s">
        <v>80</v>
      </c>
      <c r="AY900" s="253" t="s">
        <v>215</v>
      </c>
    </row>
    <row r="901" s="14" customFormat="1">
      <c r="A901" s="14"/>
      <c r="B901" s="254"/>
      <c r="C901" s="255"/>
      <c r="D901" s="244" t="s">
        <v>223</v>
      </c>
      <c r="E901" s="256" t="s">
        <v>1</v>
      </c>
      <c r="F901" s="257" t="s">
        <v>226</v>
      </c>
      <c r="G901" s="255"/>
      <c r="H901" s="258">
        <v>2.9390000000000001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223</v>
      </c>
      <c r="AU901" s="264" t="s">
        <v>89</v>
      </c>
      <c r="AV901" s="14" t="s">
        <v>221</v>
      </c>
      <c r="AW901" s="14" t="s">
        <v>36</v>
      </c>
      <c r="AX901" s="14" t="s">
        <v>21</v>
      </c>
      <c r="AY901" s="264" t="s">
        <v>215</v>
      </c>
    </row>
    <row r="902" s="2" customFormat="1" ht="21.75" customHeight="1">
      <c r="A902" s="39"/>
      <c r="B902" s="40"/>
      <c r="C902" s="228" t="s">
        <v>1397</v>
      </c>
      <c r="D902" s="228" t="s">
        <v>217</v>
      </c>
      <c r="E902" s="229" t="s">
        <v>1398</v>
      </c>
      <c r="F902" s="230" t="s">
        <v>1399</v>
      </c>
      <c r="G902" s="231" t="s">
        <v>246</v>
      </c>
      <c r="H902" s="232">
        <v>19.649999999999999</v>
      </c>
      <c r="I902" s="233"/>
      <c r="J902" s="234">
        <f>ROUND(I902*H902,2)</f>
        <v>0</v>
      </c>
      <c r="K902" s="235"/>
      <c r="L902" s="45"/>
      <c r="M902" s="236" t="s">
        <v>1</v>
      </c>
      <c r="N902" s="237" t="s">
        <v>45</v>
      </c>
      <c r="O902" s="92"/>
      <c r="P902" s="238">
        <f>O902*H902</f>
        <v>0</v>
      </c>
      <c r="Q902" s="238">
        <v>0</v>
      </c>
      <c r="R902" s="238">
        <f>Q902*H902</f>
        <v>0</v>
      </c>
      <c r="S902" s="238">
        <v>0</v>
      </c>
      <c r="T902" s="23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0" t="s">
        <v>221</v>
      </c>
      <c r="AT902" s="240" t="s">
        <v>217</v>
      </c>
      <c r="AU902" s="240" t="s">
        <v>89</v>
      </c>
      <c r="AY902" s="18" t="s">
        <v>215</v>
      </c>
      <c r="BE902" s="241">
        <f>IF(N902="základní",J902,0)</f>
        <v>0</v>
      </c>
      <c r="BF902" s="241">
        <f>IF(N902="snížená",J902,0)</f>
        <v>0</v>
      </c>
      <c r="BG902" s="241">
        <f>IF(N902="zákl. přenesená",J902,0)</f>
        <v>0</v>
      </c>
      <c r="BH902" s="241">
        <f>IF(N902="sníž. přenesená",J902,0)</f>
        <v>0</v>
      </c>
      <c r="BI902" s="241">
        <f>IF(N902="nulová",J902,0)</f>
        <v>0</v>
      </c>
      <c r="BJ902" s="18" t="s">
        <v>21</v>
      </c>
      <c r="BK902" s="241">
        <f>ROUND(I902*H902,2)</f>
        <v>0</v>
      </c>
      <c r="BL902" s="18" t="s">
        <v>221</v>
      </c>
      <c r="BM902" s="240" t="s">
        <v>1400</v>
      </c>
    </row>
    <row r="903" s="13" customFormat="1">
      <c r="A903" s="13"/>
      <c r="B903" s="242"/>
      <c r="C903" s="243"/>
      <c r="D903" s="244" t="s">
        <v>223</v>
      </c>
      <c r="E903" s="245" t="s">
        <v>1</v>
      </c>
      <c r="F903" s="246" t="s">
        <v>1401</v>
      </c>
      <c r="G903" s="243"/>
      <c r="H903" s="247">
        <v>12.6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223</v>
      </c>
      <c r="AU903" s="253" t="s">
        <v>89</v>
      </c>
      <c r="AV903" s="13" t="s">
        <v>89</v>
      </c>
      <c r="AW903" s="13" t="s">
        <v>36</v>
      </c>
      <c r="AX903" s="13" t="s">
        <v>80</v>
      </c>
      <c r="AY903" s="253" t="s">
        <v>215</v>
      </c>
    </row>
    <row r="904" s="13" customFormat="1">
      <c r="A904" s="13"/>
      <c r="B904" s="242"/>
      <c r="C904" s="243"/>
      <c r="D904" s="244" t="s">
        <v>223</v>
      </c>
      <c r="E904" s="245" t="s">
        <v>1</v>
      </c>
      <c r="F904" s="246" t="s">
        <v>1402</v>
      </c>
      <c r="G904" s="243"/>
      <c r="H904" s="247">
        <v>7.0499999999999998</v>
      </c>
      <c r="I904" s="248"/>
      <c r="J904" s="243"/>
      <c r="K904" s="243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223</v>
      </c>
      <c r="AU904" s="253" t="s">
        <v>89</v>
      </c>
      <c r="AV904" s="13" t="s">
        <v>89</v>
      </c>
      <c r="AW904" s="13" t="s">
        <v>36</v>
      </c>
      <c r="AX904" s="13" t="s">
        <v>80</v>
      </c>
      <c r="AY904" s="253" t="s">
        <v>215</v>
      </c>
    </row>
    <row r="905" s="14" customFormat="1">
      <c r="A905" s="14"/>
      <c r="B905" s="254"/>
      <c r="C905" s="255"/>
      <c r="D905" s="244" t="s">
        <v>223</v>
      </c>
      <c r="E905" s="256" t="s">
        <v>1</v>
      </c>
      <c r="F905" s="257" t="s">
        <v>226</v>
      </c>
      <c r="G905" s="255"/>
      <c r="H905" s="258">
        <v>19.649999999999999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223</v>
      </c>
      <c r="AU905" s="264" t="s">
        <v>89</v>
      </c>
      <c r="AV905" s="14" t="s">
        <v>221</v>
      </c>
      <c r="AW905" s="14" t="s">
        <v>36</v>
      </c>
      <c r="AX905" s="14" t="s">
        <v>21</v>
      </c>
      <c r="AY905" s="264" t="s">
        <v>215</v>
      </c>
    </row>
    <row r="906" s="2" customFormat="1" ht="21.75" customHeight="1">
      <c r="A906" s="39"/>
      <c r="B906" s="40"/>
      <c r="C906" s="228" t="s">
        <v>1403</v>
      </c>
      <c r="D906" s="228" t="s">
        <v>217</v>
      </c>
      <c r="E906" s="229" t="s">
        <v>1404</v>
      </c>
      <c r="F906" s="230" t="s">
        <v>1405</v>
      </c>
      <c r="G906" s="231" t="s">
        <v>246</v>
      </c>
      <c r="H906" s="232">
        <v>39.299999999999997</v>
      </c>
      <c r="I906" s="233"/>
      <c r="J906" s="234">
        <f>ROUND(I906*H906,2)</f>
        <v>0</v>
      </c>
      <c r="K906" s="235"/>
      <c r="L906" s="45"/>
      <c r="M906" s="236" t="s">
        <v>1</v>
      </c>
      <c r="N906" s="237" t="s">
        <v>45</v>
      </c>
      <c r="O906" s="92"/>
      <c r="P906" s="238">
        <f>O906*H906</f>
        <v>0</v>
      </c>
      <c r="Q906" s="238">
        <v>0</v>
      </c>
      <c r="R906" s="238">
        <f>Q906*H906</f>
        <v>0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221</v>
      </c>
      <c r="AT906" s="240" t="s">
        <v>217</v>
      </c>
      <c r="AU906" s="240" t="s">
        <v>89</v>
      </c>
      <c r="AY906" s="18" t="s">
        <v>215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21</v>
      </c>
      <c r="BK906" s="241">
        <f>ROUND(I906*H906,2)</f>
        <v>0</v>
      </c>
      <c r="BL906" s="18" t="s">
        <v>221</v>
      </c>
      <c r="BM906" s="240" t="s">
        <v>1406</v>
      </c>
    </row>
    <row r="907" s="13" customFormat="1">
      <c r="A907" s="13"/>
      <c r="B907" s="242"/>
      <c r="C907" s="243"/>
      <c r="D907" s="244" t="s">
        <v>223</v>
      </c>
      <c r="E907" s="245" t="s">
        <v>1</v>
      </c>
      <c r="F907" s="246" t="s">
        <v>1407</v>
      </c>
      <c r="G907" s="243"/>
      <c r="H907" s="247">
        <v>39.299999999999997</v>
      </c>
      <c r="I907" s="248"/>
      <c r="J907" s="243"/>
      <c r="K907" s="243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223</v>
      </c>
      <c r="AU907" s="253" t="s">
        <v>89</v>
      </c>
      <c r="AV907" s="13" t="s">
        <v>89</v>
      </c>
      <c r="AW907" s="13" t="s">
        <v>36</v>
      </c>
      <c r="AX907" s="13" t="s">
        <v>21</v>
      </c>
      <c r="AY907" s="253" t="s">
        <v>215</v>
      </c>
    </row>
    <row r="908" s="2" customFormat="1" ht="16.5" customHeight="1">
      <c r="A908" s="39"/>
      <c r="B908" s="40"/>
      <c r="C908" s="228" t="s">
        <v>1408</v>
      </c>
      <c r="D908" s="228" t="s">
        <v>217</v>
      </c>
      <c r="E908" s="229" t="s">
        <v>1409</v>
      </c>
      <c r="F908" s="230" t="s">
        <v>1410</v>
      </c>
      <c r="G908" s="231" t="s">
        <v>246</v>
      </c>
      <c r="H908" s="232">
        <v>43.149999999999999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45</v>
      </c>
      <c r="O908" s="92"/>
      <c r="P908" s="238">
        <f>O908*H908</f>
        <v>0</v>
      </c>
      <c r="Q908" s="238">
        <v>0</v>
      </c>
      <c r="R908" s="238">
        <f>Q908*H908</f>
        <v>0</v>
      </c>
      <c r="S908" s="238">
        <v>0.035000000000000003</v>
      </c>
      <c r="T908" s="239">
        <f>S908*H908</f>
        <v>1.5102500000000001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221</v>
      </c>
      <c r="AT908" s="240" t="s">
        <v>217</v>
      </c>
      <c r="AU908" s="240" t="s">
        <v>89</v>
      </c>
      <c r="AY908" s="18" t="s">
        <v>215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21</v>
      </c>
      <c r="BK908" s="241">
        <f>ROUND(I908*H908,2)</f>
        <v>0</v>
      </c>
      <c r="BL908" s="18" t="s">
        <v>221</v>
      </c>
      <c r="BM908" s="240" t="s">
        <v>1411</v>
      </c>
    </row>
    <row r="909" s="13" customFormat="1">
      <c r="A909" s="13"/>
      <c r="B909" s="242"/>
      <c r="C909" s="243"/>
      <c r="D909" s="244" t="s">
        <v>223</v>
      </c>
      <c r="E909" s="245" t="s">
        <v>1</v>
      </c>
      <c r="F909" s="246" t="s">
        <v>1412</v>
      </c>
      <c r="G909" s="243"/>
      <c r="H909" s="247">
        <v>43.149999999999999</v>
      </c>
      <c r="I909" s="248"/>
      <c r="J909" s="243"/>
      <c r="K909" s="243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223</v>
      </c>
      <c r="AU909" s="253" t="s">
        <v>89</v>
      </c>
      <c r="AV909" s="13" t="s">
        <v>89</v>
      </c>
      <c r="AW909" s="13" t="s">
        <v>36</v>
      </c>
      <c r="AX909" s="13" t="s">
        <v>21</v>
      </c>
      <c r="AY909" s="253" t="s">
        <v>215</v>
      </c>
    </row>
    <row r="910" s="2" customFormat="1" ht="21.75" customHeight="1">
      <c r="A910" s="39"/>
      <c r="B910" s="40"/>
      <c r="C910" s="228" t="s">
        <v>1413</v>
      </c>
      <c r="D910" s="228" t="s">
        <v>217</v>
      </c>
      <c r="E910" s="229" t="s">
        <v>1414</v>
      </c>
      <c r="F910" s="230" t="s">
        <v>1415</v>
      </c>
      <c r="G910" s="231" t="s">
        <v>246</v>
      </c>
      <c r="H910" s="232">
        <v>203.38999999999999</v>
      </c>
      <c r="I910" s="233"/>
      <c r="J910" s="234">
        <f>ROUND(I910*H910,2)</f>
        <v>0</v>
      </c>
      <c r="K910" s="235"/>
      <c r="L910" s="45"/>
      <c r="M910" s="236" t="s">
        <v>1</v>
      </c>
      <c r="N910" s="237" t="s">
        <v>45</v>
      </c>
      <c r="O910" s="92"/>
      <c r="P910" s="238">
        <f>O910*H910</f>
        <v>0</v>
      </c>
      <c r="Q910" s="238">
        <v>0</v>
      </c>
      <c r="R910" s="238">
        <f>Q910*H910</f>
        <v>0</v>
      </c>
      <c r="S910" s="238">
        <v>0.033000000000000002</v>
      </c>
      <c r="T910" s="239">
        <f>S910*H910</f>
        <v>6.7118700000000002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221</v>
      </c>
      <c r="AT910" s="240" t="s">
        <v>217</v>
      </c>
      <c r="AU910" s="240" t="s">
        <v>89</v>
      </c>
      <c r="AY910" s="18" t="s">
        <v>215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21</v>
      </c>
      <c r="BK910" s="241">
        <f>ROUND(I910*H910,2)</f>
        <v>0</v>
      </c>
      <c r="BL910" s="18" t="s">
        <v>221</v>
      </c>
      <c r="BM910" s="240" t="s">
        <v>1416</v>
      </c>
    </row>
    <row r="911" s="13" customFormat="1">
      <c r="A911" s="13"/>
      <c r="B911" s="242"/>
      <c r="C911" s="243"/>
      <c r="D911" s="244" t="s">
        <v>223</v>
      </c>
      <c r="E911" s="245" t="s">
        <v>1</v>
      </c>
      <c r="F911" s="246" t="s">
        <v>1417</v>
      </c>
      <c r="G911" s="243"/>
      <c r="H911" s="247">
        <v>47.988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223</v>
      </c>
      <c r="AU911" s="253" t="s">
        <v>89</v>
      </c>
      <c r="AV911" s="13" t="s">
        <v>89</v>
      </c>
      <c r="AW911" s="13" t="s">
        <v>36</v>
      </c>
      <c r="AX911" s="13" t="s">
        <v>80</v>
      </c>
      <c r="AY911" s="253" t="s">
        <v>215</v>
      </c>
    </row>
    <row r="912" s="13" customFormat="1">
      <c r="A912" s="13"/>
      <c r="B912" s="242"/>
      <c r="C912" s="243"/>
      <c r="D912" s="244" t="s">
        <v>223</v>
      </c>
      <c r="E912" s="245" t="s">
        <v>1</v>
      </c>
      <c r="F912" s="246" t="s">
        <v>1418</v>
      </c>
      <c r="G912" s="243"/>
      <c r="H912" s="247">
        <v>48.899999999999999</v>
      </c>
      <c r="I912" s="248"/>
      <c r="J912" s="243"/>
      <c r="K912" s="243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223</v>
      </c>
      <c r="AU912" s="253" t="s">
        <v>89</v>
      </c>
      <c r="AV912" s="13" t="s">
        <v>89</v>
      </c>
      <c r="AW912" s="13" t="s">
        <v>36</v>
      </c>
      <c r="AX912" s="13" t="s">
        <v>80</v>
      </c>
      <c r="AY912" s="253" t="s">
        <v>215</v>
      </c>
    </row>
    <row r="913" s="13" customFormat="1">
      <c r="A913" s="13"/>
      <c r="B913" s="242"/>
      <c r="C913" s="243"/>
      <c r="D913" s="244" t="s">
        <v>223</v>
      </c>
      <c r="E913" s="245" t="s">
        <v>1</v>
      </c>
      <c r="F913" s="246" t="s">
        <v>1419</v>
      </c>
      <c r="G913" s="243"/>
      <c r="H913" s="247">
        <v>52.545999999999999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223</v>
      </c>
      <c r="AU913" s="253" t="s">
        <v>89</v>
      </c>
      <c r="AV913" s="13" t="s">
        <v>89</v>
      </c>
      <c r="AW913" s="13" t="s">
        <v>36</v>
      </c>
      <c r="AX913" s="13" t="s">
        <v>80</v>
      </c>
      <c r="AY913" s="253" t="s">
        <v>215</v>
      </c>
    </row>
    <row r="914" s="13" customFormat="1">
      <c r="A914" s="13"/>
      <c r="B914" s="242"/>
      <c r="C914" s="243"/>
      <c r="D914" s="244" t="s">
        <v>223</v>
      </c>
      <c r="E914" s="245" t="s">
        <v>1</v>
      </c>
      <c r="F914" s="246" t="s">
        <v>1420</v>
      </c>
      <c r="G914" s="243"/>
      <c r="H914" s="247">
        <v>53.956000000000003</v>
      </c>
      <c r="I914" s="248"/>
      <c r="J914" s="243"/>
      <c r="K914" s="243"/>
      <c r="L914" s="249"/>
      <c r="M914" s="250"/>
      <c r="N914" s="251"/>
      <c r="O914" s="251"/>
      <c r="P914" s="251"/>
      <c r="Q914" s="251"/>
      <c r="R914" s="251"/>
      <c r="S914" s="251"/>
      <c r="T914" s="25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3" t="s">
        <v>223</v>
      </c>
      <c r="AU914" s="253" t="s">
        <v>89</v>
      </c>
      <c r="AV914" s="13" t="s">
        <v>89</v>
      </c>
      <c r="AW914" s="13" t="s">
        <v>36</v>
      </c>
      <c r="AX914" s="13" t="s">
        <v>80</v>
      </c>
      <c r="AY914" s="253" t="s">
        <v>215</v>
      </c>
    </row>
    <row r="915" s="14" customFormat="1">
      <c r="A915" s="14"/>
      <c r="B915" s="254"/>
      <c r="C915" s="255"/>
      <c r="D915" s="244" t="s">
        <v>223</v>
      </c>
      <c r="E915" s="256" t="s">
        <v>1</v>
      </c>
      <c r="F915" s="257" t="s">
        <v>226</v>
      </c>
      <c r="G915" s="255"/>
      <c r="H915" s="258">
        <v>203.38999999999999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4" t="s">
        <v>223</v>
      </c>
      <c r="AU915" s="264" t="s">
        <v>89</v>
      </c>
      <c r="AV915" s="14" t="s">
        <v>221</v>
      </c>
      <c r="AW915" s="14" t="s">
        <v>36</v>
      </c>
      <c r="AX915" s="14" t="s">
        <v>21</v>
      </c>
      <c r="AY915" s="264" t="s">
        <v>215</v>
      </c>
    </row>
    <row r="916" s="2" customFormat="1" ht="21.75" customHeight="1">
      <c r="A916" s="39"/>
      <c r="B916" s="40"/>
      <c r="C916" s="228" t="s">
        <v>1421</v>
      </c>
      <c r="D916" s="228" t="s">
        <v>217</v>
      </c>
      <c r="E916" s="229" t="s">
        <v>1422</v>
      </c>
      <c r="F916" s="230" t="s">
        <v>1423</v>
      </c>
      <c r="G916" s="231" t="s">
        <v>246</v>
      </c>
      <c r="H916" s="232">
        <v>60.369999999999997</v>
      </c>
      <c r="I916" s="233"/>
      <c r="J916" s="234">
        <f>ROUND(I916*H916,2)</f>
        <v>0</v>
      </c>
      <c r="K916" s="235"/>
      <c r="L916" s="45"/>
      <c r="M916" s="236" t="s">
        <v>1</v>
      </c>
      <c r="N916" s="237" t="s">
        <v>45</v>
      </c>
      <c r="O916" s="92"/>
      <c r="P916" s="238">
        <f>O916*H916</f>
        <v>0</v>
      </c>
      <c r="Q916" s="238">
        <v>0</v>
      </c>
      <c r="R916" s="238">
        <f>Q916*H916</f>
        <v>0</v>
      </c>
      <c r="S916" s="238">
        <v>0.027</v>
      </c>
      <c r="T916" s="239">
        <f>S916*H916</f>
        <v>1.6299899999999998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221</v>
      </c>
      <c r="AT916" s="240" t="s">
        <v>217</v>
      </c>
      <c r="AU916" s="240" t="s">
        <v>89</v>
      </c>
      <c r="AY916" s="18" t="s">
        <v>215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21</v>
      </c>
      <c r="BK916" s="241">
        <f>ROUND(I916*H916,2)</f>
        <v>0</v>
      </c>
      <c r="BL916" s="18" t="s">
        <v>221</v>
      </c>
      <c r="BM916" s="240" t="s">
        <v>1424</v>
      </c>
    </row>
    <row r="917" s="13" customFormat="1">
      <c r="A917" s="13"/>
      <c r="B917" s="242"/>
      <c r="C917" s="243"/>
      <c r="D917" s="244" t="s">
        <v>223</v>
      </c>
      <c r="E917" s="245" t="s">
        <v>1</v>
      </c>
      <c r="F917" s="246" t="s">
        <v>880</v>
      </c>
      <c r="G917" s="243"/>
      <c r="H917" s="247">
        <v>14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223</v>
      </c>
      <c r="AU917" s="253" t="s">
        <v>89</v>
      </c>
      <c r="AV917" s="13" t="s">
        <v>89</v>
      </c>
      <c r="AW917" s="13" t="s">
        <v>36</v>
      </c>
      <c r="AX917" s="13" t="s">
        <v>80</v>
      </c>
      <c r="AY917" s="253" t="s">
        <v>215</v>
      </c>
    </row>
    <row r="918" s="13" customFormat="1">
      <c r="A918" s="13"/>
      <c r="B918" s="242"/>
      <c r="C918" s="243"/>
      <c r="D918" s="244" t="s">
        <v>223</v>
      </c>
      <c r="E918" s="245" t="s">
        <v>1</v>
      </c>
      <c r="F918" s="246" t="s">
        <v>881</v>
      </c>
      <c r="G918" s="243"/>
      <c r="H918" s="247">
        <v>14.630000000000001</v>
      </c>
      <c r="I918" s="248"/>
      <c r="J918" s="243"/>
      <c r="K918" s="243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223</v>
      </c>
      <c r="AU918" s="253" t="s">
        <v>89</v>
      </c>
      <c r="AV918" s="13" t="s">
        <v>89</v>
      </c>
      <c r="AW918" s="13" t="s">
        <v>36</v>
      </c>
      <c r="AX918" s="13" t="s">
        <v>80</v>
      </c>
      <c r="AY918" s="253" t="s">
        <v>215</v>
      </c>
    </row>
    <row r="919" s="13" customFormat="1">
      <c r="A919" s="13"/>
      <c r="B919" s="242"/>
      <c r="C919" s="243"/>
      <c r="D919" s="244" t="s">
        <v>223</v>
      </c>
      <c r="E919" s="245" t="s">
        <v>1</v>
      </c>
      <c r="F919" s="246" t="s">
        <v>882</v>
      </c>
      <c r="G919" s="243"/>
      <c r="H919" s="247">
        <v>26.09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223</v>
      </c>
      <c r="AU919" s="253" t="s">
        <v>89</v>
      </c>
      <c r="AV919" s="13" t="s">
        <v>89</v>
      </c>
      <c r="AW919" s="13" t="s">
        <v>36</v>
      </c>
      <c r="AX919" s="13" t="s">
        <v>80</v>
      </c>
      <c r="AY919" s="253" t="s">
        <v>215</v>
      </c>
    </row>
    <row r="920" s="13" customFormat="1">
      <c r="A920" s="13"/>
      <c r="B920" s="242"/>
      <c r="C920" s="243"/>
      <c r="D920" s="244" t="s">
        <v>223</v>
      </c>
      <c r="E920" s="245" t="s">
        <v>1</v>
      </c>
      <c r="F920" s="246" t="s">
        <v>883</v>
      </c>
      <c r="G920" s="243"/>
      <c r="H920" s="247">
        <v>5.6500000000000004</v>
      </c>
      <c r="I920" s="248"/>
      <c r="J920" s="243"/>
      <c r="K920" s="243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223</v>
      </c>
      <c r="AU920" s="253" t="s">
        <v>89</v>
      </c>
      <c r="AV920" s="13" t="s">
        <v>89</v>
      </c>
      <c r="AW920" s="13" t="s">
        <v>36</v>
      </c>
      <c r="AX920" s="13" t="s">
        <v>80</v>
      </c>
      <c r="AY920" s="253" t="s">
        <v>215</v>
      </c>
    </row>
    <row r="921" s="14" customFormat="1">
      <c r="A921" s="14"/>
      <c r="B921" s="254"/>
      <c r="C921" s="255"/>
      <c r="D921" s="244" t="s">
        <v>223</v>
      </c>
      <c r="E921" s="256" t="s">
        <v>1</v>
      </c>
      <c r="F921" s="257" t="s">
        <v>226</v>
      </c>
      <c r="G921" s="255"/>
      <c r="H921" s="258">
        <v>60.369999999999997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223</v>
      </c>
      <c r="AU921" s="264" t="s">
        <v>89</v>
      </c>
      <c r="AV921" s="14" t="s">
        <v>221</v>
      </c>
      <c r="AW921" s="14" t="s">
        <v>36</v>
      </c>
      <c r="AX921" s="14" t="s">
        <v>21</v>
      </c>
      <c r="AY921" s="264" t="s">
        <v>215</v>
      </c>
    </row>
    <row r="922" s="2" customFormat="1" ht="21.75" customHeight="1">
      <c r="A922" s="39"/>
      <c r="B922" s="40"/>
      <c r="C922" s="228" t="s">
        <v>1425</v>
      </c>
      <c r="D922" s="228" t="s">
        <v>217</v>
      </c>
      <c r="E922" s="229" t="s">
        <v>1426</v>
      </c>
      <c r="F922" s="230" t="s">
        <v>1427</v>
      </c>
      <c r="G922" s="231" t="s">
        <v>246</v>
      </c>
      <c r="H922" s="232">
        <v>13.6</v>
      </c>
      <c r="I922" s="233"/>
      <c r="J922" s="234">
        <f>ROUND(I922*H922,2)</f>
        <v>0</v>
      </c>
      <c r="K922" s="235"/>
      <c r="L922" s="45"/>
      <c r="M922" s="236" t="s">
        <v>1</v>
      </c>
      <c r="N922" s="237" t="s">
        <v>45</v>
      </c>
      <c r="O922" s="92"/>
      <c r="P922" s="238">
        <f>O922*H922</f>
        <v>0</v>
      </c>
      <c r="Q922" s="238">
        <v>0</v>
      </c>
      <c r="R922" s="238">
        <f>Q922*H922</f>
        <v>0</v>
      </c>
      <c r="S922" s="238">
        <v>0.055</v>
      </c>
      <c r="T922" s="239">
        <f>S922*H922</f>
        <v>0.748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0" t="s">
        <v>221</v>
      </c>
      <c r="AT922" s="240" t="s">
        <v>217</v>
      </c>
      <c r="AU922" s="240" t="s">
        <v>89</v>
      </c>
      <c r="AY922" s="18" t="s">
        <v>215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21</v>
      </c>
      <c r="BK922" s="241">
        <f>ROUND(I922*H922,2)</f>
        <v>0</v>
      </c>
      <c r="BL922" s="18" t="s">
        <v>221</v>
      </c>
      <c r="BM922" s="240" t="s">
        <v>1428</v>
      </c>
    </row>
    <row r="923" s="13" customFormat="1">
      <c r="A923" s="13"/>
      <c r="B923" s="242"/>
      <c r="C923" s="243"/>
      <c r="D923" s="244" t="s">
        <v>223</v>
      </c>
      <c r="E923" s="245" t="s">
        <v>1</v>
      </c>
      <c r="F923" s="246" t="s">
        <v>1429</v>
      </c>
      <c r="G923" s="243"/>
      <c r="H923" s="247">
        <v>13.6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223</v>
      </c>
      <c r="AU923" s="253" t="s">
        <v>89</v>
      </c>
      <c r="AV923" s="13" t="s">
        <v>89</v>
      </c>
      <c r="AW923" s="13" t="s">
        <v>36</v>
      </c>
      <c r="AX923" s="13" t="s">
        <v>21</v>
      </c>
      <c r="AY923" s="253" t="s">
        <v>215</v>
      </c>
    </row>
    <row r="924" s="2" customFormat="1" ht="21.75" customHeight="1">
      <c r="A924" s="39"/>
      <c r="B924" s="40"/>
      <c r="C924" s="228" t="s">
        <v>1430</v>
      </c>
      <c r="D924" s="228" t="s">
        <v>217</v>
      </c>
      <c r="E924" s="229" t="s">
        <v>1431</v>
      </c>
      <c r="F924" s="230" t="s">
        <v>1432</v>
      </c>
      <c r="G924" s="231" t="s">
        <v>246</v>
      </c>
      <c r="H924" s="232">
        <v>6.5010000000000003</v>
      </c>
      <c r="I924" s="233"/>
      <c r="J924" s="234">
        <f>ROUND(I924*H924,2)</f>
        <v>0</v>
      </c>
      <c r="K924" s="235"/>
      <c r="L924" s="45"/>
      <c r="M924" s="236" t="s">
        <v>1</v>
      </c>
      <c r="N924" s="237" t="s">
        <v>45</v>
      </c>
      <c r="O924" s="92"/>
      <c r="P924" s="238">
        <f>O924*H924</f>
        <v>0</v>
      </c>
      <c r="Q924" s="238">
        <v>0</v>
      </c>
      <c r="R924" s="238">
        <f>Q924*H924</f>
        <v>0</v>
      </c>
      <c r="S924" s="238">
        <v>0.075999999999999998</v>
      </c>
      <c r="T924" s="239">
        <f>S924*H924</f>
        <v>0.49407600000000002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0" t="s">
        <v>221</v>
      </c>
      <c r="AT924" s="240" t="s">
        <v>217</v>
      </c>
      <c r="AU924" s="240" t="s">
        <v>89</v>
      </c>
      <c r="AY924" s="18" t="s">
        <v>215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21</v>
      </c>
      <c r="BK924" s="241">
        <f>ROUND(I924*H924,2)</f>
        <v>0</v>
      </c>
      <c r="BL924" s="18" t="s">
        <v>221</v>
      </c>
      <c r="BM924" s="240" t="s">
        <v>1433</v>
      </c>
    </row>
    <row r="925" s="13" customFormat="1">
      <c r="A925" s="13"/>
      <c r="B925" s="242"/>
      <c r="C925" s="243"/>
      <c r="D925" s="244" t="s">
        <v>223</v>
      </c>
      <c r="E925" s="245" t="s">
        <v>1</v>
      </c>
      <c r="F925" s="246" t="s">
        <v>1434</v>
      </c>
      <c r="G925" s="243"/>
      <c r="H925" s="247">
        <v>6.5010000000000003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223</v>
      </c>
      <c r="AU925" s="253" t="s">
        <v>89</v>
      </c>
      <c r="AV925" s="13" t="s">
        <v>89</v>
      </c>
      <c r="AW925" s="13" t="s">
        <v>36</v>
      </c>
      <c r="AX925" s="13" t="s">
        <v>21</v>
      </c>
      <c r="AY925" s="253" t="s">
        <v>215</v>
      </c>
    </row>
    <row r="926" s="2" customFormat="1" ht="21.75" customHeight="1">
      <c r="A926" s="39"/>
      <c r="B926" s="40"/>
      <c r="C926" s="228" t="s">
        <v>1435</v>
      </c>
      <c r="D926" s="228" t="s">
        <v>217</v>
      </c>
      <c r="E926" s="229" t="s">
        <v>1436</v>
      </c>
      <c r="F926" s="230" t="s">
        <v>1437</v>
      </c>
      <c r="G926" s="231" t="s">
        <v>220</v>
      </c>
      <c r="H926" s="232">
        <v>5.0140000000000002</v>
      </c>
      <c r="I926" s="233"/>
      <c r="J926" s="234">
        <f>ROUND(I926*H926,2)</f>
        <v>0</v>
      </c>
      <c r="K926" s="235"/>
      <c r="L926" s="45"/>
      <c r="M926" s="236" t="s">
        <v>1</v>
      </c>
      <c r="N926" s="237" t="s">
        <v>45</v>
      </c>
      <c r="O926" s="92"/>
      <c r="P926" s="238">
        <f>O926*H926</f>
        <v>0</v>
      </c>
      <c r="Q926" s="238">
        <v>0</v>
      </c>
      <c r="R926" s="238">
        <f>Q926*H926</f>
        <v>0</v>
      </c>
      <c r="S926" s="238">
        <v>1.8</v>
      </c>
      <c r="T926" s="239">
        <f>S926*H926</f>
        <v>9.0251999999999999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0" t="s">
        <v>221</v>
      </c>
      <c r="AT926" s="240" t="s">
        <v>217</v>
      </c>
      <c r="AU926" s="240" t="s">
        <v>89</v>
      </c>
      <c r="AY926" s="18" t="s">
        <v>215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8" t="s">
        <v>21</v>
      </c>
      <c r="BK926" s="241">
        <f>ROUND(I926*H926,2)</f>
        <v>0</v>
      </c>
      <c r="BL926" s="18" t="s">
        <v>221</v>
      </c>
      <c r="BM926" s="240" t="s">
        <v>1438</v>
      </c>
    </row>
    <row r="927" s="13" customFormat="1">
      <c r="A927" s="13"/>
      <c r="B927" s="242"/>
      <c r="C927" s="243"/>
      <c r="D927" s="244" t="s">
        <v>223</v>
      </c>
      <c r="E927" s="245" t="s">
        <v>1</v>
      </c>
      <c r="F927" s="246" t="s">
        <v>1439</v>
      </c>
      <c r="G927" s="243"/>
      <c r="H927" s="247">
        <v>1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223</v>
      </c>
      <c r="AU927" s="253" t="s">
        <v>89</v>
      </c>
      <c r="AV927" s="13" t="s">
        <v>89</v>
      </c>
      <c r="AW927" s="13" t="s">
        <v>36</v>
      </c>
      <c r="AX927" s="13" t="s">
        <v>80</v>
      </c>
      <c r="AY927" s="253" t="s">
        <v>215</v>
      </c>
    </row>
    <row r="928" s="13" customFormat="1">
      <c r="A928" s="13"/>
      <c r="B928" s="242"/>
      <c r="C928" s="243"/>
      <c r="D928" s="244" t="s">
        <v>223</v>
      </c>
      <c r="E928" s="245" t="s">
        <v>1</v>
      </c>
      <c r="F928" s="246" t="s">
        <v>1440</v>
      </c>
      <c r="G928" s="243"/>
      <c r="H928" s="247">
        <v>3.0419999999999998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223</v>
      </c>
      <c r="AU928" s="253" t="s">
        <v>89</v>
      </c>
      <c r="AV928" s="13" t="s">
        <v>89</v>
      </c>
      <c r="AW928" s="13" t="s">
        <v>36</v>
      </c>
      <c r="AX928" s="13" t="s">
        <v>80</v>
      </c>
      <c r="AY928" s="253" t="s">
        <v>215</v>
      </c>
    </row>
    <row r="929" s="13" customFormat="1">
      <c r="A929" s="13"/>
      <c r="B929" s="242"/>
      <c r="C929" s="243"/>
      <c r="D929" s="244" t="s">
        <v>223</v>
      </c>
      <c r="E929" s="245" t="s">
        <v>1</v>
      </c>
      <c r="F929" s="246" t="s">
        <v>1441</v>
      </c>
      <c r="G929" s="243"/>
      <c r="H929" s="247">
        <v>0.97199999999999998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223</v>
      </c>
      <c r="AU929" s="253" t="s">
        <v>89</v>
      </c>
      <c r="AV929" s="13" t="s">
        <v>89</v>
      </c>
      <c r="AW929" s="13" t="s">
        <v>36</v>
      </c>
      <c r="AX929" s="13" t="s">
        <v>80</v>
      </c>
      <c r="AY929" s="253" t="s">
        <v>215</v>
      </c>
    </row>
    <row r="930" s="14" customFormat="1">
      <c r="A930" s="14"/>
      <c r="B930" s="254"/>
      <c r="C930" s="255"/>
      <c r="D930" s="244" t="s">
        <v>223</v>
      </c>
      <c r="E930" s="256" t="s">
        <v>1</v>
      </c>
      <c r="F930" s="257" t="s">
        <v>226</v>
      </c>
      <c r="G930" s="255"/>
      <c r="H930" s="258">
        <v>5.0140000000000002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223</v>
      </c>
      <c r="AU930" s="264" t="s">
        <v>89</v>
      </c>
      <c r="AV930" s="14" t="s">
        <v>221</v>
      </c>
      <c r="AW930" s="14" t="s">
        <v>36</v>
      </c>
      <c r="AX930" s="14" t="s">
        <v>21</v>
      </c>
      <c r="AY930" s="264" t="s">
        <v>215</v>
      </c>
    </row>
    <row r="931" s="2" customFormat="1" ht="21.75" customHeight="1">
      <c r="A931" s="39"/>
      <c r="B931" s="40"/>
      <c r="C931" s="228" t="s">
        <v>1442</v>
      </c>
      <c r="D931" s="228" t="s">
        <v>217</v>
      </c>
      <c r="E931" s="229" t="s">
        <v>1443</v>
      </c>
      <c r="F931" s="230" t="s">
        <v>1444</v>
      </c>
      <c r="G931" s="231" t="s">
        <v>472</v>
      </c>
      <c r="H931" s="232">
        <v>22.399999999999999</v>
      </c>
      <c r="I931" s="233"/>
      <c r="J931" s="234">
        <f>ROUND(I931*H931,2)</f>
        <v>0</v>
      </c>
      <c r="K931" s="235"/>
      <c r="L931" s="45"/>
      <c r="M931" s="236" t="s">
        <v>1</v>
      </c>
      <c r="N931" s="237" t="s">
        <v>45</v>
      </c>
      <c r="O931" s="92"/>
      <c r="P931" s="238">
        <f>O931*H931</f>
        <v>0</v>
      </c>
      <c r="Q931" s="238">
        <v>0</v>
      </c>
      <c r="R931" s="238">
        <f>Q931*H931</f>
        <v>0</v>
      </c>
      <c r="S931" s="238">
        <v>0.065000000000000002</v>
      </c>
      <c r="T931" s="239">
        <f>S931*H931</f>
        <v>1.456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0" t="s">
        <v>221</v>
      </c>
      <c r="AT931" s="240" t="s">
        <v>217</v>
      </c>
      <c r="AU931" s="240" t="s">
        <v>89</v>
      </c>
      <c r="AY931" s="18" t="s">
        <v>215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8" t="s">
        <v>21</v>
      </c>
      <c r="BK931" s="241">
        <f>ROUND(I931*H931,2)</f>
        <v>0</v>
      </c>
      <c r="BL931" s="18" t="s">
        <v>221</v>
      </c>
      <c r="BM931" s="240" t="s">
        <v>1445</v>
      </c>
    </row>
    <row r="932" s="13" customFormat="1">
      <c r="A932" s="13"/>
      <c r="B932" s="242"/>
      <c r="C932" s="243"/>
      <c r="D932" s="244" t="s">
        <v>223</v>
      </c>
      <c r="E932" s="245" t="s">
        <v>1</v>
      </c>
      <c r="F932" s="246" t="s">
        <v>1446</v>
      </c>
      <c r="G932" s="243"/>
      <c r="H932" s="247">
        <v>22.399999999999999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223</v>
      </c>
      <c r="AU932" s="253" t="s">
        <v>89</v>
      </c>
      <c r="AV932" s="13" t="s">
        <v>89</v>
      </c>
      <c r="AW932" s="13" t="s">
        <v>36</v>
      </c>
      <c r="AX932" s="13" t="s">
        <v>21</v>
      </c>
      <c r="AY932" s="253" t="s">
        <v>215</v>
      </c>
    </row>
    <row r="933" s="2" customFormat="1" ht="21.75" customHeight="1">
      <c r="A933" s="39"/>
      <c r="B933" s="40"/>
      <c r="C933" s="228" t="s">
        <v>1447</v>
      </c>
      <c r="D933" s="228" t="s">
        <v>217</v>
      </c>
      <c r="E933" s="229" t="s">
        <v>1448</v>
      </c>
      <c r="F933" s="230" t="s">
        <v>1449</v>
      </c>
      <c r="G933" s="231" t="s">
        <v>472</v>
      </c>
      <c r="H933" s="232">
        <v>1.5</v>
      </c>
      <c r="I933" s="233"/>
      <c r="J933" s="234">
        <f>ROUND(I933*H933,2)</f>
        <v>0</v>
      </c>
      <c r="K933" s="235"/>
      <c r="L933" s="45"/>
      <c r="M933" s="236" t="s">
        <v>1</v>
      </c>
      <c r="N933" s="237" t="s">
        <v>45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0.045999999999999999</v>
      </c>
      <c r="T933" s="239">
        <f>S933*H933</f>
        <v>0.069000000000000006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221</v>
      </c>
      <c r="AT933" s="240" t="s">
        <v>217</v>
      </c>
      <c r="AU933" s="240" t="s">
        <v>89</v>
      </c>
      <c r="AY933" s="18" t="s">
        <v>215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21</v>
      </c>
      <c r="BK933" s="241">
        <f>ROUND(I933*H933,2)</f>
        <v>0</v>
      </c>
      <c r="BL933" s="18" t="s">
        <v>221</v>
      </c>
      <c r="BM933" s="240" t="s">
        <v>1450</v>
      </c>
    </row>
    <row r="934" s="13" customFormat="1">
      <c r="A934" s="13"/>
      <c r="B934" s="242"/>
      <c r="C934" s="243"/>
      <c r="D934" s="244" t="s">
        <v>223</v>
      </c>
      <c r="E934" s="245" t="s">
        <v>1</v>
      </c>
      <c r="F934" s="246" t="s">
        <v>1451</v>
      </c>
      <c r="G934" s="243"/>
      <c r="H934" s="247">
        <v>1.5</v>
      </c>
      <c r="I934" s="248"/>
      <c r="J934" s="243"/>
      <c r="K934" s="243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223</v>
      </c>
      <c r="AU934" s="253" t="s">
        <v>89</v>
      </c>
      <c r="AV934" s="13" t="s">
        <v>89</v>
      </c>
      <c r="AW934" s="13" t="s">
        <v>36</v>
      </c>
      <c r="AX934" s="13" t="s">
        <v>21</v>
      </c>
      <c r="AY934" s="253" t="s">
        <v>215</v>
      </c>
    </row>
    <row r="935" s="2" customFormat="1" ht="21.75" customHeight="1">
      <c r="A935" s="39"/>
      <c r="B935" s="40"/>
      <c r="C935" s="228" t="s">
        <v>1452</v>
      </c>
      <c r="D935" s="228" t="s">
        <v>217</v>
      </c>
      <c r="E935" s="229" t="s">
        <v>1453</v>
      </c>
      <c r="F935" s="230" t="s">
        <v>1454</v>
      </c>
      <c r="G935" s="231" t="s">
        <v>472</v>
      </c>
      <c r="H935" s="232">
        <v>4.7999999999999998</v>
      </c>
      <c r="I935" s="233"/>
      <c r="J935" s="234">
        <f>ROUND(I935*H935,2)</f>
        <v>0</v>
      </c>
      <c r="K935" s="235"/>
      <c r="L935" s="45"/>
      <c r="M935" s="236" t="s">
        <v>1</v>
      </c>
      <c r="N935" s="237" t="s">
        <v>45</v>
      </c>
      <c r="O935" s="92"/>
      <c r="P935" s="238">
        <f>O935*H935</f>
        <v>0</v>
      </c>
      <c r="Q935" s="238">
        <v>0.00034000000000000002</v>
      </c>
      <c r="R935" s="238">
        <f>Q935*H935</f>
        <v>0.001632</v>
      </c>
      <c r="S935" s="238">
        <v>0.0040000000000000001</v>
      </c>
      <c r="T935" s="239">
        <f>S935*H935</f>
        <v>0.019199999999999998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0" t="s">
        <v>221</v>
      </c>
      <c r="AT935" s="240" t="s">
        <v>217</v>
      </c>
      <c r="AU935" s="240" t="s">
        <v>89</v>
      </c>
      <c r="AY935" s="18" t="s">
        <v>215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8" t="s">
        <v>21</v>
      </c>
      <c r="BK935" s="241">
        <f>ROUND(I935*H935,2)</f>
        <v>0</v>
      </c>
      <c r="BL935" s="18" t="s">
        <v>221</v>
      </c>
      <c r="BM935" s="240" t="s">
        <v>1455</v>
      </c>
    </row>
    <row r="936" s="13" customFormat="1">
      <c r="A936" s="13"/>
      <c r="B936" s="242"/>
      <c r="C936" s="243"/>
      <c r="D936" s="244" t="s">
        <v>223</v>
      </c>
      <c r="E936" s="245" t="s">
        <v>1</v>
      </c>
      <c r="F936" s="246" t="s">
        <v>1456</v>
      </c>
      <c r="G936" s="243"/>
      <c r="H936" s="247">
        <v>4.7999999999999998</v>
      </c>
      <c r="I936" s="248"/>
      <c r="J936" s="243"/>
      <c r="K936" s="243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223</v>
      </c>
      <c r="AU936" s="253" t="s">
        <v>89</v>
      </c>
      <c r="AV936" s="13" t="s">
        <v>89</v>
      </c>
      <c r="AW936" s="13" t="s">
        <v>36</v>
      </c>
      <c r="AX936" s="13" t="s">
        <v>21</v>
      </c>
      <c r="AY936" s="253" t="s">
        <v>215</v>
      </c>
    </row>
    <row r="937" s="2" customFormat="1" ht="21.75" customHeight="1">
      <c r="A937" s="39"/>
      <c r="B937" s="40"/>
      <c r="C937" s="228" t="s">
        <v>1457</v>
      </c>
      <c r="D937" s="228" t="s">
        <v>217</v>
      </c>
      <c r="E937" s="229" t="s">
        <v>1458</v>
      </c>
      <c r="F937" s="230" t="s">
        <v>1459</v>
      </c>
      <c r="G937" s="231" t="s">
        <v>472</v>
      </c>
      <c r="H937" s="232">
        <v>0.90000000000000002</v>
      </c>
      <c r="I937" s="233"/>
      <c r="J937" s="234">
        <f>ROUND(I937*H937,2)</f>
        <v>0</v>
      </c>
      <c r="K937" s="235"/>
      <c r="L937" s="45"/>
      <c r="M937" s="236" t="s">
        <v>1</v>
      </c>
      <c r="N937" s="237" t="s">
        <v>45</v>
      </c>
      <c r="O937" s="92"/>
      <c r="P937" s="238">
        <f>O937*H937</f>
        <v>0</v>
      </c>
      <c r="Q937" s="238">
        <v>0.00072999999999999996</v>
      </c>
      <c r="R937" s="238">
        <f>Q937*H937</f>
        <v>0.00065700000000000003</v>
      </c>
      <c r="S937" s="238">
        <v>0.0050000000000000001</v>
      </c>
      <c r="T937" s="239">
        <f>S937*H937</f>
        <v>0.0045000000000000005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221</v>
      </c>
      <c r="AT937" s="240" t="s">
        <v>217</v>
      </c>
      <c r="AU937" s="240" t="s">
        <v>89</v>
      </c>
      <c r="AY937" s="18" t="s">
        <v>215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21</v>
      </c>
      <c r="BK937" s="241">
        <f>ROUND(I937*H937,2)</f>
        <v>0</v>
      </c>
      <c r="BL937" s="18" t="s">
        <v>221</v>
      </c>
      <c r="BM937" s="240" t="s">
        <v>1460</v>
      </c>
    </row>
    <row r="938" s="13" customFormat="1">
      <c r="A938" s="13"/>
      <c r="B938" s="242"/>
      <c r="C938" s="243"/>
      <c r="D938" s="244" t="s">
        <v>223</v>
      </c>
      <c r="E938" s="245" t="s">
        <v>1</v>
      </c>
      <c r="F938" s="246" t="s">
        <v>1461</v>
      </c>
      <c r="G938" s="243"/>
      <c r="H938" s="247">
        <v>0.90000000000000002</v>
      </c>
      <c r="I938" s="248"/>
      <c r="J938" s="243"/>
      <c r="K938" s="243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223</v>
      </c>
      <c r="AU938" s="253" t="s">
        <v>89</v>
      </c>
      <c r="AV938" s="13" t="s">
        <v>89</v>
      </c>
      <c r="AW938" s="13" t="s">
        <v>36</v>
      </c>
      <c r="AX938" s="13" t="s">
        <v>21</v>
      </c>
      <c r="AY938" s="253" t="s">
        <v>215</v>
      </c>
    </row>
    <row r="939" s="2" customFormat="1" ht="21.75" customHeight="1">
      <c r="A939" s="39"/>
      <c r="B939" s="40"/>
      <c r="C939" s="228" t="s">
        <v>1462</v>
      </c>
      <c r="D939" s="228" t="s">
        <v>217</v>
      </c>
      <c r="E939" s="229" t="s">
        <v>1463</v>
      </c>
      <c r="F939" s="230" t="s">
        <v>1464</v>
      </c>
      <c r="G939" s="231" t="s">
        <v>472</v>
      </c>
      <c r="H939" s="232">
        <v>0.59999999999999998</v>
      </c>
      <c r="I939" s="233"/>
      <c r="J939" s="234">
        <f>ROUND(I939*H939,2)</f>
        <v>0</v>
      </c>
      <c r="K939" s="235"/>
      <c r="L939" s="45"/>
      <c r="M939" s="236" t="s">
        <v>1</v>
      </c>
      <c r="N939" s="237" t="s">
        <v>45</v>
      </c>
      <c r="O939" s="92"/>
      <c r="P939" s="238">
        <f>O939*H939</f>
        <v>0</v>
      </c>
      <c r="Q939" s="238">
        <v>0.00073999999999999999</v>
      </c>
      <c r="R939" s="238">
        <f>Q939*H939</f>
        <v>0.00044399999999999995</v>
      </c>
      <c r="S939" s="238">
        <v>0.0080000000000000002</v>
      </c>
      <c r="T939" s="239">
        <f>S939*H939</f>
        <v>0.0047999999999999996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221</v>
      </c>
      <c r="AT939" s="240" t="s">
        <v>217</v>
      </c>
      <c r="AU939" s="240" t="s">
        <v>89</v>
      </c>
      <c r="AY939" s="18" t="s">
        <v>215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21</v>
      </c>
      <c r="BK939" s="241">
        <f>ROUND(I939*H939,2)</f>
        <v>0</v>
      </c>
      <c r="BL939" s="18" t="s">
        <v>221</v>
      </c>
      <c r="BM939" s="240" t="s">
        <v>1465</v>
      </c>
    </row>
    <row r="940" s="13" customFormat="1">
      <c r="A940" s="13"/>
      <c r="B940" s="242"/>
      <c r="C940" s="243"/>
      <c r="D940" s="244" t="s">
        <v>223</v>
      </c>
      <c r="E940" s="245" t="s">
        <v>1</v>
      </c>
      <c r="F940" s="246" t="s">
        <v>1466</v>
      </c>
      <c r="G940" s="243"/>
      <c r="H940" s="247">
        <v>0.59999999999999998</v>
      </c>
      <c r="I940" s="248"/>
      <c r="J940" s="243"/>
      <c r="K940" s="243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223</v>
      </c>
      <c r="AU940" s="253" t="s">
        <v>89</v>
      </c>
      <c r="AV940" s="13" t="s">
        <v>89</v>
      </c>
      <c r="AW940" s="13" t="s">
        <v>36</v>
      </c>
      <c r="AX940" s="13" t="s">
        <v>21</v>
      </c>
      <c r="AY940" s="253" t="s">
        <v>215</v>
      </c>
    </row>
    <row r="941" s="2" customFormat="1" ht="21.75" customHeight="1">
      <c r="A941" s="39"/>
      <c r="B941" s="40"/>
      <c r="C941" s="228" t="s">
        <v>1467</v>
      </c>
      <c r="D941" s="228" t="s">
        <v>217</v>
      </c>
      <c r="E941" s="229" t="s">
        <v>1468</v>
      </c>
      <c r="F941" s="230" t="s">
        <v>1469</v>
      </c>
      <c r="G941" s="231" t="s">
        <v>472</v>
      </c>
      <c r="H941" s="232">
        <v>3</v>
      </c>
      <c r="I941" s="233"/>
      <c r="J941" s="234">
        <f>ROUND(I941*H941,2)</f>
        <v>0</v>
      </c>
      <c r="K941" s="235"/>
      <c r="L941" s="45"/>
      <c r="M941" s="236" t="s">
        <v>1</v>
      </c>
      <c r="N941" s="237" t="s">
        <v>45</v>
      </c>
      <c r="O941" s="92"/>
      <c r="P941" s="238">
        <f>O941*H941</f>
        <v>0</v>
      </c>
      <c r="Q941" s="238">
        <v>8.0000000000000007E-05</v>
      </c>
      <c r="R941" s="238">
        <f>Q941*H941</f>
        <v>0.00024000000000000003</v>
      </c>
      <c r="S941" s="238">
        <v>0</v>
      </c>
      <c r="T941" s="23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0" t="s">
        <v>221</v>
      </c>
      <c r="AT941" s="240" t="s">
        <v>217</v>
      </c>
      <c r="AU941" s="240" t="s">
        <v>89</v>
      </c>
      <c r="AY941" s="18" t="s">
        <v>215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21</v>
      </c>
      <c r="BK941" s="241">
        <f>ROUND(I941*H941,2)</f>
        <v>0</v>
      </c>
      <c r="BL941" s="18" t="s">
        <v>221</v>
      </c>
      <c r="BM941" s="240" t="s">
        <v>1470</v>
      </c>
    </row>
    <row r="942" s="13" customFormat="1">
      <c r="A942" s="13"/>
      <c r="B942" s="242"/>
      <c r="C942" s="243"/>
      <c r="D942" s="244" t="s">
        <v>223</v>
      </c>
      <c r="E942" s="245" t="s">
        <v>1</v>
      </c>
      <c r="F942" s="246" t="s">
        <v>1471</v>
      </c>
      <c r="G942" s="243"/>
      <c r="H942" s="247">
        <v>3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223</v>
      </c>
      <c r="AU942" s="253" t="s">
        <v>89</v>
      </c>
      <c r="AV942" s="13" t="s">
        <v>89</v>
      </c>
      <c r="AW942" s="13" t="s">
        <v>36</v>
      </c>
      <c r="AX942" s="13" t="s">
        <v>21</v>
      </c>
      <c r="AY942" s="253" t="s">
        <v>215</v>
      </c>
    </row>
    <row r="943" s="2" customFormat="1" ht="21.75" customHeight="1">
      <c r="A943" s="39"/>
      <c r="B943" s="40"/>
      <c r="C943" s="228" t="s">
        <v>1472</v>
      </c>
      <c r="D943" s="228" t="s">
        <v>217</v>
      </c>
      <c r="E943" s="229" t="s">
        <v>1473</v>
      </c>
      <c r="F943" s="230" t="s">
        <v>1474</v>
      </c>
      <c r="G943" s="231" t="s">
        <v>472</v>
      </c>
      <c r="H943" s="232">
        <v>29.5</v>
      </c>
      <c r="I943" s="233"/>
      <c r="J943" s="234">
        <f>ROUND(I943*H943,2)</f>
        <v>0</v>
      </c>
      <c r="K943" s="235"/>
      <c r="L943" s="45"/>
      <c r="M943" s="236" t="s">
        <v>1</v>
      </c>
      <c r="N943" s="237" t="s">
        <v>45</v>
      </c>
      <c r="O943" s="92"/>
      <c r="P943" s="238">
        <f>O943*H943</f>
        <v>0</v>
      </c>
      <c r="Q943" s="238">
        <v>0.00016000000000000001</v>
      </c>
      <c r="R943" s="238">
        <f>Q943*H943</f>
        <v>0.0047200000000000002</v>
      </c>
      <c r="S943" s="238">
        <v>0</v>
      </c>
      <c r="T943" s="23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0" t="s">
        <v>221</v>
      </c>
      <c r="AT943" s="240" t="s">
        <v>217</v>
      </c>
      <c r="AU943" s="240" t="s">
        <v>89</v>
      </c>
      <c r="AY943" s="18" t="s">
        <v>215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8" t="s">
        <v>21</v>
      </c>
      <c r="BK943" s="241">
        <f>ROUND(I943*H943,2)</f>
        <v>0</v>
      </c>
      <c r="BL943" s="18" t="s">
        <v>221</v>
      </c>
      <c r="BM943" s="240" t="s">
        <v>1475</v>
      </c>
    </row>
    <row r="944" s="15" customFormat="1">
      <c r="A944" s="15"/>
      <c r="B944" s="265"/>
      <c r="C944" s="266"/>
      <c r="D944" s="244" t="s">
        <v>223</v>
      </c>
      <c r="E944" s="267" t="s">
        <v>1</v>
      </c>
      <c r="F944" s="268" t="s">
        <v>1476</v>
      </c>
      <c r="G944" s="266"/>
      <c r="H944" s="267" t="s">
        <v>1</v>
      </c>
      <c r="I944" s="269"/>
      <c r="J944" s="266"/>
      <c r="K944" s="266"/>
      <c r="L944" s="270"/>
      <c r="M944" s="271"/>
      <c r="N944" s="272"/>
      <c r="O944" s="272"/>
      <c r="P944" s="272"/>
      <c r="Q944" s="272"/>
      <c r="R944" s="272"/>
      <c r="S944" s="272"/>
      <c r="T944" s="27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4" t="s">
        <v>223</v>
      </c>
      <c r="AU944" s="274" t="s">
        <v>89</v>
      </c>
      <c r="AV944" s="15" t="s">
        <v>21</v>
      </c>
      <c r="AW944" s="15" t="s">
        <v>36</v>
      </c>
      <c r="AX944" s="15" t="s">
        <v>80</v>
      </c>
      <c r="AY944" s="274" t="s">
        <v>215</v>
      </c>
    </row>
    <row r="945" s="13" customFormat="1">
      <c r="A945" s="13"/>
      <c r="B945" s="242"/>
      <c r="C945" s="243"/>
      <c r="D945" s="244" t="s">
        <v>223</v>
      </c>
      <c r="E945" s="245" t="s">
        <v>1</v>
      </c>
      <c r="F945" s="246" t="s">
        <v>1477</v>
      </c>
      <c r="G945" s="243"/>
      <c r="H945" s="247">
        <v>9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223</v>
      </c>
      <c r="AU945" s="253" t="s">
        <v>89</v>
      </c>
      <c r="AV945" s="13" t="s">
        <v>89</v>
      </c>
      <c r="AW945" s="13" t="s">
        <v>36</v>
      </c>
      <c r="AX945" s="13" t="s">
        <v>80</v>
      </c>
      <c r="AY945" s="253" t="s">
        <v>215</v>
      </c>
    </row>
    <row r="946" s="13" customFormat="1">
      <c r="A946" s="13"/>
      <c r="B946" s="242"/>
      <c r="C946" s="243"/>
      <c r="D946" s="244" t="s">
        <v>223</v>
      </c>
      <c r="E946" s="245" t="s">
        <v>1</v>
      </c>
      <c r="F946" s="246" t="s">
        <v>1478</v>
      </c>
      <c r="G946" s="243"/>
      <c r="H946" s="247">
        <v>5.5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223</v>
      </c>
      <c r="AU946" s="253" t="s">
        <v>89</v>
      </c>
      <c r="AV946" s="13" t="s">
        <v>89</v>
      </c>
      <c r="AW946" s="13" t="s">
        <v>36</v>
      </c>
      <c r="AX946" s="13" t="s">
        <v>80</v>
      </c>
      <c r="AY946" s="253" t="s">
        <v>215</v>
      </c>
    </row>
    <row r="947" s="13" customFormat="1">
      <c r="A947" s="13"/>
      <c r="B947" s="242"/>
      <c r="C947" s="243"/>
      <c r="D947" s="244" t="s">
        <v>223</v>
      </c>
      <c r="E947" s="245" t="s">
        <v>1</v>
      </c>
      <c r="F947" s="246" t="s">
        <v>1479</v>
      </c>
      <c r="G947" s="243"/>
      <c r="H947" s="247">
        <v>5.7000000000000002</v>
      </c>
      <c r="I947" s="248"/>
      <c r="J947" s="243"/>
      <c r="K947" s="243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223</v>
      </c>
      <c r="AU947" s="253" t="s">
        <v>89</v>
      </c>
      <c r="AV947" s="13" t="s">
        <v>89</v>
      </c>
      <c r="AW947" s="13" t="s">
        <v>36</v>
      </c>
      <c r="AX947" s="13" t="s">
        <v>80</v>
      </c>
      <c r="AY947" s="253" t="s">
        <v>215</v>
      </c>
    </row>
    <row r="948" s="13" customFormat="1">
      <c r="A948" s="13"/>
      <c r="B948" s="242"/>
      <c r="C948" s="243"/>
      <c r="D948" s="244" t="s">
        <v>223</v>
      </c>
      <c r="E948" s="245" t="s">
        <v>1</v>
      </c>
      <c r="F948" s="246" t="s">
        <v>1480</v>
      </c>
      <c r="G948" s="243"/>
      <c r="H948" s="247">
        <v>9.3000000000000007</v>
      </c>
      <c r="I948" s="248"/>
      <c r="J948" s="243"/>
      <c r="K948" s="243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223</v>
      </c>
      <c r="AU948" s="253" t="s">
        <v>89</v>
      </c>
      <c r="AV948" s="13" t="s">
        <v>89</v>
      </c>
      <c r="AW948" s="13" t="s">
        <v>36</v>
      </c>
      <c r="AX948" s="13" t="s">
        <v>80</v>
      </c>
      <c r="AY948" s="253" t="s">
        <v>215</v>
      </c>
    </row>
    <row r="949" s="14" customFormat="1">
      <c r="A949" s="14"/>
      <c r="B949" s="254"/>
      <c r="C949" s="255"/>
      <c r="D949" s="244" t="s">
        <v>223</v>
      </c>
      <c r="E949" s="256" t="s">
        <v>1</v>
      </c>
      <c r="F949" s="257" t="s">
        <v>226</v>
      </c>
      <c r="G949" s="255"/>
      <c r="H949" s="258">
        <v>29.5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223</v>
      </c>
      <c r="AU949" s="264" t="s">
        <v>89</v>
      </c>
      <c r="AV949" s="14" t="s">
        <v>221</v>
      </c>
      <c r="AW949" s="14" t="s">
        <v>36</v>
      </c>
      <c r="AX949" s="14" t="s">
        <v>21</v>
      </c>
      <c r="AY949" s="264" t="s">
        <v>215</v>
      </c>
    </row>
    <row r="950" s="2" customFormat="1" ht="21.75" customHeight="1">
      <c r="A950" s="39"/>
      <c r="B950" s="40"/>
      <c r="C950" s="228" t="s">
        <v>1481</v>
      </c>
      <c r="D950" s="228" t="s">
        <v>217</v>
      </c>
      <c r="E950" s="229" t="s">
        <v>1482</v>
      </c>
      <c r="F950" s="230" t="s">
        <v>1483</v>
      </c>
      <c r="G950" s="231" t="s">
        <v>246</v>
      </c>
      <c r="H950" s="232">
        <v>162.59899999999999</v>
      </c>
      <c r="I950" s="233"/>
      <c r="J950" s="234">
        <f>ROUND(I950*H950,2)</f>
        <v>0</v>
      </c>
      <c r="K950" s="235"/>
      <c r="L950" s="45"/>
      <c r="M950" s="236" t="s">
        <v>1</v>
      </c>
      <c r="N950" s="237" t="s">
        <v>45</v>
      </c>
      <c r="O950" s="92"/>
      <c r="P950" s="238">
        <f>O950*H950</f>
        <v>0</v>
      </c>
      <c r="Q950" s="238">
        <v>0</v>
      </c>
      <c r="R950" s="238">
        <f>Q950*H950</f>
        <v>0</v>
      </c>
      <c r="S950" s="238">
        <v>0.045999999999999999</v>
      </c>
      <c r="T950" s="239">
        <f>S950*H950</f>
        <v>7.4795539999999994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0" t="s">
        <v>221</v>
      </c>
      <c r="AT950" s="240" t="s">
        <v>217</v>
      </c>
      <c r="AU950" s="240" t="s">
        <v>89</v>
      </c>
      <c r="AY950" s="18" t="s">
        <v>215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21</v>
      </c>
      <c r="BK950" s="241">
        <f>ROUND(I950*H950,2)</f>
        <v>0</v>
      </c>
      <c r="BL950" s="18" t="s">
        <v>221</v>
      </c>
      <c r="BM950" s="240" t="s">
        <v>1484</v>
      </c>
    </row>
    <row r="951" s="13" customFormat="1">
      <c r="A951" s="13"/>
      <c r="B951" s="242"/>
      <c r="C951" s="243"/>
      <c r="D951" s="244" t="s">
        <v>223</v>
      </c>
      <c r="E951" s="245" t="s">
        <v>1</v>
      </c>
      <c r="F951" s="246" t="s">
        <v>1485</v>
      </c>
      <c r="G951" s="243"/>
      <c r="H951" s="247">
        <v>175.00999999999999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223</v>
      </c>
      <c r="AU951" s="253" t="s">
        <v>89</v>
      </c>
      <c r="AV951" s="13" t="s">
        <v>89</v>
      </c>
      <c r="AW951" s="13" t="s">
        <v>36</v>
      </c>
      <c r="AX951" s="13" t="s">
        <v>80</v>
      </c>
      <c r="AY951" s="253" t="s">
        <v>215</v>
      </c>
    </row>
    <row r="952" s="13" customFormat="1">
      <c r="A952" s="13"/>
      <c r="B952" s="242"/>
      <c r="C952" s="243"/>
      <c r="D952" s="244" t="s">
        <v>223</v>
      </c>
      <c r="E952" s="245" t="s">
        <v>1</v>
      </c>
      <c r="F952" s="246" t="s">
        <v>1486</v>
      </c>
      <c r="G952" s="243"/>
      <c r="H952" s="247">
        <v>-12.411</v>
      </c>
      <c r="I952" s="248"/>
      <c r="J952" s="243"/>
      <c r="K952" s="243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223</v>
      </c>
      <c r="AU952" s="253" t="s">
        <v>89</v>
      </c>
      <c r="AV952" s="13" t="s">
        <v>89</v>
      </c>
      <c r="AW952" s="13" t="s">
        <v>36</v>
      </c>
      <c r="AX952" s="13" t="s">
        <v>80</v>
      </c>
      <c r="AY952" s="253" t="s">
        <v>215</v>
      </c>
    </row>
    <row r="953" s="14" customFormat="1">
      <c r="A953" s="14"/>
      <c r="B953" s="254"/>
      <c r="C953" s="255"/>
      <c r="D953" s="244" t="s">
        <v>223</v>
      </c>
      <c r="E953" s="256" t="s">
        <v>1</v>
      </c>
      <c r="F953" s="257" t="s">
        <v>226</v>
      </c>
      <c r="G953" s="255"/>
      <c r="H953" s="258">
        <v>162.59899999999999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223</v>
      </c>
      <c r="AU953" s="264" t="s">
        <v>89</v>
      </c>
      <c r="AV953" s="14" t="s">
        <v>221</v>
      </c>
      <c r="AW953" s="14" t="s">
        <v>36</v>
      </c>
      <c r="AX953" s="14" t="s">
        <v>21</v>
      </c>
      <c r="AY953" s="264" t="s">
        <v>215</v>
      </c>
    </row>
    <row r="954" s="2" customFormat="1" ht="21.75" customHeight="1">
      <c r="A954" s="39"/>
      <c r="B954" s="40"/>
      <c r="C954" s="228" t="s">
        <v>1487</v>
      </c>
      <c r="D954" s="228" t="s">
        <v>217</v>
      </c>
      <c r="E954" s="229" t="s">
        <v>1488</v>
      </c>
      <c r="F954" s="230" t="s">
        <v>1489</v>
      </c>
      <c r="G954" s="231" t="s">
        <v>246</v>
      </c>
      <c r="H954" s="232">
        <v>25.463000000000001</v>
      </c>
      <c r="I954" s="233"/>
      <c r="J954" s="234">
        <f>ROUND(I954*H954,2)</f>
        <v>0</v>
      </c>
      <c r="K954" s="235"/>
      <c r="L954" s="45"/>
      <c r="M954" s="236" t="s">
        <v>1</v>
      </c>
      <c r="N954" s="237" t="s">
        <v>45</v>
      </c>
      <c r="O954" s="92"/>
      <c r="P954" s="238">
        <f>O954*H954</f>
        <v>0</v>
      </c>
      <c r="Q954" s="238">
        <v>0</v>
      </c>
      <c r="R954" s="238">
        <f>Q954*H954</f>
        <v>0</v>
      </c>
      <c r="S954" s="238">
        <v>0.068000000000000005</v>
      </c>
      <c r="T954" s="239">
        <f>S954*H954</f>
        <v>1.7314840000000003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221</v>
      </c>
      <c r="AT954" s="240" t="s">
        <v>217</v>
      </c>
      <c r="AU954" s="240" t="s">
        <v>89</v>
      </c>
      <c r="AY954" s="18" t="s">
        <v>215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21</v>
      </c>
      <c r="BK954" s="241">
        <f>ROUND(I954*H954,2)</f>
        <v>0</v>
      </c>
      <c r="BL954" s="18" t="s">
        <v>221</v>
      </c>
      <c r="BM954" s="240" t="s">
        <v>1490</v>
      </c>
    </row>
    <row r="955" s="13" customFormat="1">
      <c r="A955" s="13"/>
      <c r="B955" s="242"/>
      <c r="C955" s="243"/>
      <c r="D955" s="244" t="s">
        <v>223</v>
      </c>
      <c r="E955" s="245" t="s">
        <v>1</v>
      </c>
      <c r="F955" s="246" t="s">
        <v>1491</v>
      </c>
      <c r="G955" s="243"/>
      <c r="H955" s="247">
        <v>25.463000000000001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223</v>
      </c>
      <c r="AU955" s="253" t="s">
        <v>89</v>
      </c>
      <c r="AV955" s="13" t="s">
        <v>89</v>
      </c>
      <c r="AW955" s="13" t="s">
        <v>36</v>
      </c>
      <c r="AX955" s="13" t="s">
        <v>21</v>
      </c>
      <c r="AY955" s="253" t="s">
        <v>215</v>
      </c>
    </row>
    <row r="956" s="2" customFormat="1" ht="16.5" customHeight="1">
      <c r="A956" s="39"/>
      <c r="B956" s="40"/>
      <c r="C956" s="228" t="s">
        <v>1492</v>
      </c>
      <c r="D956" s="228" t="s">
        <v>217</v>
      </c>
      <c r="E956" s="229" t="s">
        <v>1493</v>
      </c>
      <c r="F956" s="230" t="s">
        <v>1494</v>
      </c>
      <c r="G956" s="231" t="s">
        <v>991</v>
      </c>
      <c r="H956" s="232">
        <v>1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45</v>
      </c>
      <c r="O956" s="92"/>
      <c r="P956" s="238">
        <f>O956*H956</f>
        <v>0</v>
      </c>
      <c r="Q956" s="238">
        <v>0</v>
      </c>
      <c r="R956" s="238">
        <f>Q956*H956</f>
        <v>0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221</v>
      </c>
      <c r="AT956" s="240" t="s">
        <v>217</v>
      </c>
      <c r="AU956" s="240" t="s">
        <v>89</v>
      </c>
      <c r="AY956" s="18" t="s">
        <v>215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21</v>
      </c>
      <c r="BK956" s="241">
        <f>ROUND(I956*H956,2)</f>
        <v>0</v>
      </c>
      <c r="BL956" s="18" t="s">
        <v>221</v>
      </c>
      <c r="BM956" s="240" t="s">
        <v>1495</v>
      </c>
    </row>
    <row r="957" s="12" customFormat="1" ht="22.8" customHeight="1">
      <c r="A957" s="12"/>
      <c r="B957" s="212"/>
      <c r="C957" s="213"/>
      <c r="D957" s="214" t="s">
        <v>79</v>
      </c>
      <c r="E957" s="226" t="s">
        <v>1496</v>
      </c>
      <c r="F957" s="226" t="s">
        <v>1497</v>
      </c>
      <c r="G957" s="213"/>
      <c r="H957" s="213"/>
      <c r="I957" s="216"/>
      <c r="J957" s="227">
        <f>BK957</f>
        <v>0</v>
      </c>
      <c r="K957" s="213"/>
      <c r="L957" s="218"/>
      <c r="M957" s="219"/>
      <c r="N957" s="220"/>
      <c r="O957" s="220"/>
      <c r="P957" s="221">
        <f>SUM(P958:P976)</f>
        <v>0</v>
      </c>
      <c r="Q957" s="220"/>
      <c r="R957" s="221">
        <f>SUM(R958:R976)</f>
        <v>0</v>
      </c>
      <c r="S957" s="220"/>
      <c r="T957" s="222">
        <f>SUM(T958:T976)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23" t="s">
        <v>21</v>
      </c>
      <c r="AT957" s="224" t="s">
        <v>79</v>
      </c>
      <c r="AU957" s="224" t="s">
        <v>21</v>
      </c>
      <c r="AY957" s="223" t="s">
        <v>215</v>
      </c>
      <c r="BK957" s="225">
        <f>SUM(BK958:BK976)</f>
        <v>0</v>
      </c>
    </row>
    <row r="958" s="2" customFormat="1" ht="33" customHeight="1">
      <c r="A958" s="39"/>
      <c r="B958" s="40"/>
      <c r="C958" s="228" t="s">
        <v>1498</v>
      </c>
      <c r="D958" s="228" t="s">
        <v>217</v>
      </c>
      <c r="E958" s="229" t="s">
        <v>1499</v>
      </c>
      <c r="F958" s="230" t="s">
        <v>1500</v>
      </c>
      <c r="G958" s="231" t="s">
        <v>281</v>
      </c>
      <c r="H958" s="232">
        <v>223.86000000000001</v>
      </c>
      <c r="I958" s="233"/>
      <c r="J958" s="234">
        <f>ROUND(I958*H958,2)</f>
        <v>0</v>
      </c>
      <c r="K958" s="235"/>
      <c r="L958" s="45"/>
      <c r="M958" s="236" t="s">
        <v>1</v>
      </c>
      <c r="N958" s="237" t="s">
        <v>45</v>
      </c>
      <c r="O958" s="92"/>
      <c r="P958" s="238">
        <f>O958*H958</f>
        <v>0</v>
      </c>
      <c r="Q958" s="238">
        <v>0</v>
      </c>
      <c r="R958" s="238">
        <f>Q958*H958</f>
        <v>0</v>
      </c>
      <c r="S958" s="238">
        <v>0</v>
      </c>
      <c r="T958" s="239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0" t="s">
        <v>221</v>
      </c>
      <c r="AT958" s="240" t="s">
        <v>217</v>
      </c>
      <c r="AU958" s="240" t="s">
        <v>89</v>
      </c>
      <c r="AY958" s="18" t="s">
        <v>215</v>
      </c>
      <c r="BE958" s="241">
        <f>IF(N958="základní",J958,0)</f>
        <v>0</v>
      </c>
      <c r="BF958" s="241">
        <f>IF(N958="snížená",J958,0)</f>
        <v>0</v>
      </c>
      <c r="BG958" s="241">
        <f>IF(N958="zákl. přenesená",J958,0)</f>
        <v>0</v>
      </c>
      <c r="BH958" s="241">
        <f>IF(N958="sníž. přenesená",J958,0)</f>
        <v>0</v>
      </c>
      <c r="BI958" s="241">
        <f>IF(N958="nulová",J958,0)</f>
        <v>0</v>
      </c>
      <c r="BJ958" s="18" t="s">
        <v>21</v>
      </c>
      <c r="BK958" s="241">
        <f>ROUND(I958*H958,2)</f>
        <v>0</v>
      </c>
      <c r="BL958" s="18" t="s">
        <v>221</v>
      </c>
      <c r="BM958" s="240" t="s">
        <v>1501</v>
      </c>
    </row>
    <row r="959" s="2" customFormat="1" ht="21.75" customHeight="1">
      <c r="A959" s="39"/>
      <c r="B959" s="40"/>
      <c r="C959" s="228" t="s">
        <v>1502</v>
      </c>
      <c r="D959" s="228" t="s">
        <v>217</v>
      </c>
      <c r="E959" s="229" t="s">
        <v>1503</v>
      </c>
      <c r="F959" s="230" t="s">
        <v>1504</v>
      </c>
      <c r="G959" s="231" t="s">
        <v>281</v>
      </c>
      <c r="H959" s="232">
        <v>268.13</v>
      </c>
      <c r="I959" s="233"/>
      <c r="J959" s="234">
        <f>ROUND(I959*H959,2)</f>
        <v>0</v>
      </c>
      <c r="K959" s="235"/>
      <c r="L959" s="45"/>
      <c r="M959" s="236" t="s">
        <v>1</v>
      </c>
      <c r="N959" s="237" t="s">
        <v>45</v>
      </c>
      <c r="O959" s="92"/>
      <c r="P959" s="238">
        <f>O959*H959</f>
        <v>0</v>
      </c>
      <c r="Q959" s="238">
        <v>0</v>
      </c>
      <c r="R959" s="238">
        <f>Q959*H959</f>
        <v>0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221</v>
      </c>
      <c r="AT959" s="240" t="s">
        <v>217</v>
      </c>
      <c r="AU959" s="240" t="s">
        <v>89</v>
      </c>
      <c r="AY959" s="18" t="s">
        <v>215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21</v>
      </c>
      <c r="BK959" s="241">
        <f>ROUND(I959*H959,2)</f>
        <v>0</v>
      </c>
      <c r="BL959" s="18" t="s">
        <v>221</v>
      </c>
      <c r="BM959" s="240" t="s">
        <v>1505</v>
      </c>
    </row>
    <row r="960" s="13" customFormat="1">
      <c r="A960" s="13"/>
      <c r="B960" s="242"/>
      <c r="C960" s="243"/>
      <c r="D960" s="244" t="s">
        <v>223</v>
      </c>
      <c r="E960" s="245" t="s">
        <v>1</v>
      </c>
      <c r="F960" s="246" t="s">
        <v>1506</v>
      </c>
      <c r="G960" s="243"/>
      <c r="H960" s="247">
        <v>222.22999999999999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223</v>
      </c>
      <c r="AU960" s="253" t="s">
        <v>89</v>
      </c>
      <c r="AV960" s="13" t="s">
        <v>89</v>
      </c>
      <c r="AW960" s="13" t="s">
        <v>36</v>
      </c>
      <c r="AX960" s="13" t="s">
        <v>80</v>
      </c>
      <c r="AY960" s="253" t="s">
        <v>215</v>
      </c>
    </row>
    <row r="961" s="13" customFormat="1">
      <c r="A961" s="13"/>
      <c r="B961" s="242"/>
      <c r="C961" s="243"/>
      <c r="D961" s="244" t="s">
        <v>223</v>
      </c>
      <c r="E961" s="245" t="s">
        <v>1</v>
      </c>
      <c r="F961" s="246" t="s">
        <v>1507</v>
      </c>
      <c r="G961" s="243"/>
      <c r="H961" s="247">
        <v>45.899999999999999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223</v>
      </c>
      <c r="AU961" s="253" t="s">
        <v>89</v>
      </c>
      <c r="AV961" s="13" t="s">
        <v>89</v>
      </c>
      <c r="AW961" s="13" t="s">
        <v>36</v>
      </c>
      <c r="AX961" s="13" t="s">
        <v>80</v>
      </c>
      <c r="AY961" s="253" t="s">
        <v>215</v>
      </c>
    </row>
    <row r="962" s="14" customFormat="1">
      <c r="A962" s="14"/>
      <c r="B962" s="254"/>
      <c r="C962" s="255"/>
      <c r="D962" s="244" t="s">
        <v>223</v>
      </c>
      <c r="E962" s="256" t="s">
        <v>1</v>
      </c>
      <c r="F962" s="257" t="s">
        <v>226</v>
      </c>
      <c r="G962" s="255"/>
      <c r="H962" s="258">
        <v>268.13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223</v>
      </c>
      <c r="AU962" s="264" t="s">
        <v>89</v>
      </c>
      <c r="AV962" s="14" t="s">
        <v>221</v>
      </c>
      <c r="AW962" s="14" t="s">
        <v>36</v>
      </c>
      <c r="AX962" s="14" t="s">
        <v>21</v>
      </c>
      <c r="AY962" s="264" t="s">
        <v>215</v>
      </c>
    </row>
    <row r="963" s="2" customFormat="1" ht="21.75" customHeight="1">
      <c r="A963" s="39"/>
      <c r="B963" s="40"/>
      <c r="C963" s="228" t="s">
        <v>1508</v>
      </c>
      <c r="D963" s="228" t="s">
        <v>217</v>
      </c>
      <c r="E963" s="229" t="s">
        <v>1509</v>
      </c>
      <c r="F963" s="230" t="s">
        <v>1510</v>
      </c>
      <c r="G963" s="231" t="s">
        <v>281</v>
      </c>
      <c r="H963" s="232">
        <v>2413.1700000000001</v>
      </c>
      <c r="I963" s="233"/>
      <c r="J963" s="234">
        <f>ROUND(I963*H963,2)</f>
        <v>0</v>
      </c>
      <c r="K963" s="235"/>
      <c r="L963" s="45"/>
      <c r="M963" s="236" t="s">
        <v>1</v>
      </c>
      <c r="N963" s="237" t="s">
        <v>45</v>
      </c>
      <c r="O963" s="92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0" t="s">
        <v>221</v>
      </c>
      <c r="AT963" s="240" t="s">
        <v>217</v>
      </c>
      <c r="AU963" s="240" t="s">
        <v>89</v>
      </c>
      <c r="AY963" s="18" t="s">
        <v>215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8" t="s">
        <v>21</v>
      </c>
      <c r="BK963" s="241">
        <f>ROUND(I963*H963,2)</f>
        <v>0</v>
      </c>
      <c r="BL963" s="18" t="s">
        <v>221</v>
      </c>
      <c r="BM963" s="240" t="s">
        <v>1511</v>
      </c>
    </row>
    <row r="964" s="13" customFormat="1">
      <c r="A964" s="13"/>
      <c r="B964" s="242"/>
      <c r="C964" s="243"/>
      <c r="D964" s="244" t="s">
        <v>223</v>
      </c>
      <c r="E964" s="245" t="s">
        <v>1</v>
      </c>
      <c r="F964" s="246" t="s">
        <v>1512</v>
      </c>
      <c r="G964" s="243"/>
      <c r="H964" s="247">
        <v>2413.1700000000001</v>
      </c>
      <c r="I964" s="248"/>
      <c r="J964" s="243"/>
      <c r="K964" s="243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223</v>
      </c>
      <c r="AU964" s="253" t="s">
        <v>89</v>
      </c>
      <c r="AV964" s="13" t="s">
        <v>89</v>
      </c>
      <c r="AW964" s="13" t="s">
        <v>36</v>
      </c>
      <c r="AX964" s="13" t="s">
        <v>21</v>
      </c>
      <c r="AY964" s="253" t="s">
        <v>215</v>
      </c>
    </row>
    <row r="965" s="2" customFormat="1" ht="21.75" customHeight="1">
      <c r="A965" s="39"/>
      <c r="B965" s="40"/>
      <c r="C965" s="228" t="s">
        <v>1513</v>
      </c>
      <c r="D965" s="228" t="s">
        <v>217</v>
      </c>
      <c r="E965" s="229" t="s">
        <v>1514</v>
      </c>
      <c r="F965" s="230" t="s">
        <v>1515</v>
      </c>
      <c r="G965" s="231" t="s">
        <v>281</v>
      </c>
      <c r="H965" s="232">
        <v>4.1340000000000003</v>
      </c>
      <c r="I965" s="233"/>
      <c r="J965" s="234">
        <f>ROUND(I965*H965,2)</f>
        <v>0</v>
      </c>
      <c r="K965" s="235"/>
      <c r="L965" s="45"/>
      <c r="M965" s="236" t="s">
        <v>1</v>
      </c>
      <c r="N965" s="237" t="s">
        <v>45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221</v>
      </c>
      <c r="AT965" s="240" t="s">
        <v>217</v>
      </c>
      <c r="AU965" s="240" t="s">
        <v>89</v>
      </c>
      <c r="AY965" s="18" t="s">
        <v>215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21</v>
      </c>
      <c r="BK965" s="241">
        <f>ROUND(I965*H965,2)</f>
        <v>0</v>
      </c>
      <c r="BL965" s="18" t="s">
        <v>221</v>
      </c>
      <c r="BM965" s="240" t="s">
        <v>1516</v>
      </c>
    </row>
    <row r="966" s="13" customFormat="1">
      <c r="A966" s="13"/>
      <c r="B966" s="242"/>
      <c r="C966" s="243"/>
      <c r="D966" s="244" t="s">
        <v>223</v>
      </c>
      <c r="E966" s="245" t="s">
        <v>1</v>
      </c>
      <c r="F966" s="246" t="s">
        <v>1517</v>
      </c>
      <c r="G966" s="243"/>
      <c r="H966" s="247">
        <v>4.1340000000000003</v>
      </c>
      <c r="I966" s="248"/>
      <c r="J966" s="243"/>
      <c r="K966" s="243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223</v>
      </c>
      <c r="AU966" s="253" t="s">
        <v>89</v>
      </c>
      <c r="AV966" s="13" t="s">
        <v>89</v>
      </c>
      <c r="AW966" s="13" t="s">
        <v>36</v>
      </c>
      <c r="AX966" s="13" t="s">
        <v>21</v>
      </c>
      <c r="AY966" s="253" t="s">
        <v>215</v>
      </c>
    </row>
    <row r="967" s="2" customFormat="1" ht="21.75" customHeight="1">
      <c r="A967" s="39"/>
      <c r="B967" s="40"/>
      <c r="C967" s="228" t="s">
        <v>1518</v>
      </c>
      <c r="D967" s="228" t="s">
        <v>217</v>
      </c>
      <c r="E967" s="229" t="s">
        <v>1519</v>
      </c>
      <c r="F967" s="230" t="s">
        <v>1520</v>
      </c>
      <c r="G967" s="231" t="s">
        <v>281</v>
      </c>
      <c r="H967" s="232">
        <v>44.386000000000003</v>
      </c>
      <c r="I967" s="233"/>
      <c r="J967" s="234">
        <f>ROUND(I967*H967,2)</f>
        <v>0</v>
      </c>
      <c r="K967" s="235"/>
      <c r="L967" s="45"/>
      <c r="M967" s="236" t="s">
        <v>1</v>
      </c>
      <c r="N967" s="237" t="s">
        <v>45</v>
      </c>
      <c r="O967" s="92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221</v>
      </c>
      <c r="AT967" s="240" t="s">
        <v>217</v>
      </c>
      <c r="AU967" s="240" t="s">
        <v>89</v>
      </c>
      <c r="AY967" s="18" t="s">
        <v>215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21</v>
      </c>
      <c r="BK967" s="241">
        <f>ROUND(I967*H967,2)</f>
        <v>0</v>
      </c>
      <c r="BL967" s="18" t="s">
        <v>221</v>
      </c>
      <c r="BM967" s="240" t="s">
        <v>1521</v>
      </c>
    </row>
    <row r="968" s="13" customFormat="1">
      <c r="A968" s="13"/>
      <c r="B968" s="242"/>
      <c r="C968" s="243"/>
      <c r="D968" s="244" t="s">
        <v>223</v>
      </c>
      <c r="E968" s="245" t="s">
        <v>1</v>
      </c>
      <c r="F968" s="246" t="s">
        <v>1522</v>
      </c>
      <c r="G968" s="243"/>
      <c r="H968" s="247">
        <v>44.386000000000003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223</v>
      </c>
      <c r="AU968" s="253" t="s">
        <v>89</v>
      </c>
      <c r="AV968" s="13" t="s">
        <v>89</v>
      </c>
      <c r="AW968" s="13" t="s">
        <v>36</v>
      </c>
      <c r="AX968" s="13" t="s">
        <v>21</v>
      </c>
      <c r="AY968" s="253" t="s">
        <v>215</v>
      </c>
    </row>
    <row r="969" s="2" customFormat="1" ht="21.75" customHeight="1">
      <c r="A969" s="39"/>
      <c r="B969" s="40"/>
      <c r="C969" s="228" t="s">
        <v>1523</v>
      </c>
      <c r="D969" s="228" t="s">
        <v>217</v>
      </c>
      <c r="E969" s="229" t="s">
        <v>1524</v>
      </c>
      <c r="F969" s="230" t="s">
        <v>1525</v>
      </c>
      <c r="G969" s="231" t="s">
        <v>281</v>
      </c>
      <c r="H969" s="232">
        <v>187.34</v>
      </c>
      <c r="I969" s="233"/>
      <c r="J969" s="234">
        <f>ROUND(I969*H969,2)</f>
        <v>0</v>
      </c>
      <c r="K969" s="235"/>
      <c r="L969" s="45"/>
      <c r="M969" s="236" t="s">
        <v>1</v>
      </c>
      <c r="N969" s="237" t="s">
        <v>45</v>
      </c>
      <c r="O969" s="92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0" t="s">
        <v>221</v>
      </c>
      <c r="AT969" s="240" t="s">
        <v>217</v>
      </c>
      <c r="AU969" s="240" t="s">
        <v>89</v>
      </c>
      <c r="AY969" s="18" t="s">
        <v>215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21</v>
      </c>
      <c r="BK969" s="241">
        <f>ROUND(I969*H969,2)</f>
        <v>0</v>
      </c>
      <c r="BL969" s="18" t="s">
        <v>221</v>
      </c>
      <c r="BM969" s="240" t="s">
        <v>1526</v>
      </c>
    </row>
    <row r="970" s="13" customFormat="1">
      <c r="A970" s="13"/>
      <c r="B970" s="242"/>
      <c r="C970" s="243"/>
      <c r="D970" s="244" t="s">
        <v>223</v>
      </c>
      <c r="E970" s="245" t="s">
        <v>1</v>
      </c>
      <c r="F970" s="246" t="s">
        <v>1527</v>
      </c>
      <c r="G970" s="243"/>
      <c r="H970" s="247">
        <v>187.34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223</v>
      </c>
      <c r="AU970" s="253" t="s">
        <v>89</v>
      </c>
      <c r="AV970" s="13" t="s">
        <v>89</v>
      </c>
      <c r="AW970" s="13" t="s">
        <v>36</v>
      </c>
      <c r="AX970" s="13" t="s">
        <v>21</v>
      </c>
      <c r="AY970" s="253" t="s">
        <v>215</v>
      </c>
    </row>
    <row r="971" s="2" customFormat="1" ht="21.75" customHeight="1">
      <c r="A971" s="39"/>
      <c r="B971" s="40"/>
      <c r="C971" s="228" t="s">
        <v>1528</v>
      </c>
      <c r="D971" s="228" t="s">
        <v>217</v>
      </c>
      <c r="E971" s="229" t="s">
        <v>1529</v>
      </c>
      <c r="F971" s="230" t="s">
        <v>1530</v>
      </c>
      <c r="G971" s="231" t="s">
        <v>281</v>
      </c>
      <c r="H971" s="232">
        <v>45.899999999999999</v>
      </c>
      <c r="I971" s="233"/>
      <c r="J971" s="234">
        <f>ROUND(I971*H971,2)</f>
        <v>0</v>
      </c>
      <c r="K971" s="235"/>
      <c r="L971" s="45"/>
      <c r="M971" s="236" t="s">
        <v>1</v>
      </c>
      <c r="N971" s="237" t="s">
        <v>45</v>
      </c>
      <c r="O971" s="92"/>
      <c r="P971" s="238">
        <f>O971*H971</f>
        <v>0</v>
      </c>
      <c r="Q971" s="238">
        <v>0</v>
      </c>
      <c r="R971" s="238">
        <f>Q971*H971</f>
        <v>0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221</v>
      </c>
      <c r="AT971" s="240" t="s">
        <v>217</v>
      </c>
      <c r="AU971" s="240" t="s">
        <v>89</v>
      </c>
      <c r="AY971" s="18" t="s">
        <v>215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21</v>
      </c>
      <c r="BK971" s="241">
        <f>ROUND(I971*H971,2)</f>
        <v>0</v>
      </c>
      <c r="BL971" s="18" t="s">
        <v>221</v>
      </c>
      <c r="BM971" s="240" t="s">
        <v>1531</v>
      </c>
    </row>
    <row r="972" s="13" customFormat="1">
      <c r="A972" s="13"/>
      <c r="B972" s="242"/>
      <c r="C972" s="243"/>
      <c r="D972" s="244" t="s">
        <v>223</v>
      </c>
      <c r="E972" s="245" t="s">
        <v>1</v>
      </c>
      <c r="F972" s="246" t="s">
        <v>1507</v>
      </c>
      <c r="G972" s="243"/>
      <c r="H972" s="247">
        <v>45.899999999999999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223</v>
      </c>
      <c r="AU972" s="253" t="s">
        <v>89</v>
      </c>
      <c r="AV972" s="13" t="s">
        <v>89</v>
      </c>
      <c r="AW972" s="13" t="s">
        <v>36</v>
      </c>
      <c r="AX972" s="13" t="s">
        <v>21</v>
      </c>
      <c r="AY972" s="253" t="s">
        <v>215</v>
      </c>
    </row>
    <row r="973" s="2" customFormat="1" ht="21.75" customHeight="1">
      <c r="A973" s="39"/>
      <c r="B973" s="40"/>
      <c r="C973" s="228" t="s">
        <v>1532</v>
      </c>
      <c r="D973" s="228" t="s">
        <v>217</v>
      </c>
      <c r="E973" s="229" t="s">
        <v>1533</v>
      </c>
      <c r="F973" s="230" t="s">
        <v>1534</v>
      </c>
      <c r="G973" s="231" t="s">
        <v>281</v>
      </c>
      <c r="H973" s="232">
        <v>4.9000000000000004</v>
      </c>
      <c r="I973" s="233"/>
      <c r="J973" s="234">
        <f>ROUND(I973*H973,2)</f>
        <v>0</v>
      </c>
      <c r="K973" s="235"/>
      <c r="L973" s="45"/>
      <c r="M973" s="236" t="s">
        <v>1</v>
      </c>
      <c r="N973" s="237" t="s">
        <v>45</v>
      </c>
      <c r="O973" s="92"/>
      <c r="P973" s="238">
        <f>O973*H973</f>
        <v>0</v>
      </c>
      <c r="Q973" s="238">
        <v>0</v>
      </c>
      <c r="R973" s="238">
        <f>Q973*H973</f>
        <v>0</v>
      </c>
      <c r="S973" s="238">
        <v>0</v>
      </c>
      <c r="T973" s="23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0" t="s">
        <v>221</v>
      </c>
      <c r="AT973" s="240" t="s">
        <v>217</v>
      </c>
      <c r="AU973" s="240" t="s">
        <v>89</v>
      </c>
      <c r="AY973" s="18" t="s">
        <v>215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21</v>
      </c>
      <c r="BK973" s="241">
        <f>ROUND(I973*H973,2)</f>
        <v>0</v>
      </c>
      <c r="BL973" s="18" t="s">
        <v>221</v>
      </c>
      <c r="BM973" s="240" t="s">
        <v>1535</v>
      </c>
    </row>
    <row r="974" s="13" customFormat="1">
      <c r="A974" s="13"/>
      <c r="B974" s="242"/>
      <c r="C974" s="243"/>
      <c r="D974" s="244" t="s">
        <v>223</v>
      </c>
      <c r="E974" s="245" t="s">
        <v>1</v>
      </c>
      <c r="F974" s="246" t="s">
        <v>1536</v>
      </c>
      <c r="G974" s="243"/>
      <c r="H974" s="247">
        <v>4.9000000000000004</v>
      </c>
      <c r="I974" s="248"/>
      <c r="J974" s="243"/>
      <c r="K974" s="243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223</v>
      </c>
      <c r="AU974" s="253" t="s">
        <v>89</v>
      </c>
      <c r="AV974" s="13" t="s">
        <v>89</v>
      </c>
      <c r="AW974" s="13" t="s">
        <v>36</v>
      </c>
      <c r="AX974" s="13" t="s">
        <v>21</v>
      </c>
      <c r="AY974" s="253" t="s">
        <v>215</v>
      </c>
    </row>
    <row r="975" s="2" customFormat="1" ht="21.75" customHeight="1">
      <c r="A975" s="39"/>
      <c r="B975" s="40"/>
      <c r="C975" s="228" t="s">
        <v>1537</v>
      </c>
      <c r="D975" s="228" t="s">
        <v>217</v>
      </c>
      <c r="E975" s="229" t="s">
        <v>1538</v>
      </c>
      <c r="F975" s="230" t="s">
        <v>1539</v>
      </c>
      <c r="G975" s="231" t="s">
        <v>281</v>
      </c>
      <c r="H975" s="232">
        <v>29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45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221</v>
      </c>
      <c r="AT975" s="240" t="s">
        <v>217</v>
      </c>
      <c r="AU975" s="240" t="s">
        <v>89</v>
      </c>
      <c r="AY975" s="18" t="s">
        <v>215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21</v>
      </c>
      <c r="BK975" s="241">
        <f>ROUND(I975*H975,2)</f>
        <v>0</v>
      </c>
      <c r="BL975" s="18" t="s">
        <v>221</v>
      </c>
      <c r="BM975" s="240" t="s">
        <v>1540</v>
      </c>
    </row>
    <row r="976" s="13" customFormat="1">
      <c r="A976" s="13"/>
      <c r="B976" s="242"/>
      <c r="C976" s="243"/>
      <c r="D976" s="244" t="s">
        <v>223</v>
      </c>
      <c r="E976" s="245" t="s">
        <v>1</v>
      </c>
      <c r="F976" s="246" t="s">
        <v>1541</v>
      </c>
      <c r="G976" s="243"/>
      <c r="H976" s="247">
        <v>29</v>
      </c>
      <c r="I976" s="248"/>
      <c r="J976" s="243"/>
      <c r="K976" s="243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223</v>
      </c>
      <c r="AU976" s="253" t="s">
        <v>89</v>
      </c>
      <c r="AV976" s="13" t="s">
        <v>89</v>
      </c>
      <c r="AW976" s="13" t="s">
        <v>36</v>
      </c>
      <c r="AX976" s="13" t="s">
        <v>21</v>
      </c>
      <c r="AY976" s="253" t="s">
        <v>215</v>
      </c>
    </row>
    <row r="977" s="12" customFormat="1" ht="22.8" customHeight="1">
      <c r="A977" s="12"/>
      <c r="B977" s="212"/>
      <c r="C977" s="213"/>
      <c r="D977" s="214" t="s">
        <v>79</v>
      </c>
      <c r="E977" s="226" t="s">
        <v>1542</v>
      </c>
      <c r="F977" s="226" t="s">
        <v>1543</v>
      </c>
      <c r="G977" s="213"/>
      <c r="H977" s="213"/>
      <c r="I977" s="216"/>
      <c r="J977" s="227">
        <f>BK977</f>
        <v>0</v>
      </c>
      <c r="K977" s="213"/>
      <c r="L977" s="218"/>
      <c r="M977" s="219"/>
      <c r="N977" s="220"/>
      <c r="O977" s="220"/>
      <c r="P977" s="221">
        <f>P978</f>
        <v>0</v>
      </c>
      <c r="Q977" s="220"/>
      <c r="R977" s="221">
        <f>R978</f>
        <v>0</v>
      </c>
      <c r="S977" s="220"/>
      <c r="T977" s="222">
        <f>T978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3" t="s">
        <v>21</v>
      </c>
      <c r="AT977" s="224" t="s">
        <v>79</v>
      </c>
      <c r="AU977" s="224" t="s">
        <v>21</v>
      </c>
      <c r="AY977" s="223" t="s">
        <v>215</v>
      </c>
      <c r="BK977" s="225">
        <f>BK978</f>
        <v>0</v>
      </c>
    </row>
    <row r="978" s="2" customFormat="1" ht="21.75" customHeight="1">
      <c r="A978" s="39"/>
      <c r="B978" s="40"/>
      <c r="C978" s="228" t="s">
        <v>1544</v>
      </c>
      <c r="D978" s="228" t="s">
        <v>217</v>
      </c>
      <c r="E978" s="229" t="s">
        <v>1545</v>
      </c>
      <c r="F978" s="230" t="s">
        <v>1546</v>
      </c>
      <c r="G978" s="231" t="s">
        <v>281</v>
      </c>
      <c r="H978" s="232">
        <v>673.62199999999996</v>
      </c>
      <c r="I978" s="233"/>
      <c r="J978" s="234">
        <f>ROUND(I978*H978,2)</f>
        <v>0</v>
      </c>
      <c r="K978" s="235"/>
      <c r="L978" s="45"/>
      <c r="M978" s="236" t="s">
        <v>1</v>
      </c>
      <c r="N978" s="237" t="s">
        <v>45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221</v>
      </c>
      <c r="AT978" s="240" t="s">
        <v>217</v>
      </c>
      <c r="AU978" s="240" t="s">
        <v>89</v>
      </c>
      <c r="AY978" s="18" t="s">
        <v>215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21</v>
      </c>
      <c r="BK978" s="241">
        <f>ROUND(I978*H978,2)</f>
        <v>0</v>
      </c>
      <c r="BL978" s="18" t="s">
        <v>221</v>
      </c>
      <c r="BM978" s="240" t="s">
        <v>1547</v>
      </c>
    </row>
    <row r="979" s="12" customFormat="1" ht="25.92" customHeight="1">
      <c r="A979" s="12"/>
      <c r="B979" s="212"/>
      <c r="C979" s="213"/>
      <c r="D979" s="214" t="s">
        <v>79</v>
      </c>
      <c r="E979" s="215" t="s">
        <v>1548</v>
      </c>
      <c r="F979" s="215" t="s">
        <v>1549</v>
      </c>
      <c r="G979" s="213"/>
      <c r="H979" s="213"/>
      <c r="I979" s="216"/>
      <c r="J979" s="217">
        <f>BK979</f>
        <v>0</v>
      </c>
      <c r="K979" s="213"/>
      <c r="L979" s="218"/>
      <c r="M979" s="219"/>
      <c r="N979" s="220"/>
      <c r="O979" s="220"/>
      <c r="P979" s="221">
        <f>P980+P999+P1092+P1215+P1220+P1225+P1229+P1364+P1403+P1473+P1602+P1673+P1711+P1750+P1767+P1803</f>
        <v>0</v>
      </c>
      <c r="Q979" s="220"/>
      <c r="R979" s="221">
        <f>R980+R999+R1092+R1215+R1220+R1225+R1229+R1364+R1403+R1473+R1602+R1673+R1711+R1750+R1767+R1803</f>
        <v>81.792892879999997</v>
      </c>
      <c r="S979" s="220"/>
      <c r="T979" s="222">
        <f>T980+T999+T1092+T1215+T1220+T1225+T1229+T1364+T1403+T1473+T1602+T1673+T1711+T1750+T1767+T1803</f>
        <v>113.383999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23" t="s">
        <v>89</v>
      </c>
      <c r="AT979" s="224" t="s">
        <v>79</v>
      </c>
      <c r="AU979" s="224" t="s">
        <v>80</v>
      </c>
      <c r="AY979" s="223" t="s">
        <v>215</v>
      </c>
      <c r="BK979" s="225">
        <f>BK980+BK999+BK1092+BK1215+BK1220+BK1225+BK1229+BK1364+BK1403+BK1473+BK1602+BK1673+BK1711+BK1750+BK1767+BK1803</f>
        <v>0</v>
      </c>
    </row>
    <row r="980" s="12" customFormat="1" ht="22.8" customHeight="1">
      <c r="A980" s="12"/>
      <c r="B980" s="212"/>
      <c r="C980" s="213"/>
      <c r="D980" s="214" t="s">
        <v>79</v>
      </c>
      <c r="E980" s="226" t="s">
        <v>1550</v>
      </c>
      <c r="F980" s="226" t="s">
        <v>1551</v>
      </c>
      <c r="G980" s="213"/>
      <c r="H980" s="213"/>
      <c r="I980" s="216"/>
      <c r="J980" s="227">
        <f>BK980</f>
        <v>0</v>
      </c>
      <c r="K980" s="213"/>
      <c r="L980" s="218"/>
      <c r="M980" s="219"/>
      <c r="N980" s="220"/>
      <c r="O980" s="220"/>
      <c r="P980" s="221">
        <f>SUM(P981:P998)</f>
        <v>0</v>
      </c>
      <c r="Q980" s="220"/>
      <c r="R980" s="221">
        <f>SUM(R981:R998)</f>
        <v>3.6299665000000005</v>
      </c>
      <c r="S980" s="220"/>
      <c r="T980" s="222">
        <f>SUM(T981:T998)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3" t="s">
        <v>89</v>
      </c>
      <c r="AT980" s="224" t="s">
        <v>79</v>
      </c>
      <c r="AU980" s="224" t="s">
        <v>21</v>
      </c>
      <c r="AY980" s="223" t="s">
        <v>215</v>
      </c>
      <c r="BK980" s="225">
        <f>SUM(BK981:BK998)</f>
        <v>0</v>
      </c>
    </row>
    <row r="981" s="2" customFormat="1" ht="21.75" customHeight="1">
      <c r="A981" s="39"/>
      <c r="B981" s="40"/>
      <c r="C981" s="228" t="s">
        <v>1552</v>
      </c>
      <c r="D981" s="228" t="s">
        <v>217</v>
      </c>
      <c r="E981" s="229" t="s">
        <v>1553</v>
      </c>
      <c r="F981" s="230" t="s">
        <v>1554</v>
      </c>
      <c r="G981" s="231" t="s">
        <v>246</v>
      </c>
      <c r="H981" s="232">
        <v>589.73800000000006</v>
      </c>
      <c r="I981" s="233"/>
      <c r="J981" s="234">
        <f>ROUND(I981*H981,2)</f>
        <v>0</v>
      </c>
      <c r="K981" s="235"/>
      <c r="L981" s="45"/>
      <c r="M981" s="236" t="s">
        <v>1</v>
      </c>
      <c r="N981" s="237" t="s">
        <v>45</v>
      </c>
      <c r="O981" s="92"/>
      <c r="P981" s="238">
        <f>O981*H981</f>
        <v>0</v>
      </c>
      <c r="Q981" s="238">
        <v>0</v>
      </c>
      <c r="R981" s="238">
        <f>Q981*H981</f>
        <v>0</v>
      </c>
      <c r="S981" s="238">
        <v>0</v>
      </c>
      <c r="T981" s="23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0" t="s">
        <v>303</v>
      </c>
      <c r="AT981" s="240" t="s">
        <v>217</v>
      </c>
      <c r="AU981" s="240" t="s">
        <v>89</v>
      </c>
      <c r="AY981" s="18" t="s">
        <v>215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21</v>
      </c>
      <c r="BK981" s="241">
        <f>ROUND(I981*H981,2)</f>
        <v>0</v>
      </c>
      <c r="BL981" s="18" t="s">
        <v>303</v>
      </c>
      <c r="BM981" s="240" t="s">
        <v>1555</v>
      </c>
    </row>
    <row r="982" s="13" customFormat="1">
      <c r="A982" s="13"/>
      <c r="B982" s="242"/>
      <c r="C982" s="243"/>
      <c r="D982" s="244" t="s">
        <v>223</v>
      </c>
      <c r="E982" s="245" t="s">
        <v>1</v>
      </c>
      <c r="F982" s="246" t="s">
        <v>1556</v>
      </c>
      <c r="G982" s="243"/>
      <c r="H982" s="247">
        <v>589.73800000000006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223</v>
      </c>
      <c r="AU982" s="253" t="s">
        <v>89</v>
      </c>
      <c r="AV982" s="13" t="s">
        <v>89</v>
      </c>
      <c r="AW982" s="13" t="s">
        <v>36</v>
      </c>
      <c r="AX982" s="13" t="s">
        <v>21</v>
      </c>
      <c r="AY982" s="253" t="s">
        <v>215</v>
      </c>
    </row>
    <row r="983" s="2" customFormat="1" ht="21.75" customHeight="1">
      <c r="A983" s="39"/>
      <c r="B983" s="40"/>
      <c r="C983" s="275" t="s">
        <v>1557</v>
      </c>
      <c r="D983" s="275" t="s">
        <v>294</v>
      </c>
      <c r="E983" s="276" t="s">
        <v>1558</v>
      </c>
      <c r="F983" s="277" t="s">
        <v>1559</v>
      </c>
      <c r="G983" s="278" t="s">
        <v>246</v>
      </c>
      <c r="H983" s="279">
        <v>687.34000000000003</v>
      </c>
      <c r="I983" s="280"/>
      <c r="J983" s="281">
        <f>ROUND(I983*H983,2)</f>
        <v>0</v>
      </c>
      <c r="K983" s="282"/>
      <c r="L983" s="283"/>
      <c r="M983" s="284" t="s">
        <v>1</v>
      </c>
      <c r="N983" s="285" t="s">
        <v>45</v>
      </c>
      <c r="O983" s="92"/>
      <c r="P983" s="238">
        <f>O983*H983</f>
        <v>0</v>
      </c>
      <c r="Q983" s="238">
        <v>0.0047000000000000002</v>
      </c>
      <c r="R983" s="238">
        <f>Q983*H983</f>
        <v>3.2304980000000003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384</v>
      </c>
      <c r="AT983" s="240" t="s">
        <v>294</v>
      </c>
      <c r="AU983" s="240" t="s">
        <v>89</v>
      </c>
      <c r="AY983" s="18" t="s">
        <v>215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21</v>
      </c>
      <c r="BK983" s="241">
        <f>ROUND(I983*H983,2)</f>
        <v>0</v>
      </c>
      <c r="BL983" s="18" t="s">
        <v>303</v>
      </c>
      <c r="BM983" s="240" t="s">
        <v>1560</v>
      </c>
    </row>
    <row r="984" s="13" customFormat="1">
      <c r="A984" s="13"/>
      <c r="B984" s="242"/>
      <c r="C984" s="243"/>
      <c r="D984" s="244" t="s">
        <v>223</v>
      </c>
      <c r="E984" s="245" t="s">
        <v>1</v>
      </c>
      <c r="F984" s="246" t="s">
        <v>1561</v>
      </c>
      <c r="G984" s="243"/>
      <c r="H984" s="247">
        <v>589.73800000000006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223</v>
      </c>
      <c r="AU984" s="253" t="s">
        <v>89</v>
      </c>
      <c r="AV984" s="13" t="s">
        <v>89</v>
      </c>
      <c r="AW984" s="13" t="s">
        <v>36</v>
      </c>
      <c r="AX984" s="13" t="s">
        <v>21</v>
      </c>
      <c r="AY984" s="253" t="s">
        <v>215</v>
      </c>
    </row>
    <row r="985" s="13" customFormat="1">
      <c r="A985" s="13"/>
      <c r="B985" s="242"/>
      <c r="C985" s="243"/>
      <c r="D985" s="244" t="s">
        <v>223</v>
      </c>
      <c r="E985" s="243"/>
      <c r="F985" s="246" t="s">
        <v>1562</v>
      </c>
      <c r="G985" s="243"/>
      <c r="H985" s="247">
        <v>687.34000000000003</v>
      </c>
      <c r="I985" s="248"/>
      <c r="J985" s="243"/>
      <c r="K985" s="243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223</v>
      </c>
      <c r="AU985" s="253" t="s">
        <v>89</v>
      </c>
      <c r="AV985" s="13" t="s">
        <v>89</v>
      </c>
      <c r="AW985" s="13" t="s">
        <v>4</v>
      </c>
      <c r="AX985" s="13" t="s">
        <v>21</v>
      </c>
      <c r="AY985" s="253" t="s">
        <v>215</v>
      </c>
    </row>
    <row r="986" s="2" customFormat="1" ht="33" customHeight="1">
      <c r="A986" s="39"/>
      <c r="B986" s="40"/>
      <c r="C986" s="228" t="s">
        <v>1563</v>
      </c>
      <c r="D986" s="228" t="s">
        <v>217</v>
      </c>
      <c r="E986" s="229" t="s">
        <v>1564</v>
      </c>
      <c r="F986" s="230" t="s">
        <v>1565</v>
      </c>
      <c r="G986" s="231" t="s">
        <v>246</v>
      </c>
      <c r="H986" s="232">
        <v>589.73800000000006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45</v>
      </c>
      <c r="O986" s="92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303</v>
      </c>
      <c r="AT986" s="240" t="s">
        <v>217</v>
      </c>
      <c r="AU986" s="240" t="s">
        <v>89</v>
      </c>
      <c r="AY986" s="18" t="s">
        <v>215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21</v>
      </c>
      <c r="BK986" s="241">
        <f>ROUND(I986*H986,2)</f>
        <v>0</v>
      </c>
      <c r="BL986" s="18" t="s">
        <v>303</v>
      </c>
      <c r="BM986" s="240" t="s">
        <v>1566</v>
      </c>
    </row>
    <row r="987" s="13" customFormat="1">
      <c r="A987" s="13"/>
      <c r="B987" s="242"/>
      <c r="C987" s="243"/>
      <c r="D987" s="244" t="s">
        <v>223</v>
      </c>
      <c r="E987" s="245" t="s">
        <v>1</v>
      </c>
      <c r="F987" s="246" t="s">
        <v>1561</v>
      </c>
      <c r="G987" s="243"/>
      <c r="H987" s="247">
        <v>589.73800000000006</v>
      </c>
      <c r="I987" s="248"/>
      <c r="J987" s="243"/>
      <c r="K987" s="243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223</v>
      </c>
      <c r="AU987" s="253" t="s">
        <v>89</v>
      </c>
      <c r="AV987" s="13" t="s">
        <v>89</v>
      </c>
      <c r="AW987" s="13" t="s">
        <v>36</v>
      </c>
      <c r="AX987" s="13" t="s">
        <v>21</v>
      </c>
      <c r="AY987" s="253" t="s">
        <v>215</v>
      </c>
    </row>
    <row r="988" s="2" customFormat="1" ht="21.75" customHeight="1">
      <c r="A988" s="39"/>
      <c r="B988" s="40"/>
      <c r="C988" s="275" t="s">
        <v>1567</v>
      </c>
      <c r="D988" s="275" t="s">
        <v>294</v>
      </c>
      <c r="E988" s="276" t="s">
        <v>1568</v>
      </c>
      <c r="F988" s="277" t="s">
        <v>1569</v>
      </c>
      <c r="G988" s="278" t="s">
        <v>246</v>
      </c>
      <c r="H988" s="279">
        <v>619.22500000000002</v>
      </c>
      <c r="I988" s="280"/>
      <c r="J988" s="281">
        <f>ROUND(I988*H988,2)</f>
        <v>0</v>
      </c>
      <c r="K988" s="282"/>
      <c r="L988" s="283"/>
      <c r="M988" s="284" t="s">
        <v>1</v>
      </c>
      <c r="N988" s="285" t="s">
        <v>45</v>
      </c>
      <c r="O988" s="92"/>
      <c r="P988" s="238">
        <f>O988*H988</f>
        <v>0</v>
      </c>
      <c r="Q988" s="238">
        <v>0.00010000000000000001</v>
      </c>
      <c r="R988" s="238">
        <f>Q988*H988</f>
        <v>0.061922500000000005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384</v>
      </c>
      <c r="AT988" s="240" t="s">
        <v>294</v>
      </c>
      <c r="AU988" s="240" t="s">
        <v>89</v>
      </c>
      <c r="AY988" s="18" t="s">
        <v>215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21</v>
      </c>
      <c r="BK988" s="241">
        <f>ROUND(I988*H988,2)</f>
        <v>0</v>
      </c>
      <c r="BL988" s="18" t="s">
        <v>303</v>
      </c>
      <c r="BM988" s="240" t="s">
        <v>1570</v>
      </c>
    </row>
    <row r="989" s="13" customFormat="1">
      <c r="A989" s="13"/>
      <c r="B989" s="242"/>
      <c r="C989" s="243"/>
      <c r="D989" s="244" t="s">
        <v>223</v>
      </c>
      <c r="E989" s="245" t="s">
        <v>1</v>
      </c>
      <c r="F989" s="246" t="s">
        <v>1561</v>
      </c>
      <c r="G989" s="243"/>
      <c r="H989" s="247">
        <v>589.73800000000006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223</v>
      </c>
      <c r="AU989" s="253" t="s">
        <v>89</v>
      </c>
      <c r="AV989" s="13" t="s">
        <v>89</v>
      </c>
      <c r="AW989" s="13" t="s">
        <v>36</v>
      </c>
      <c r="AX989" s="13" t="s">
        <v>21</v>
      </c>
      <c r="AY989" s="253" t="s">
        <v>215</v>
      </c>
    </row>
    <row r="990" s="13" customFormat="1">
      <c r="A990" s="13"/>
      <c r="B990" s="242"/>
      <c r="C990" s="243"/>
      <c r="D990" s="244" t="s">
        <v>223</v>
      </c>
      <c r="E990" s="243"/>
      <c r="F990" s="246" t="s">
        <v>1571</v>
      </c>
      <c r="G990" s="243"/>
      <c r="H990" s="247">
        <v>619.22500000000002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223</v>
      </c>
      <c r="AU990" s="253" t="s">
        <v>89</v>
      </c>
      <c r="AV990" s="13" t="s">
        <v>89</v>
      </c>
      <c r="AW990" s="13" t="s">
        <v>4</v>
      </c>
      <c r="AX990" s="13" t="s">
        <v>21</v>
      </c>
      <c r="AY990" s="253" t="s">
        <v>215</v>
      </c>
    </row>
    <row r="991" s="2" customFormat="1" ht="21.75" customHeight="1">
      <c r="A991" s="39"/>
      <c r="B991" s="40"/>
      <c r="C991" s="228" t="s">
        <v>1572</v>
      </c>
      <c r="D991" s="228" t="s">
        <v>217</v>
      </c>
      <c r="E991" s="229" t="s">
        <v>1573</v>
      </c>
      <c r="F991" s="230" t="s">
        <v>1574</v>
      </c>
      <c r="G991" s="231" t="s">
        <v>246</v>
      </c>
      <c r="H991" s="232">
        <v>53.100000000000001</v>
      </c>
      <c r="I991" s="233"/>
      <c r="J991" s="234">
        <f>ROUND(I991*H991,2)</f>
        <v>0</v>
      </c>
      <c r="K991" s="235"/>
      <c r="L991" s="45"/>
      <c r="M991" s="236" t="s">
        <v>1</v>
      </c>
      <c r="N991" s="237" t="s">
        <v>45</v>
      </c>
      <c r="O991" s="92"/>
      <c r="P991" s="238">
        <f>O991*H991</f>
        <v>0</v>
      </c>
      <c r="Q991" s="238">
        <v>0.0045799999999999999</v>
      </c>
      <c r="R991" s="238">
        <f>Q991*H991</f>
        <v>0.243198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303</v>
      </c>
      <c r="AT991" s="240" t="s">
        <v>217</v>
      </c>
      <c r="AU991" s="240" t="s">
        <v>89</v>
      </c>
      <c r="AY991" s="18" t="s">
        <v>215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21</v>
      </c>
      <c r="BK991" s="241">
        <f>ROUND(I991*H991,2)</f>
        <v>0</v>
      </c>
      <c r="BL991" s="18" t="s">
        <v>303</v>
      </c>
      <c r="BM991" s="240" t="s">
        <v>1575</v>
      </c>
    </row>
    <row r="992" s="13" customFormat="1">
      <c r="A992" s="13"/>
      <c r="B992" s="242"/>
      <c r="C992" s="243"/>
      <c r="D992" s="244" t="s">
        <v>223</v>
      </c>
      <c r="E992" s="245" t="s">
        <v>1</v>
      </c>
      <c r="F992" s="246" t="s">
        <v>1576</v>
      </c>
      <c r="G992" s="243"/>
      <c r="H992" s="247">
        <v>53.100000000000001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223</v>
      </c>
      <c r="AU992" s="253" t="s">
        <v>89</v>
      </c>
      <c r="AV992" s="13" t="s">
        <v>89</v>
      </c>
      <c r="AW992" s="13" t="s">
        <v>36</v>
      </c>
      <c r="AX992" s="13" t="s">
        <v>21</v>
      </c>
      <c r="AY992" s="253" t="s">
        <v>215</v>
      </c>
    </row>
    <row r="993" s="2" customFormat="1" ht="21.75" customHeight="1">
      <c r="A993" s="39"/>
      <c r="B993" s="40"/>
      <c r="C993" s="228" t="s">
        <v>1577</v>
      </c>
      <c r="D993" s="228" t="s">
        <v>217</v>
      </c>
      <c r="E993" s="229" t="s">
        <v>1578</v>
      </c>
      <c r="F993" s="230" t="s">
        <v>1579</v>
      </c>
      <c r="G993" s="231" t="s">
        <v>246</v>
      </c>
      <c r="H993" s="232">
        <v>20.600000000000001</v>
      </c>
      <c r="I993" s="233"/>
      <c r="J993" s="234">
        <f>ROUND(I993*H993,2)</f>
        <v>0</v>
      </c>
      <c r="K993" s="235"/>
      <c r="L993" s="45"/>
      <c r="M993" s="236" t="s">
        <v>1</v>
      </c>
      <c r="N993" s="237" t="s">
        <v>45</v>
      </c>
      <c r="O993" s="92"/>
      <c r="P993" s="238">
        <f>O993*H993</f>
        <v>0</v>
      </c>
      <c r="Q993" s="238">
        <v>0.0045799999999999999</v>
      </c>
      <c r="R993" s="238">
        <f>Q993*H993</f>
        <v>0.094348000000000001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303</v>
      </c>
      <c r="AT993" s="240" t="s">
        <v>217</v>
      </c>
      <c r="AU993" s="240" t="s">
        <v>89</v>
      </c>
      <c r="AY993" s="18" t="s">
        <v>215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21</v>
      </c>
      <c r="BK993" s="241">
        <f>ROUND(I993*H993,2)</f>
        <v>0</v>
      </c>
      <c r="BL993" s="18" t="s">
        <v>303</v>
      </c>
      <c r="BM993" s="240" t="s">
        <v>1580</v>
      </c>
    </row>
    <row r="994" s="15" customFormat="1">
      <c r="A994" s="15"/>
      <c r="B994" s="265"/>
      <c r="C994" s="266"/>
      <c r="D994" s="244" t="s">
        <v>223</v>
      </c>
      <c r="E994" s="267" t="s">
        <v>1</v>
      </c>
      <c r="F994" s="268" t="s">
        <v>1581</v>
      </c>
      <c r="G994" s="266"/>
      <c r="H994" s="267" t="s">
        <v>1</v>
      </c>
      <c r="I994" s="269"/>
      <c r="J994" s="266"/>
      <c r="K994" s="266"/>
      <c r="L994" s="270"/>
      <c r="M994" s="271"/>
      <c r="N994" s="272"/>
      <c r="O994" s="272"/>
      <c r="P994" s="272"/>
      <c r="Q994" s="272"/>
      <c r="R994" s="272"/>
      <c r="S994" s="272"/>
      <c r="T994" s="27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4" t="s">
        <v>223</v>
      </c>
      <c r="AU994" s="274" t="s">
        <v>89</v>
      </c>
      <c r="AV994" s="15" t="s">
        <v>21</v>
      </c>
      <c r="AW994" s="15" t="s">
        <v>36</v>
      </c>
      <c r="AX994" s="15" t="s">
        <v>80</v>
      </c>
      <c r="AY994" s="274" t="s">
        <v>215</v>
      </c>
    </row>
    <row r="995" s="13" customFormat="1">
      <c r="A995" s="13"/>
      <c r="B995" s="242"/>
      <c r="C995" s="243"/>
      <c r="D995" s="244" t="s">
        <v>223</v>
      </c>
      <c r="E995" s="245" t="s">
        <v>1</v>
      </c>
      <c r="F995" s="246" t="s">
        <v>1582</v>
      </c>
      <c r="G995" s="243"/>
      <c r="H995" s="247">
        <v>13.199999999999999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223</v>
      </c>
      <c r="AU995" s="253" t="s">
        <v>89</v>
      </c>
      <c r="AV995" s="13" t="s">
        <v>89</v>
      </c>
      <c r="AW995" s="13" t="s">
        <v>36</v>
      </c>
      <c r="AX995" s="13" t="s">
        <v>80</v>
      </c>
      <c r="AY995" s="253" t="s">
        <v>215</v>
      </c>
    </row>
    <row r="996" s="13" customFormat="1">
      <c r="A996" s="13"/>
      <c r="B996" s="242"/>
      <c r="C996" s="243"/>
      <c r="D996" s="244" t="s">
        <v>223</v>
      </c>
      <c r="E996" s="245" t="s">
        <v>1</v>
      </c>
      <c r="F996" s="246" t="s">
        <v>1583</v>
      </c>
      <c r="G996" s="243"/>
      <c r="H996" s="247">
        <v>7.4000000000000004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223</v>
      </c>
      <c r="AU996" s="253" t="s">
        <v>89</v>
      </c>
      <c r="AV996" s="13" t="s">
        <v>89</v>
      </c>
      <c r="AW996" s="13" t="s">
        <v>36</v>
      </c>
      <c r="AX996" s="13" t="s">
        <v>80</v>
      </c>
      <c r="AY996" s="253" t="s">
        <v>215</v>
      </c>
    </row>
    <row r="997" s="14" customFormat="1">
      <c r="A997" s="14"/>
      <c r="B997" s="254"/>
      <c r="C997" s="255"/>
      <c r="D997" s="244" t="s">
        <v>223</v>
      </c>
      <c r="E997" s="256" t="s">
        <v>1</v>
      </c>
      <c r="F997" s="257" t="s">
        <v>226</v>
      </c>
      <c r="G997" s="255"/>
      <c r="H997" s="258">
        <v>20.600000000000001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223</v>
      </c>
      <c r="AU997" s="264" t="s">
        <v>89</v>
      </c>
      <c r="AV997" s="14" t="s">
        <v>221</v>
      </c>
      <c r="AW997" s="14" t="s">
        <v>36</v>
      </c>
      <c r="AX997" s="14" t="s">
        <v>21</v>
      </c>
      <c r="AY997" s="264" t="s">
        <v>215</v>
      </c>
    </row>
    <row r="998" s="2" customFormat="1" ht="21.75" customHeight="1">
      <c r="A998" s="39"/>
      <c r="B998" s="40"/>
      <c r="C998" s="228" t="s">
        <v>1584</v>
      </c>
      <c r="D998" s="228" t="s">
        <v>217</v>
      </c>
      <c r="E998" s="229" t="s">
        <v>1585</v>
      </c>
      <c r="F998" s="230" t="s">
        <v>1586</v>
      </c>
      <c r="G998" s="231" t="s">
        <v>1587</v>
      </c>
      <c r="H998" s="297"/>
      <c r="I998" s="233"/>
      <c r="J998" s="234">
        <f>ROUND(I998*H998,2)</f>
        <v>0</v>
      </c>
      <c r="K998" s="235"/>
      <c r="L998" s="45"/>
      <c r="M998" s="236" t="s">
        <v>1</v>
      </c>
      <c r="N998" s="237" t="s">
        <v>45</v>
      </c>
      <c r="O998" s="92"/>
      <c r="P998" s="238">
        <f>O998*H998</f>
        <v>0</v>
      </c>
      <c r="Q998" s="238">
        <v>0</v>
      </c>
      <c r="R998" s="238">
        <f>Q998*H998</f>
        <v>0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303</v>
      </c>
      <c r="AT998" s="240" t="s">
        <v>217</v>
      </c>
      <c r="AU998" s="240" t="s">
        <v>89</v>
      </c>
      <c r="AY998" s="18" t="s">
        <v>215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21</v>
      </c>
      <c r="BK998" s="241">
        <f>ROUND(I998*H998,2)</f>
        <v>0</v>
      </c>
      <c r="BL998" s="18" t="s">
        <v>303</v>
      </c>
      <c r="BM998" s="240" t="s">
        <v>1588</v>
      </c>
    </row>
    <row r="999" s="12" customFormat="1" ht="22.8" customHeight="1">
      <c r="A999" s="12"/>
      <c r="B999" s="212"/>
      <c r="C999" s="213"/>
      <c r="D999" s="214" t="s">
        <v>79</v>
      </c>
      <c r="E999" s="226" t="s">
        <v>1589</v>
      </c>
      <c r="F999" s="226" t="s">
        <v>1590</v>
      </c>
      <c r="G999" s="213"/>
      <c r="H999" s="213"/>
      <c r="I999" s="216"/>
      <c r="J999" s="227">
        <f>BK999</f>
        <v>0</v>
      </c>
      <c r="K999" s="213"/>
      <c r="L999" s="218"/>
      <c r="M999" s="219"/>
      <c r="N999" s="220"/>
      <c r="O999" s="220"/>
      <c r="P999" s="221">
        <f>SUM(P1000:P1091)</f>
        <v>0</v>
      </c>
      <c r="Q999" s="220"/>
      <c r="R999" s="221">
        <f>SUM(R1000:R1091)</f>
        <v>22.161257120000002</v>
      </c>
      <c r="S999" s="220"/>
      <c r="T999" s="222">
        <f>SUM(T1000:T1091)</f>
        <v>73.764960000000002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23" t="s">
        <v>89</v>
      </c>
      <c r="AT999" s="224" t="s">
        <v>79</v>
      </c>
      <c r="AU999" s="224" t="s">
        <v>21</v>
      </c>
      <c r="AY999" s="223" t="s">
        <v>215</v>
      </c>
      <c r="BK999" s="225">
        <f>SUM(BK1000:BK1091)</f>
        <v>0</v>
      </c>
    </row>
    <row r="1000" s="2" customFormat="1" ht="21.75" customHeight="1">
      <c r="A1000" s="39"/>
      <c r="B1000" s="40"/>
      <c r="C1000" s="228" t="s">
        <v>1591</v>
      </c>
      <c r="D1000" s="228" t="s">
        <v>217</v>
      </c>
      <c r="E1000" s="229" t="s">
        <v>1592</v>
      </c>
      <c r="F1000" s="230" t="s">
        <v>1593</v>
      </c>
      <c r="G1000" s="231" t="s">
        <v>246</v>
      </c>
      <c r="H1000" s="232">
        <v>799.65599999999995</v>
      </c>
      <c r="I1000" s="233"/>
      <c r="J1000" s="234">
        <f>ROUND(I1000*H1000,2)</f>
        <v>0</v>
      </c>
      <c r="K1000" s="235"/>
      <c r="L1000" s="45"/>
      <c r="M1000" s="236" t="s">
        <v>1</v>
      </c>
      <c r="N1000" s="237" t="s">
        <v>45</v>
      </c>
      <c r="O1000" s="92"/>
      <c r="P1000" s="238">
        <f>O1000*H1000</f>
        <v>0</v>
      </c>
      <c r="Q1000" s="238">
        <v>0</v>
      </c>
      <c r="R1000" s="238">
        <f>Q1000*H1000</f>
        <v>0</v>
      </c>
      <c r="S1000" s="238">
        <v>0.014</v>
      </c>
      <c r="T1000" s="239">
        <f>S1000*H1000</f>
        <v>11.195183999999999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0" t="s">
        <v>303</v>
      </c>
      <c r="AT1000" s="240" t="s">
        <v>217</v>
      </c>
      <c r="AU1000" s="240" t="s">
        <v>89</v>
      </c>
      <c r="AY1000" s="18" t="s">
        <v>215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21</v>
      </c>
      <c r="BK1000" s="241">
        <f>ROUND(I1000*H1000,2)</f>
        <v>0</v>
      </c>
      <c r="BL1000" s="18" t="s">
        <v>303</v>
      </c>
      <c r="BM1000" s="240" t="s">
        <v>1594</v>
      </c>
    </row>
    <row r="1001" s="13" customFormat="1">
      <c r="A1001" s="13"/>
      <c r="B1001" s="242"/>
      <c r="C1001" s="243"/>
      <c r="D1001" s="244" t="s">
        <v>223</v>
      </c>
      <c r="E1001" s="245" t="s">
        <v>1</v>
      </c>
      <c r="F1001" s="246" t="s">
        <v>1595</v>
      </c>
      <c r="G1001" s="243"/>
      <c r="H1001" s="247">
        <v>848.65899999999999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223</v>
      </c>
      <c r="AU1001" s="253" t="s">
        <v>89</v>
      </c>
      <c r="AV1001" s="13" t="s">
        <v>89</v>
      </c>
      <c r="AW1001" s="13" t="s">
        <v>36</v>
      </c>
      <c r="AX1001" s="13" t="s">
        <v>80</v>
      </c>
      <c r="AY1001" s="253" t="s">
        <v>215</v>
      </c>
    </row>
    <row r="1002" s="13" customFormat="1">
      <c r="A1002" s="13"/>
      <c r="B1002" s="242"/>
      <c r="C1002" s="243"/>
      <c r="D1002" s="244" t="s">
        <v>223</v>
      </c>
      <c r="E1002" s="245" t="s">
        <v>1</v>
      </c>
      <c r="F1002" s="246" t="s">
        <v>1596</v>
      </c>
      <c r="G1002" s="243"/>
      <c r="H1002" s="247">
        <v>-49.003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223</v>
      </c>
      <c r="AU1002" s="253" t="s">
        <v>89</v>
      </c>
      <c r="AV1002" s="13" t="s">
        <v>89</v>
      </c>
      <c r="AW1002" s="13" t="s">
        <v>36</v>
      </c>
      <c r="AX1002" s="13" t="s">
        <v>80</v>
      </c>
      <c r="AY1002" s="253" t="s">
        <v>215</v>
      </c>
    </row>
    <row r="1003" s="14" customFormat="1">
      <c r="A1003" s="14"/>
      <c r="B1003" s="254"/>
      <c r="C1003" s="255"/>
      <c r="D1003" s="244" t="s">
        <v>223</v>
      </c>
      <c r="E1003" s="256" t="s">
        <v>1</v>
      </c>
      <c r="F1003" s="257" t="s">
        <v>226</v>
      </c>
      <c r="G1003" s="255"/>
      <c r="H1003" s="258">
        <v>799.65599999999995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223</v>
      </c>
      <c r="AU1003" s="264" t="s">
        <v>89</v>
      </c>
      <c r="AV1003" s="14" t="s">
        <v>221</v>
      </c>
      <c r="AW1003" s="14" t="s">
        <v>36</v>
      </c>
      <c r="AX1003" s="14" t="s">
        <v>21</v>
      </c>
      <c r="AY1003" s="264" t="s">
        <v>215</v>
      </c>
    </row>
    <row r="1004" s="2" customFormat="1" ht="21.75" customHeight="1">
      <c r="A1004" s="39"/>
      <c r="B1004" s="40"/>
      <c r="C1004" s="228" t="s">
        <v>1597</v>
      </c>
      <c r="D1004" s="228" t="s">
        <v>217</v>
      </c>
      <c r="E1004" s="229" t="s">
        <v>1598</v>
      </c>
      <c r="F1004" s="230" t="s">
        <v>1599</v>
      </c>
      <c r="G1004" s="231" t="s">
        <v>246</v>
      </c>
      <c r="H1004" s="232">
        <v>799.65599999999995</v>
      </c>
      <c r="I1004" s="233"/>
      <c r="J1004" s="234">
        <f>ROUND(I1004*H1004,2)</f>
        <v>0</v>
      </c>
      <c r="K1004" s="235"/>
      <c r="L1004" s="45"/>
      <c r="M1004" s="236" t="s">
        <v>1</v>
      </c>
      <c r="N1004" s="237" t="s">
        <v>45</v>
      </c>
      <c r="O1004" s="92"/>
      <c r="P1004" s="238">
        <f>O1004*H1004</f>
        <v>0</v>
      </c>
      <c r="Q1004" s="238">
        <v>0</v>
      </c>
      <c r="R1004" s="238">
        <f>Q1004*H1004</f>
        <v>0</v>
      </c>
      <c r="S1004" s="238">
        <v>0.0060000000000000001</v>
      </c>
      <c r="T1004" s="239">
        <f>S1004*H1004</f>
        <v>4.797936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0" t="s">
        <v>303</v>
      </c>
      <c r="AT1004" s="240" t="s">
        <v>217</v>
      </c>
      <c r="AU1004" s="240" t="s">
        <v>89</v>
      </c>
      <c r="AY1004" s="18" t="s">
        <v>215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21</v>
      </c>
      <c r="BK1004" s="241">
        <f>ROUND(I1004*H1004,2)</f>
        <v>0</v>
      </c>
      <c r="BL1004" s="18" t="s">
        <v>303</v>
      </c>
      <c r="BM1004" s="240" t="s">
        <v>1600</v>
      </c>
    </row>
    <row r="1005" s="13" customFormat="1">
      <c r="A1005" s="13"/>
      <c r="B1005" s="242"/>
      <c r="C1005" s="243"/>
      <c r="D1005" s="244" t="s">
        <v>223</v>
      </c>
      <c r="E1005" s="245" t="s">
        <v>1</v>
      </c>
      <c r="F1005" s="246" t="s">
        <v>1601</v>
      </c>
      <c r="G1005" s="243"/>
      <c r="H1005" s="247">
        <v>799.65599999999995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223</v>
      </c>
      <c r="AU1005" s="253" t="s">
        <v>89</v>
      </c>
      <c r="AV1005" s="13" t="s">
        <v>89</v>
      </c>
      <c r="AW1005" s="13" t="s">
        <v>36</v>
      </c>
      <c r="AX1005" s="13" t="s">
        <v>21</v>
      </c>
      <c r="AY1005" s="253" t="s">
        <v>215</v>
      </c>
    </row>
    <row r="1006" s="2" customFormat="1" ht="21.75" customHeight="1">
      <c r="A1006" s="39"/>
      <c r="B1006" s="40"/>
      <c r="C1006" s="228" t="s">
        <v>1602</v>
      </c>
      <c r="D1006" s="228" t="s">
        <v>217</v>
      </c>
      <c r="E1006" s="229" t="s">
        <v>1603</v>
      </c>
      <c r="F1006" s="230" t="s">
        <v>1604</v>
      </c>
      <c r="G1006" s="231" t="s">
        <v>246</v>
      </c>
      <c r="H1006" s="232">
        <v>687.75999999999999</v>
      </c>
      <c r="I1006" s="233"/>
      <c r="J1006" s="234">
        <f>ROUND(I1006*H1006,2)</f>
        <v>0</v>
      </c>
      <c r="K1006" s="235"/>
      <c r="L1006" s="45"/>
      <c r="M1006" s="236" t="s">
        <v>1</v>
      </c>
      <c r="N1006" s="237" t="s">
        <v>45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0.084000000000000005</v>
      </c>
      <c r="T1006" s="239">
        <f>S1006*H1006</f>
        <v>57.771840000000005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303</v>
      </c>
      <c r="AT1006" s="240" t="s">
        <v>217</v>
      </c>
      <c r="AU1006" s="240" t="s">
        <v>89</v>
      </c>
      <c r="AY1006" s="18" t="s">
        <v>215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21</v>
      </c>
      <c r="BK1006" s="241">
        <f>ROUND(I1006*H1006,2)</f>
        <v>0</v>
      </c>
      <c r="BL1006" s="18" t="s">
        <v>303</v>
      </c>
      <c r="BM1006" s="240" t="s">
        <v>1605</v>
      </c>
    </row>
    <row r="1007" s="15" customFormat="1">
      <c r="A1007" s="15"/>
      <c r="B1007" s="265"/>
      <c r="C1007" s="266"/>
      <c r="D1007" s="244" t="s">
        <v>223</v>
      </c>
      <c r="E1007" s="267" t="s">
        <v>1</v>
      </c>
      <c r="F1007" s="268" t="s">
        <v>1606</v>
      </c>
      <c r="G1007" s="266"/>
      <c r="H1007" s="267" t="s">
        <v>1</v>
      </c>
      <c r="I1007" s="269"/>
      <c r="J1007" s="266"/>
      <c r="K1007" s="266"/>
      <c r="L1007" s="270"/>
      <c r="M1007" s="271"/>
      <c r="N1007" s="272"/>
      <c r="O1007" s="272"/>
      <c r="P1007" s="272"/>
      <c r="Q1007" s="272"/>
      <c r="R1007" s="272"/>
      <c r="S1007" s="272"/>
      <c r="T1007" s="27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4" t="s">
        <v>223</v>
      </c>
      <c r="AU1007" s="274" t="s">
        <v>89</v>
      </c>
      <c r="AV1007" s="15" t="s">
        <v>21</v>
      </c>
      <c r="AW1007" s="15" t="s">
        <v>36</v>
      </c>
      <c r="AX1007" s="15" t="s">
        <v>80</v>
      </c>
      <c r="AY1007" s="274" t="s">
        <v>215</v>
      </c>
    </row>
    <row r="1008" s="13" customFormat="1">
      <c r="A1008" s="13"/>
      <c r="B1008" s="242"/>
      <c r="C1008" s="243"/>
      <c r="D1008" s="244" t="s">
        <v>223</v>
      </c>
      <c r="E1008" s="245" t="s">
        <v>1</v>
      </c>
      <c r="F1008" s="246" t="s">
        <v>1607</v>
      </c>
      <c r="G1008" s="243"/>
      <c r="H1008" s="247">
        <v>687.75999999999999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223</v>
      </c>
      <c r="AU1008" s="253" t="s">
        <v>89</v>
      </c>
      <c r="AV1008" s="13" t="s">
        <v>89</v>
      </c>
      <c r="AW1008" s="13" t="s">
        <v>36</v>
      </c>
      <c r="AX1008" s="13" t="s">
        <v>21</v>
      </c>
      <c r="AY1008" s="253" t="s">
        <v>215</v>
      </c>
    </row>
    <row r="1009" s="2" customFormat="1" ht="21.75" customHeight="1">
      <c r="A1009" s="39"/>
      <c r="B1009" s="40"/>
      <c r="C1009" s="228" t="s">
        <v>1608</v>
      </c>
      <c r="D1009" s="228" t="s">
        <v>217</v>
      </c>
      <c r="E1009" s="229" t="s">
        <v>1609</v>
      </c>
      <c r="F1009" s="230" t="s">
        <v>1610</v>
      </c>
      <c r="G1009" s="231" t="s">
        <v>246</v>
      </c>
      <c r="H1009" s="232">
        <v>688.21600000000001</v>
      </c>
      <c r="I1009" s="233"/>
      <c r="J1009" s="234">
        <f>ROUND(I1009*H1009,2)</f>
        <v>0</v>
      </c>
      <c r="K1009" s="235"/>
      <c r="L1009" s="45"/>
      <c r="M1009" s="236" t="s">
        <v>1</v>
      </c>
      <c r="N1009" s="237" t="s">
        <v>45</v>
      </c>
      <c r="O1009" s="92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303</v>
      </c>
      <c r="AT1009" s="240" t="s">
        <v>217</v>
      </c>
      <c r="AU1009" s="240" t="s">
        <v>89</v>
      </c>
      <c r="AY1009" s="18" t="s">
        <v>215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21</v>
      </c>
      <c r="BK1009" s="241">
        <f>ROUND(I1009*H1009,2)</f>
        <v>0</v>
      </c>
      <c r="BL1009" s="18" t="s">
        <v>303</v>
      </c>
      <c r="BM1009" s="240" t="s">
        <v>1611</v>
      </c>
    </row>
    <row r="1010" s="13" customFormat="1">
      <c r="A1010" s="13"/>
      <c r="B1010" s="242"/>
      <c r="C1010" s="243"/>
      <c r="D1010" s="244" t="s">
        <v>223</v>
      </c>
      <c r="E1010" s="245" t="s">
        <v>1</v>
      </c>
      <c r="F1010" s="246" t="s">
        <v>1612</v>
      </c>
      <c r="G1010" s="243"/>
      <c r="H1010" s="247">
        <v>349.40600000000001</v>
      </c>
      <c r="I1010" s="248"/>
      <c r="J1010" s="243"/>
      <c r="K1010" s="243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223</v>
      </c>
      <c r="AU1010" s="253" t="s">
        <v>89</v>
      </c>
      <c r="AV1010" s="13" t="s">
        <v>89</v>
      </c>
      <c r="AW1010" s="13" t="s">
        <v>36</v>
      </c>
      <c r="AX1010" s="13" t="s">
        <v>80</v>
      </c>
      <c r="AY1010" s="253" t="s">
        <v>215</v>
      </c>
    </row>
    <row r="1011" s="13" customFormat="1">
      <c r="A1011" s="13"/>
      <c r="B1011" s="242"/>
      <c r="C1011" s="243"/>
      <c r="D1011" s="244" t="s">
        <v>223</v>
      </c>
      <c r="E1011" s="245" t="s">
        <v>1</v>
      </c>
      <c r="F1011" s="246" t="s">
        <v>1613</v>
      </c>
      <c r="G1011" s="243"/>
      <c r="H1011" s="247">
        <v>11.609999999999999</v>
      </c>
      <c r="I1011" s="248"/>
      <c r="J1011" s="243"/>
      <c r="K1011" s="243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3" t="s">
        <v>223</v>
      </c>
      <c r="AU1011" s="253" t="s">
        <v>89</v>
      </c>
      <c r="AV1011" s="13" t="s">
        <v>89</v>
      </c>
      <c r="AW1011" s="13" t="s">
        <v>36</v>
      </c>
      <c r="AX1011" s="13" t="s">
        <v>80</v>
      </c>
      <c r="AY1011" s="253" t="s">
        <v>215</v>
      </c>
    </row>
    <row r="1012" s="13" customFormat="1">
      <c r="A1012" s="13"/>
      <c r="B1012" s="242"/>
      <c r="C1012" s="243"/>
      <c r="D1012" s="244" t="s">
        <v>223</v>
      </c>
      <c r="E1012" s="245" t="s">
        <v>1</v>
      </c>
      <c r="F1012" s="246" t="s">
        <v>1614</v>
      </c>
      <c r="G1012" s="243"/>
      <c r="H1012" s="247">
        <v>306</v>
      </c>
      <c r="I1012" s="248"/>
      <c r="J1012" s="243"/>
      <c r="K1012" s="243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223</v>
      </c>
      <c r="AU1012" s="253" t="s">
        <v>89</v>
      </c>
      <c r="AV1012" s="13" t="s">
        <v>89</v>
      </c>
      <c r="AW1012" s="13" t="s">
        <v>36</v>
      </c>
      <c r="AX1012" s="13" t="s">
        <v>80</v>
      </c>
      <c r="AY1012" s="253" t="s">
        <v>215</v>
      </c>
    </row>
    <row r="1013" s="13" customFormat="1">
      <c r="A1013" s="13"/>
      <c r="B1013" s="242"/>
      <c r="C1013" s="243"/>
      <c r="D1013" s="244" t="s">
        <v>223</v>
      </c>
      <c r="E1013" s="245" t="s">
        <v>1</v>
      </c>
      <c r="F1013" s="246" t="s">
        <v>1615</v>
      </c>
      <c r="G1013" s="243"/>
      <c r="H1013" s="247">
        <v>21.199999999999999</v>
      </c>
      <c r="I1013" s="248"/>
      <c r="J1013" s="243"/>
      <c r="K1013" s="243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223</v>
      </c>
      <c r="AU1013" s="253" t="s">
        <v>89</v>
      </c>
      <c r="AV1013" s="13" t="s">
        <v>89</v>
      </c>
      <c r="AW1013" s="13" t="s">
        <v>36</v>
      </c>
      <c r="AX1013" s="13" t="s">
        <v>80</v>
      </c>
      <c r="AY1013" s="253" t="s">
        <v>215</v>
      </c>
    </row>
    <row r="1014" s="14" customFormat="1">
      <c r="A1014" s="14"/>
      <c r="B1014" s="254"/>
      <c r="C1014" s="255"/>
      <c r="D1014" s="244" t="s">
        <v>223</v>
      </c>
      <c r="E1014" s="256" t="s">
        <v>1</v>
      </c>
      <c r="F1014" s="257" t="s">
        <v>226</v>
      </c>
      <c r="G1014" s="255"/>
      <c r="H1014" s="258">
        <v>688.21600000000001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223</v>
      </c>
      <c r="AU1014" s="264" t="s">
        <v>89</v>
      </c>
      <c r="AV1014" s="14" t="s">
        <v>221</v>
      </c>
      <c r="AW1014" s="14" t="s">
        <v>36</v>
      </c>
      <c r="AX1014" s="14" t="s">
        <v>21</v>
      </c>
      <c r="AY1014" s="264" t="s">
        <v>215</v>
      </c>
    </row>
    <row r="1015" s="2" customFormat="1" ht="16.5" customHeight="1">
      <c r="A1015" s="39"/>
      <c r="B1015" s="40"/>
      <c r="C1015" s="275" t="s">
        <v>1616</v>
      </c>
      <c r="D1015" s="275" t="s">
        <v>294</v>
      </c>
      <c r="E1015" s="276" t="s">
        <v>1617</v>
      </c>
      <c r="F1015" s="277" t="s">
        <v>1618</v>
      </c>
      <c r="G1015" s="278" t="s">
        <v>246</v>
      </c>
      <c r="H1015" s="279">
        <v>802.11599999999999</v>
      </c>
      <c r="I1015" s="280"/>
      <c r="J1015" s="281">
        <f>ROUND(I1015*H1015,2)</f>
        <v>0</v>
      </c>
      <c r="K1015" s="282"/>
      <c r="L1015" s="283"/>
      <c r="M1015" s="284" t="s">
        <v>1</v>
      </c>
      <c r="N1015" s="285" t="s">
        <v>45</v>
      </c>
      <c r="O1015" s="92"/>
      <c r="P1015" s="238">
        <f>O1015*H1015</f>
        <v>0</v>
      </c>
      <c r="Q1015" s="238">
        <v>0.00020000000000000001</v>
      </c>
      <c r="R1015" s="238">
        <f>Q1015*H1015</f>
        <v>0.16042320000000002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384</v>
      </c>
      <c r="AT1015" s="240" t="s">
        <v>294</v>
      </c>
      <c r="AU1015" s="240" t="s">
        <v>89</v>
      </c>
      <c r="AY1015" s="18" t="s">
        <v>215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21</v>
      </c>
      <c r="BK1015" s="241">
        <f>ROUND(I1015*H1015,2)</f>
        <v>0</v>
      </c>
      <c r="BL1015" s="18" t="s">
        <v>303</v>
      </c>
      <c r="BM1015" s="240" t="s">
        <v>1619</v>
      </c>
    </row>
    <row r="1016" s="13" customFormat="1">
      <c r="A1016" s="13"/>
      <c r="B1016" s="242"/>
      <c r="C1016" s="243"/>
      <c r="D1016" s="244" t="s">
        <v>223</v>
      </c>
      <c r="E1016" s="245" t="s">
        <v>1</v>
      </c>
      <c r="F1016" s="246" t="s">
        <v>1620</v>
      </c>
      <c r="G1016" s="243"/>
      <c r="H1016" s="247">
        <v>688.21600000000001</v>
      </c>
      <c r="I1016" s="248"/>
      <c r="J1016" s="243"/>
      <c r="K1016" s="243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223</v>
      </c>
      <c r="AU1016" s="253" t="s">
        <v>89</v>
      </c>
      <c r="AV1016" s="13" t="s">
        <v>89</v>
      </c>
      <c r="AW1016" s="13" t="s">
        <v>36</v>
      </c>
      <c r="AX1016" s="13" t="s">
        <v>21</v>
      </c>
      <c r="AY1016" s="253" t="s">
        <v>215</v>
      </c>
    </row>
    <row r="1017" s="13" customFormat="1">
      <c r="A1017" s="13"/>
      <c r="B1017" s="242"/>
      <c r="C1017" s="243"/>
      <c r="D1017" s="244" t="s">
        <v>223</v>
      </c>
      <c r="E1017" s="243"/>
      <c r="F1017" s="246" t="s">
        <v>1621</v>
      </c>
      <c r="G1017" s="243"/>
      <c r="H1017" s="247">
        <v>802.11599999999999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223</v>
      </c>
      <c r="AU1017" s="253" t="s">
        <v>89</v>
      </c>
      <c r="AV1017" s="13" t="s">
        <v>89</v>
      </c>
      <c r="AW1017" s="13" t="s">
        <v>4</v>
      </c>
      <c r="AX1017" s="13" t="s">
        <v>21</v>
      </c>
      <c r="AY1017" s="253" t="s">
        <v>215</v>
      </c>
    </row>
    <row r="1018" s="2" customFormat="1" ht="33" customHeight="1">
      <c r="A1018" s="39"/>
      <c r="B1018" s="40"/>
      <c r="C1018" s="228" t="s">
        <v>1622</v>
      </c>
      <c r="D1018" s="228" t="s">
        <v>217</v>
      </c>
      <c r="E1018" s="229" t="s">
        <v>1623</v>
      </c>
      <c r="F1018" s="230" t="s">
        <v>1624</v>
      </c>
      <c r="G1018" s="231" t="s">
        <v>246</v>
      </c>
      <c r="H1018" s="232">
        <v>285.80599999999998</v>
      </c>
      <c r="I1018" s="233"/>
      <c r="J1018" s="234">
        <f>ROUND(I1018*H1018,2)</f>
        <v>0</v>
      </c>
      <c r="K1018" s="235"/>
      <c r="L1018" s="45"/>
      <c r="M1018" s="236" t="s">
        <v>1</v>
      </c>
      <c r="N1018" s="237" t="s">
        <v>45</v>
      </c>
      <c r="O1018" s="92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0" t="s">
        <v>221</v>
      </c>
      <c r="AT1018" s="240" t="s">
        <v>217</v>
      </c>
      <c r="AU1018" s="240" t="s">
        <v>89</v>
      </c>
      <c r="AY1018" s="18" t="s">
        <v>215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21</v>
      </c>
      <c r="BK1018" s="241">
        <f>ROUND(I1018*H1018,2)</f>
        <v>0</v>
      </c>
      <c r="BL1018" s="18" t="s">
        <v>221</v>
      </c>
      <c r="BM1018" s="240" t="s">
        <v>1625</v>
      </c>
    </row>
    <row r="1019" s="13" customFormat="1">
      <c r="A1019" s="13"/>
      <c r="B1019" s="242"/>
      <c r="C1019" s="243"/>
      <c r="D1019" s="244" t="s">
        <v>223</v>
      </c>
      <c r="E1019" s="245" t="s">
        <v>1</v>
      </c>
      <c r="F1019" s="246" t="s">
        <v>1626</v>
      </c>
      <c r="G1019" s="243"/>
      <c r="H1019" s="247">
        <v>263.56700000000001</v>
      </c>
      <c r="I1019" s="248"/>
      <c r="J1019" s="243"/>
      <c r="K1019" s="243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223</v>
      </c>
      <c r="AU1019" s="253" t="s">
        <v>89</v>
      </c>
      <c r="AV1019" s="13" t="s">
        <v>89</v>
      </c>
      <c r="AW1019" s="13" t="s">
        <v>36</v>
      </c>
      <c r="AX1019" s="13" t="s">
        <v>80</v>
      </c>
      <c r="AY1019" s="253" t="s">
        <v>215</v>
      </c>
    </row>
    <row r="1020" s="13" customFormat="1">
      <c r="A1020" s="13"/>
      <c r="B1020" s="242"/>
      <c r="C1020" s="243"/>
      <c r="D1020" s="244" t="s">
        <v>223</v>
      </c>
      <c r="E1020" s="245" t="s">
        <v>1</v>
      </c>
      <c r="F1020" s="246" t="s">
        <v>1627</v>
      </c>
      <c r="G1020" s="243"/>
      <c r="H1020" s="247">
        <v>22.239000000000001</v>
      </c>
      <c r="I1020" s="248"/>
      <c r="J1020" s="243"/>
      <c r="K1020" s="243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223</v>
      </c>
      <c r="AU1020" s="253" t="s">
        <v>89</v>
      </c>
      <c r="AV1020" s="13" t="s">
        <v>89</v>
      </c>
      <c r="AW1020" s="13" t="s">
        <v>36</v>
      </c>
      <c r="AX1020" s="13" t="s">
        <v>80</v>
      </c>
      <c r="AY1020" s="253" t="s">
        <v>215</v>
      </c>
    </row>
    <row r="1021" s="14" customFormat="1">
      <c r="A1021" s="14"/>
      <c r="B1021" s="254"/>
      <c r="C1021" s="255"/>
      <c r="D1021" s="244" t="s">
        <v>223</v>
      </c>
      <c r="E1021" s="256" t="s">
        <v>1</v>
      </c>
      <c r="F1021" s="257" t="s">
        <v>226</v>
      </c>
      <c r="G1021" s="255"/>
      <c r="H1021" s="258">
        <v>285.80599999999998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223</v>
      </c>
      <c r="AU1021" s="264" t="s">
        <v>89</v>
      </c>
      <c r="AV1021" s="14" t="s">
        <v>221</v>
      </c>
      <c r="AW1021" s="14" t="s">
        <v>36</v>
      </c>
      <c r="AX1021" s="14" t="s">
        <v>21</v>
      </c>
      <c r="AY1021" s="264" t="s">
        <v>215</v>
      </c>
    </row>
    <row r="1022" s="2" customFormat="1" ht="16.5" customHeight="1">
      <c r="A1022" s="39"/>
      <c r="B1022" s="40"/>
      <c r="C1022" s="275" t="s">
        <v>1628</v>
      </c>
      <c r="D1022" s="275" t="s">
        <v>294</v>
      </c>
      <c r="E1022" s="276" t="s">
        <v>1629</v>
      </c>
      <c r="F1022" s="277" t="s">
        <v>1630</v>
      </c>
      <c r="G1022" s="278" t="s">
        <v>220</v>
      </c>
      <c r="H1022" s="279">
        <v>34.296999999999997</v>
      </c>
      <c r="I1022" s="280"/>
      <c r="J1022" s="281">
        <f>ROUND(I1022*H1022,2)</f>
        <v>0</v>
      </c>
      <c r="K1022" s="282"/>
      <c r="L1022" s="283"/>
      <c r="M1022" s="284" t="s">
        <v>1</v>
      </c>
      <c r="N1022" s="285" t="s">
        <v>45</v>
      </c>
      <c r="O1022" s="92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259</v>
      </c>
      <c r="AT1022" s="240" t="s">
        <v>294</v>
      </c>
      <c r="AU1022" s="240" t="s">
        <v>89</v>
      </c>
      <c r="AY1022" s="18" t="s">
        <v>215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21</v>
      </c>
      <c r="BK1022" s="241">
        <f>ROUND(I1022*H1022,2)</f>
        <v>0</v>
      </c>
      <c r="BL1022" s="18" t="s">
        <v>221</v>
      </c>
      <c r="BM1022" s="240" t="s">
        <v>1631</v>
      </c>
    </row>
    <row r="1023" s="13" customFormat="1">
      <c r="A1023" s="13"/>
      <c r="B1023" s="242"/>
      <c r="C1023" s="243"/>
      <c r="D1023" s="244" t="s">
        <v>223</v>
      </c>
      <c r="E1023" s="245" t="s">
        <v>1</v>
      </c>
      <c r="F1023" s="246" t="s">
        <v>1632</v>
      </c>
      <c r="G1023" s="243"/>
      <c r="H1023" s="247">
        <v>34.296999999999997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223</v>
      </c>
      <c r="AU1023" s="253" t="s">
        <v>89</v>
      </c>
      <c r="AV1023" s="13" t="s">
        <v>89</v>
      </c>
      <c r="AW1023" s="13" t="s">
        <v>36</v>
      </c>
      <c r="AX1023" s="13" t="s">
        <v>21</v>
      </c>
      <c r="AY1023" s="253" t="s">
        <v>215</v>
      </c>
    </row>
    <row r="1024" s="2" customFormat="1" ht="21.75" customHeight="1">
      <c r="A1024" s="39"/>
      <c r="B1024" s="40"/>
      <c r="C1024" s="228" t="s">
        <v>1633</v>
      </c>
      <c r="D1024" s="228" t="s">
        <v>217</v>
      </c>
      <c r="E1024" s="229" t="s">
        <v>1634</v>
      </c>
      <c r="F1024" s="230" t="s">
        <v>1635</v>
      </c>
      <c r="G1024" s="231" t="s">
        <v>246</v>
      </c>
      <c r="H1024" s="232">
        <v>63.598999999999997</v>
      </c>
      <c r="I1024" s="233"/>
      <c r="J1024" s="234">
        <f>ROUND(I1024*H1024,2)</f>
        <v>0</v>
      </c>
      <c r="K1024" s="235"/>
      <c r="L1024" s="45"/>
      <c r="M1024" s="236" t="s">
        <v>1</v>
      </c>
      <c r="N1024" s="237" t="s">
        <v>45</v>
      </c>
      <c r="O1024" s="92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303</v>
      </c>
      <c r="AT1024" s="240" t="s">
        <v>217</v>
      </c>
      <c r="AU1024" s="240" t="s">
        <v>89</v>
      </c>
      <c r="AY1024" s="18" t="s">
        <v>215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21</v>
      </c>
      <c r="BK1024" s="241">
        <f>ROUND(I1024*H1024,2)</f>
        <v>0</v>
      </c>
      <c r="BL1024" s="18" t="s">
        <v>303</v>
      </c>
      <c r="BM1024" s="240" t="s">
        <v>1636</v>
      </c>
    </row>
    <row r="1025" s="13" customFormat="1">
      <c r="A1025" s="13"/>
      <c r="B1025" s="242"/>
      <c r="C1025" s="243"/>
      <c r="D1025" s="244" t="s">
        <v>223</v>
      </c>
      <c r="E1025" s="245" t="s">
        <v>1</v>
      </c>
      <c r="F1025" s="246" t="s">
        <v>1637</v>
      </c>
      <c r="G1025" s="243"/>
      <c r="H1025" s="247">
        <v>50.210000000000001</v>
      </c>
      <c r="I1025" s="248"/>
      <c r="J1025" s="243"/>
      <c r="K1025" s="243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3" t="s">
        <v>223</v>
      </c>
      <c r="AU1025" s="253" t="s">
        <v>89</v>
      </c>
      <c r="AV1025" s="13" t="s">
        <v>89</v>
      </c>
      <c r="AW1025" s="13" t="s">
        <v>36</v>
      </c>
      <c r="AX1025" s="13" t="s">
        <v>80</v>
      </c>
      <c r="AY1025" s="253" t="s">
        <v>215</v>
      </c>
    </row>
    <row r="1026" s="13" customFormat="1">
      <c r="A1026" s="13"/>
      <c r="B1026" s="242"/>
      <c r="C1026" s="243"/>
      <c r="D1026" s="244" t="s">
        <v>223</v>
      </c>
      <c r="E1026" s="245" t="s">
        <v>1</v>
      </c>
      <c r="F1026" s="246" t="s">
        <v>1638</v>
      </c>
      <c r="G1026" s="243"/>
      <c r="H1026" s="247">
        <v>13.388999999999999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223</v>
      </c>
      <c r="AU1026" s="253" t="s">
        <v>89</v>
      </c>
      <c r="AV1026" s="13" t="s">
        <v>89</v>
      </c>
      <c r="AW1026" s="13" t="s">
        <v>36</v>
      </c>
      <c r="AX1026" s="13" t="s">
        <v>80</v>
      </c>
      <c r="AY1026" s="253" t="s">
        <v>215</v>
      </c>
    </row>
    <row r="1027" s="14" customFormat="1">
      <c r="A1027" s="14"/>
      <c r="B1027" s="254"/>
      <c r="C1027" s="255"/>
      <c r="D1027" s="244" t="s">
        <v>223</v>
      </c>
      <c r="E1027" s="256" t="s">
        <v>1</v>
      </c>
      <c r="F1027" s="257" t="s">
        <v>226</v>
      </c>
      <c r="G1027" s="255"/>
      <c r="H1027" s="258">
        <v>63.598999999999997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4" t="s">
        <v>223</v>
      </c>
      <c r="AU1027" s="264" t="s">
        <v>89</v>
      </c>
      <c r="AV1027" s="14" t="s">
        <v>221</v>
      </c>
      <c r="AW1027" s="14" t="s">
        <v>36</v>
      </c>
      <c r="AX1027" s="14" t="s">
        <v>21</v>
      </c>
      <c r="AY1027" s="264" t="s">
        <v>215</v>
      </c>
    </row>
    <row r="1028" s="2" customFormat="1" ht="21.75" customHeight="1">
      <c r="A1028" s="39"/>
      <c r="B1028" s="40"/>
      <c r="C1028" s="228" t="s">
        <v>1639</v>
      </c>
      <c r="D1028" s="228" t="s">
        <v>217</v>
      </c>
      <c r="E1028" s="229" t="s">
        <v>1640</v>
      </c>
      <c r="F1028" s="230" t="s">
        <v>1641</v>
      </c>
      <c r="G1028" s="231" t="s">
        <v>246</v>
      </c>
      <c r="H1028" s="232">
        <v>445.19999999999999</v>
      </c>
      <c r="I1028" s="233"/>
      <c r="J1028" s="234">
        <f>ROUND(I1028*H1028,2)</f>
        <v>0</v>
      </c>
      <c r="K1028" s="235"/>
      <c r="L1028" s="45"/>
      <c r="M1028" s="236" t="s">
        <v>1</v>
      </c>
      <c r="N1028" s="237" t="s">
        <v>45</v>
      </c>
      <c r="O1028" s="92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303</v>
      </c>
      <c r="AT1028" s="240" t="s">
        <v>217</v>
      </c>
      <c r="AU1028" s="240" t="s">
        <v>89</v>
      </c>
      <c r="AY1028" s="18" t="s">
        <v>215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21</v>
      </c>
      <c r="BK1028" s="241">
        <f>ROUND(I1028*H1028,2)</f>
        <v>0</v>
      </c>
      <c r="BL1028" s="18" t="s">
        <v>303</v>
      </c>
      <c r="BM1028" s="240" t="s">
        <v>1642</v>
      </c>
    </row>
    <row r="1029" s="13" customFormat="1">
      <c r="A1029" s="13"/>
      <c r="B1029" s="242"/>
      <c r="C1029" s="243"/>
      <c r="D1029" s="244" t="s">
        <v>223</v>
      </c>
      <c r="E1029" s="245" t="s">
        <v>1</v>
      </c>
      <c r="F1029" s="246" t="s">
        <v>1643</v>
      </c>
      <c r="G1029" s="243"/>
      <c r="H1029" s="247">
        <v>445.19999999999999</v>
      </c>
      <c r="I1029" s="248"/>
      <c r="J1029" s="243"/>
      <c r="K1029" s="243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223</v>
      </c>
      <c r="AU1029" s="253" t="s">
        <v>89</v>
      </c>
      <c r="AV1029" s="13" t="s">
        <v>89</v>
      </c>
      <c r="AW1029" s="13" t="s">
        <v>36</v>
      </c>
      <c r="AX1029" s="13" t="s">
        <v>21</v>
      </c>
      <c r="AY1029" s="253" t="s">
        <v>215</v>
      </c>
    </row>
    <row r="1030" s="2" customFormat="1" ht="16.5" customHeight="1">
      <c r="A1030" s="39"/>
      <c r="B1030" s="40"/>
      <c r="C1030" s="275" t="s">
        <v>1644</v>
      </c>
      <c r="D1030" s="275" t="s">
        <v>294</v>
      </c>
      <c r="E1030" s="276" t="s">
        <v>1645</v>
      </c>
      <c r="F1030" s="277" t="s">
        <v>1646</v>
      </c>
      <c r="G1030" s="278" t="s">
        <v>281</v>
      </c>
      <c r="H1030" s="279">
        <v>13.738</v>
      </c>
      <c r="I1030" s="280"/>
      <c r="J1030" s="281">
        <f>ROUND(I1030*H1030,2)</f>
        <v>0</v>
      </c>
      <c r="K1030" s="282"/>
      <c r="L1030" s="283"/>
      <c r="M1030" s="284" t="s">
        <v>1</v>
      </c>
      <c r="N1030" s="285" t="s">
        <v>45</v>
      </c>
      <c r="O1030" s="92"/>
      <c r="P1030" s="238">
        <f>O1030*H1030</f>
        <v>0</v>
      </c>
      <c r="Q1030" s="238">
        <v>1</v>
      </c>
      <c r="R1030" s="238">
        <f>Q1030*H1030</f>
        <v>13.738</v>
      </c>
      <c r="S1030" s="238">
        <v>0</v>
      </c>
      <c r="T1030" s="23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0" t="s">
        <v>384</v>
      </c>
      <c r="AT1030" s="240" t="s">
        <v>294</v>
      </c>
      <c r="AU1030" s="240" t="s">
        <v>89</v>
      </c>
      <c r="AY1030" s="18" t="s">
        <v>215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21</v>
      </c>
      <c r="BK1030" s="241">
        <f>ROUND(I1030*H1030,2)</f>
        <v>0</v>
      </c>
      <c r="BL1030" s="18" t="s">
        <v>303</v>
      </c>
      <c r="BM1030" s="240" t="s">
        <v>1647</v>
      </c>
    </row>
    <row r="1031" s="13" customFormat="1">
      <c r="A1031" s="13"/>
      <c r="B1031" s="242"/>
      <c r="C1031" s="243"/>
      <c r="D1031" s="244" t="s">
        <v>223</v>
      </c>
      <c r="E1031" s="245" t="s">
        <v>1</v>
      </c>
      <c r="F1031" s="246" t="s">
        <v>1648</v>
      </c>
      <c r="G1031" s="243"/>
      <c r="H1031" s="247">
        <v>13.738</v>
      </c>
      <c r="I1031" s="248"/>
      <c r="J1031" s="243"/>
      <c r="K1031" s="243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223</v>
      </c>
      <c r="AU1031" s="253" t="s">
        <v>89</v>
      </c>
      <c r="AV1031" s="13" t="s">
        <v>89</v>
      </c>
      <c r="AW1031" s="13" t="s">
        <v>36</v>
      </c>
      <c r="AX1031" s="13" t="s">
        <v>21</v>
      </c>
      <c r="AY1031" s="253" t="s">
        <v>215</v>
      </c>
    </row>
    <row r="1032" s="2" customFormat="1" ht="21.75" customHeight="1">
      <c r="A1032" s="39"/>
      <c r="B1032" s="40"/>
      <c r="C1032" s="228" t="s">
        <v>1649</v>
      </c>
      <c r="D1032" s="228" t="s">
        <v>217</v>
      </c>
      <c r="E1032" s="229" t="s">
        <v>1650</v>
      </c>
      <c r="F1032" s="230" t="s">
        <v>1651</v>
      </c>
      <c r="G1032" s="231" t="s">
        <v>246</v>
      </c>
      <c r="H1032" s="232">
        <v>349.40600000000001</v>
      </c>
      <c r="I1032" s="233"/>
      <c r="J1032" s="234">
        <f>ROUND(I1032*H1032,2)</f>
        <v>0</v>
      </c>
      <c r="K1032" s="235"/>
      <c r="L1032" s="45"/>
      <c r="M1032" s="236" t="s">
        <v>1</v>
      </c>
      <c r="N1032" s="237" t="s">
        <v>45</v>
      </c>
      <c r="O1032" s="92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0" t="s">
        <v>303</v>
      </c>
      <c r="AT1032" s="240" t="s">
        <v>217</v>
      </c>
      <c r="AU1032" s="240" t="s">
        <v>89</v>
      </c>
      <c r="AY1032" s="18" t="s">
        <v>215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21</v>
      </c>
      <c r="BK1032" s="241">
        <f>ROUND(I1032*H1032,2)</f>
        <v>0</v>
      </c>
      <c r="BL1032" s="18" t="s">
        <v>303</v>
      </c>
      <c r="BM1032" s="240" t="s">
        <v>1652</v>
      </c>
    </row>
    <row r="1033" s="15" customFormat="1">
      <c r="A1033" s="15"/>
      <c r="B1033" s="265"/>
      <c r="C1033" s="266"/>
      <c r="D1033" s="244" t="s">
        <v>223</v>
      </c>
      <c r="E1033" s="267" t="s">
        <v>1</v>
      </c>
      <c r="F1033" s="268" t="s">
        <v>1653</v>
      </c>
      <c r="G1033" s="266"/>
      <c r="H1033" s="267" t="s">
        <v>1</v>
      </c>
      <c r="I1033" s="269"/>
      <c r="J1033" s="266"/>
      <c r="K1033" s="266"/>
      <c r="L1033" s="270"/>
      <c r="M1033" s="271"/>
      <c r="N1033" s="272"/>
      <c r="O1033" s="272"/>
      <c r="P1033" s="272"/>
      <c r="Q1033" s="272"/>
      <c r="R1033" s="272"/>
      <c r="S1033" s="272"/>
      <c r="T1033" s="27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4" t="s">
        <v>223</v>
      </c>
      <c r="AU1033" s="274" t="s">
        <v>89</v>
      </c>
      <c r="AV1033" s="15" t="s">
        <v>21</v>
      </c>
      <c r="AW1033" s="15" t="s">
        <v>36</v>
      </c>
      <c r="AX1033" s="15" t="s">
        <v>80</v>
      </c>
      <c r="AY1033" s="274" t="s">
        <v>215</v>
      </c>
    </row>
    <row r="1034" s="13" customFormat="1">
      <c r="A1034" s="13"/>
      <c r="B1034" s="242"/>
      <c r="C1034" s="243"/>
      <c r="D1034" s="244" t="s">
        <v>223</v>
      </c>
      <c r="E1034" s="245" t="s">
        <v>1</v>
      </c>
      <c r="F1034" s="246" t="s">
        <v>1654</v>
      </c>
      <c r="G1034" s="243"/>
      <c r="H1034" s="247">
        <v>285.80599999999998</v>
      </c>
      <c r="I1034" s="248"/>
      <c r="J1034" s="243"/>
      <c r="K1034" s="243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223</v>
      </c>
      <c r="AU1034" s="253" t="s">
        <v>89</v>
      </c>
      <c r="AV1034" s="13" t="s">
        <v>89</v>
      </c>
      <c r="AW1034" s="13" t="s">
        <v>36</v>
      </c>
      <c r="AX1034" s="13" t="s">
        <v>80</v>
      </c>
      <c r="AY1034" s="253" t="s">
        <v>215</v>
      </c>
    </row>
    <row r="1035" s="13" customFormat="1">
      <c r="A1035" s="13"/>
      <c r="B1035" s="242"/>
      <c r="C1035" s="243"/>
      <c r="D1035" s="244" t="s">
        <v>223</v>
      </c>
      <c r="E1035" s="245" t="s">
        <v>1</v>
      </c>
      <c r="F1035" s="246" t="s">
        <v>1655</v>
      </c>
      <c r="G1035" s="243"/>
      <c r="H1035" s="247">
        <v>63.600000000000001</v>
      </c>
      <c r="I1035" s="248"/>
      <c r="J1035" s="243"/>
      <c r="K1035" s="243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3" t="s">
        <v>223</v>
      </c>
      <c r="AU1035" s="253" t="s">
        <v>89</v>
      </c>
      <c r="AV1035" s="13" t="s">
        <v>89</v>
      </c>
      <c r="AW1035" s="13" t="s">
        <v>36</v>
      </c>
      <c r="AX1035" s="13" t="s">
        <v>80</v>
      </c>
      <c r="AY1035" s="253" t="s">
        <v>215</v>
      </c>
    </row>
    <row r="1036" s="14" customFormat="1">
      <c r="A1036" s="14"/>
      <c r="B1036" s="254"/>
      <c r="C1036" s="255"/>
      <c r="D1036" s="244" t="s">
        <v>223</v>
      </c>
      <c r="E1036" s="256" t="s">
        <v>1</v>
      </c>
      <c r="F1036" s="257" t="s">
        <v>226</v>
      </c>
      <c r="G1036" s="255"/>
      <c r="H1036" s="258">
        <v>349.40600000000001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223</v>
      </c>
      <c r="AU1036" s="264" t="s">
        <v>89</v>
      </c>
      <c r="AV1036" s="14" t="s">
        <v>221</v>
      </c>
      <c r="AW1036" s="14" t="s">
        <v>36</v>
      </c>
      <c r="AX1036" s="14" t="s">
        <v>21</v>
      </c>
      <c r="AY1036" s="264" t="s">
        <v>215</v>
      </c>
    </row>
    <row r="1037" s="2" customFormat="1" ht="16.5" customHeight="1">
      <c r="A1037" s="39"/>
      <c r="B1037" s="40"/>
      <c r="C1037" s="275" t="s">
        <v>1656</v>
      </c>
      <c r="D1037" s="275" t="s">
        <v>294</v>
      </c>
      <c r="E1037" s="276" t="s">
        <v>1657</v>
      </c>
      <c r="F1037" s="277" t="s">
        <v>1658</v>
      </c>
      <c r="G1037" s="278" t="s">
        <v>246</v>
      </c>
      <c r="H1037" s="279">
        <v>384.34699999999998</v>
      </c>
      <c r="I1037" s="280"/>
      <c r="J1037" s="281">
        <f>ROUND(I1037*H1037,2)</f>
        <v>0</v>
      </c>
      <c r="K1037" s="282"/>
      <c r="L1037" s="283"/>
      <c r="M1037" s="284" t="s">
        <v>1</v>
      </c>
      <c r="N1037" s="285" t="s">
        <v>45</v>
      </c>
      <c r="O1037" s="92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0" t="s">
        <v>384</v>
      </c>
      <c r="AT1037" s="240" t="s">
        <v>294</v>
      </c>
      <c r="AU1037" s="240" t="s">
        <v>89</v>
      </c>
      <c r="AY1037" s="18" t="s">
        <v>215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21</v>
      </c>
      <c r="BK1037" s="241">
        <f>ROUND(I1037*H1037,2)</f>
        <v>0</v>
      </c>
      <c r="BL1037" s="18" t="s">
        <v>303</v>
      </c>
      <c r="BM1037" s="240" t="s">
        <v>1659</v>
      </c>
    </row>
    <row r="1038" s="13" customFormat="1">
      <c r="A1038" s="13"/>
      <c r="B1038" s="242"/>
      <c r="C1038" s="243"/>
      <c r="D1038" s="244" t="s">
        <v>223</v>
      </c>
      <c r="E1038" s="245" t="s">
        <v>1</v>
      </c>
      <c r="F1038" s="246" t="s">
        <v>1660</v>
      </c>
      <c r="G1038" s="243"/>
      <c r="H1038" s="247">
        <v>349.40600000000001</v>
      </c>
      <c r="I1038" s="248"/>
      <c r="J1038" s="243"/>
      <c r="K1038" s="243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223</v>
      </c>
      <c r="AU1038" s="253" t="s">
        <v>89</v>
      </c>
      <c r="AV1038" s="13" t="s">
        <v>89</v>
      </c>
      <c r="AW1038" s="13" t="s">
        <v>36</v>
      </c>
      <c r="AX1038" s="13" t="s">
        <v>80</v>
      </c>
      <c r="AY1038" s="253" t="s">
        <v>215</v>
      </c>
    </row>
    <row r="1039" s="14" customFormat="1">
      <c r="A1039" s="14"/>
      <c r="B1039" s="254"/>
      <c r="C1039" s="255"/>
      <c r="D1039" s="244" t="s">
        <v>223</v>
      </c>
      <c r="E1039" s="256" t="s">
        <v>1</v>
      </c>
      <c r="F1039" s="257" t="s">
        <v>226</v>
      </c>
      <c r="G1039" s="255"/>
      <c r="H1039" s="258">
        <v>349.40600000000001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4" t="s">
        <v>223</v>
      </c>
      <c r="AU1039" s="264" t="s">
        <v>89</v>
      </c>
      <c r="AV1039" s="14" t="s">
        <v>221</v>
      </c>
      <c r="AW1039" s="14" t="s">
        <v>36</v>
      </c>
      <c r="AX1039" s="14" t="s">
        <v>21</v>
      </c>
      <c r="AY1039" s="264" t="s">
        <v>215</v>
      </c>
    </row>
    <row r="1040" s="13" customFormat="1">
      <c r="A1040" s="13"/>
      <c r="B1040" s="242"/>
      <c r="C1040" s="243"/>
      <c r="D1040" s="244" t="s">
        <v>223</v>
      </c>
      <c r="E1040" s="243"/>
      <c r="F1040" s="246" t="s">
        <v>1661</v>
      </c>
      <c r="G1040" s="243"/>
      <c r="H1040" s="247">
        <v>384.34699999999998</v>
      </c>
      <c r="I1040" s="248"/>
      <c r="J1040" s="243"/>
      <c r="K1040" s="243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223</v>
      </c>
      <c r="AU1040" s="253" t="s">
        <v>89</v>
      </c>
      <c r="AV1040" s="13" t="s">
        <v>89</v>
      </c>
      <c r="AW1040" s="13" t="s">
        <v>4</v>
      </c>
      <c r="AX1040" s="13" t="s">
        <v>21</v>
      </c>
      <c r="AY1040" s="253" t="s">
        <v>215</v>
      </c>
    </row>
    <row r="1041" s="2" customFormat="1" ht="21.75" customHeight="1">
      <c r="A1041" s="39"/>
      <c r="B1041" s="40"/>
      <c r="C1041" s="228" t="s">
        <v>1662</v>
      </c>
      <c r="D1041" s="228" t="s">
        <v>217</v>
      </c>
      <c r="E1041" s="229" t="s">
        <v>1663</v>
      </c>
      <c r="F1041" s="230" t="s">
        <v>1664</v>
      </c>
      <c r="G1041" s="231" t="s">
        <v>246</v>
      </c>
      <c r="H1041" s="232">
        <v>261</v>
      </c>
      <c r="I1041" s="233"/>
      <c r="J1041" s="234">
        <f>ROUND(I1041*H1041,2)</f>
        <v>0</v>
      </c>
      <c r="K1041" s="235"/>
      <c r="L1041" s="45"/>
      <c r="M1041" s="236" t="s">
        <v>1</v>
      </c>
      <c r="N1041" s="237" t="s">
        <v>45</v>
      </c>
      <c r="O1041" s="92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0" t="s">
        <v>221</v>
      </c>
      <c r="AT1041" s="240" t="s">
        <v>217</v>
      </c>
      <c r="AU1041" s="240" t="s">
        <v>89</v>
      </c>
      <c r="AY1041" s="18" t="s">
        <v>215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21</v>
      </c>
      <c r="BK1041" s="241">
        <f>ROUND(I1041*H1041,2)</f>
        <v>0</v>
      </c>
      <c r="BL1041" s="18" t="s">
        <v>221</v>
      </c>
      <c r="BM1041" s="240" t="s">
        <v>1665</v>
      </c>
    </row>
    <row r="1042" s="13" customFormat="1">
      <c r="A1042" s="13"/>
      <c r="B1042" s="242"/>
      <c r="C1042" s="243"/>
      <c r="D1042" s="244" t="s">
        <v>223</v>
      </c>
      <c r="E1042" s="245" t="s">
        <v>1</v>
      </c>
      <c r="F1042" s="246" t="s">
        <v>307</v>
      </c>
      <c r="G1042" s="243"/>
      <c r="H1042" s="247">
        <v>261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223</v>
      </c>
      <c r="AU1042" s="253" t="s">
        <v>89</v>
      </c>
      <c r="AV1042" s="13" t="s">
        <v>89</v>
      </c>
      <c r="AW1042" s="13" t="s">
        <v>36</v>
      </c>
      <c r="AX1042" s="13" t="s">
        <v>21</v>
      </c>
      <c r="AY1042" s="253" t="s">
        <v>215</v>
      </c>
    </row>
    <row r="1043" s="2" customFormat="1" ht="16.5" customHeight="1">
      <c r="A1043" s="39"/>
      <c r="B1043" s="40"/>
      <c r="C1043" s="275" t="s">
        <v>1666</v>
      </c>
      <c r="D1043" s="275" t="s">
        <v>294</v>
      </c>
      <c r="E1043" s="276" t="s">
        <v>1667</v>
      </c>
      <c r="F1043" s="277" t="s">
        <v>1668</v>
      </c>
      <c r="G1043" s="278" t="s">
        <v>484</v>
      </c>
      <c r="H1043" s="279">
        <v>27.666</v>
      </c>
      <c r="I1043" s="280"/>
      <c r="J1043" s="281">
        <f>ROUND(I1043*H1043,2)</f>
        <v>0</v>
      </c>
      <c r="K1043" s="282"/>
      <c r="L1043" s="283"/>
      <c r="M1043" s="284" t="s">
        <v>1</v>
      </c>
      <c r="N1043" s="285" t="s">
        <v>45</v>
      </c>
      <c r="O1043" s="92"/>
      <c r="P1043" s="238">
        <f>O1043*H1043</f>
        <v>0</v>
      </c>
      <c r="Q1043" s="238">
        <v>0.001</v>
      </c>
      <c r="R1043" s="238">
        <f>Q1043*H1043</f>
        <v>0.027666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259</v>
      </c>
      <c r="AT1043" s="240" t="s">
        <v>294</v>
      </c>
      <c r="AU1043" s="240" t="s">
        <v>89</v>
      </c>
      <c r="AY1043" s="18" t="s">
        <v>215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21</v>
      </c>
      <c r="BK1043" s="241">
        <f>ROUND(I1043*H1043,2)</f>
        <v>0</v>
      </c>
      <c r="BL1043" s="18" t="s">
        <v>221</v>
      </c>
      <c r="BM1043" s="240" t="s">
        <v>1669</v>
      </c>
    </row>
    <row r="1044" s="13" customFormat="1">
      <c r="A1044" s="13"/>
      <c r="B1044" s="242"/>
      <c r="C1044" s="243"/>
      <c r="D1044" s="244" t="s">
        <v>223</v>
      </c>
      <c r="E1044" s="245" t="s">
        <v>1</v>
      </c>
      <c r="F1044" s="246" t="s">
        <v>1670</v>
      </c>
      <c r="G1044" s="243"/>
      <c r="H1044" s="247">
        <v>1383.3</v>
      </c>
      <c r="I1044" s="248"/>
      <c r="J1044" s="243"/>
      <c r="K1044" s="243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223</v>
      </c>
      <c r="AU1044" s="253" t="s">
        <v>89</v>
      </c>
      <c r="AV1044" s="13" t="s">
        <v>89</v>
      </c>
      <c r="AW1044" s="13" t="s">
        <v>36</v>
      </c>
      <c r="AX1044" s="13" t="s">
        <v>21</v>
      </c>
      <c r="AY1044" s="253" t="s">
        <v>215</v>
      </c>
    </row>
    <row r="1045" s="13" customFormat="1">
      <c r="A1045" s="13"/>
      <c r="B1045" s="242"/>
      <c r="C1045" s="243"/>
      <c r="D1045" s="244" t="s">
        <v>223</v>
      </c>
      <c r="E1045" s="243"/>
      <c r="F1045" s="246" t="s">
        <v>1671</v>
      </c>
      <c r="G1045" s="243"/>
      <c r="H1045" s="247">
        <v>27.666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223</v>
      </c>
      <c r="AU1045" s="253" t="s">
        <v>89</v>
      </c>
      <c r="AV1045" s="13" t="s">
        <v>89</v>
      </c>
      <c r="AW1045" s="13" t="s">
        <v>4</v>
      </c>
      <c r="AX1045" s="13" t="s">
        <v>21</v>
      </c>
      <c r="AY1045" s="253" t="s">
        <v>215</v>
      </c>
    </row>
    <row r="1046" s="2" customFormat="1" ht="21.75" customHeight="1">
      <c r="A1046" s="39"/>
      <c r="B1046" s="40"/>
      <c r="C1046" s="228" t="s">
        <v>1672</v>
      </c>
      <c r="D1046" s="228" t="s">
        <v>217</v>
      </c>
      <c r="E1046" s="229" t="s">
        <v>1673</v>
      </c>
      <c r="F1046" s="230" t="s">
        <v>1674</v>
      </c>
      <c r="G1046" s="231" t="s">
        <v>246</v>
      </c>
      <c r="H1046" s="232">
        <v>384.34699999999998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45</v>
      </c>
      <c r="O1046" s="92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303</v>
      </c>
      <c r="AT1046" s="240" t="s">
        <v>217</v>
      </c>
      <c r="AU1046" s="240" t="s">
        <v>89</v>
      </c>
      <c r="AY1046" s="18" t="s">
        <v>215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21</v>
      </c>
      <c r="BK1046" s="241">
        <f>ROUND(I1046*H1046,2)</f>
        <v>0</v>
      </c>
      <c r="BL1046" s="18" t="s">
        <v>303</v>
      </c>
      <c r="BM1046" s="240" t="s">
        <v>1675</v>
      </c>
    </row>
    <row r="1047" s="13" customFormat="1">
      <c r="A1047" s="13"/>
      <c r="B1047" s="242"/>
      <c r="C1047" s="243"/>
      <c r="D1047" s="244" t="s">
        <v>223</v>
      </c>
      <c r="E1047" s="245" t="s">
        <v>1</v>
      </c>
      <c r="F1047" s="246" t="s">
        <v>1676</v>
      </c>
      <c r="G1047" s="243"/>
      <c r="H1047" s="247">
        <v>349.40600000000001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223</v>
      </c>
      <c r="AU1047" s="253" t="s">
        <v>89</v>
      </c>
      <c r="AV1047" s="13" t="s">
        <v>89</v>
      </c>
      <c r="AW1047" s="13" t="s">
        <v>36</v>
      </c>
      <c r="AX1047" s="13" t="s">
        <v>21</v>
      </c>
      <c r="AY1047" s="253" t="s">
        <v>215</v>
      </c>
    </row>
    <row r="1048" s="13" customFormat="1">
      <c r="A1048" s="13"/>
      <c r="B1048" s="242"/>
      <c r="C1048" s="243"/>
      <c r="D1048" s="244" t="s">
        <v>223</v>
      </c>
      <c r="E1048" s="243"/>
      <c r="F1048" s="246" t="s">
        <v>1661</v>
      </c>
      <c r="G1048" s="243"/>
      <c r="H1048" s="247">
        <v>384.34699999999998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223</v>
      </c>
      <c r="AU1048" s="253" t="s">
        <v>89</v>
      </c>
      <c r="AV1048" s="13" t="s">
        <v>89</v>
      </c>
      <c r="AW1048" s="13" t="s">
        <v>4</v>
      </c>
      <c r="AX1048" s="13" t="s">
        <v>21</v>
      </c>
      <c r="AY1048" s="253" t="s">
        <v>215</v>
      </c>
    </row>
    <row r="1049" s="2" customFormat="1" ht="21.75" customHeight="1">
      <c r="A1049" s="39"/>
      <c r="B1049" s="40"/>
      <c r="C1049" s="228" t="s">
        <v>1677</v>
      </c>
      <c r="D1049" s="228" t="s">
        <v>217</v>
      </c>
      <c r="E1049" s="229" t="s">
        <v>1678</v>
      </c>
      <c r="F1049" s="230" t="s">
        <v>1679</v>
      </c>
      <c r="G1049" s="231" t="s">
        <v>246</v>
      </c>
      <c r="H1049" s="232">
        <v>752.06200000000001</v>
      </c>
      <c r="I1049" s="233"/>
      <c r="J1049" s="234">
        <f>ROUND(I1049*H1049,2)</f>
        <v>0</v>
      </c>
      <c r="K1049" s="235"/>
      <c r="L1049" s="45"/>
      <c r="M1049" s="236" t="s">
        <v>1</v>
      </c>
      <c r="N1049" s="237" t="s">
        <v>45</v>
      </c>
      <c r="O1049" s="92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0" t="s">
        <v>303</v>
      </c>
      <c r="AT1049" s="240" t="s">
        <v>217</v>
      </c>
      <c r="AU1049" s="240" t="s">
        <v>89</v>
      </c>
      <c r="AY1049" s="18" t="s">
        <v>215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21</v>
      </c>
      <c r="BK1049" s="241">
        <f>ROUND(I1049*H1049,2)</f>
        <v>0</v>
      </c>
      <c r="BL1049" s="18" t="s">
        <v>303</v>
      </c>
      <c r="BM1049" s="240" t="s">
        <v>1680</v>
      </c>
    </row>
    <row r="1050" s="13" customFormat="1">
      <c r="A1050" s="13"/>
      <c r="B1050" s="242"/>
      <c r="C1050" s="243"/>
      <c r="D1050" s="244" t="s">
        <v>223</v>
      </c>
      <c r="E1050" s="245" t="s">
        <v>1</v>
      </c>
      <c r="F1050" s="246" t="s">
        <v>1681</v>
      </c>
      <c r="G1050" s="243"/>
      <c r="H1050" s="247">
        <v>698.81200000000001</v>
      </c>
      <c r="I1050" s="248"/>
      <c r="J1050" s="243"/>
      <c r="K1050" s="243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223</v>
      </c>
      <c r="AU1050" s="253" t="s">
        <v>89</v>
      </c>
      <c r="AV1050" s="13" t="s">
        <v>89</v>
      </c>
      <c r="AW1050" s="13" t="s">
        <v>36</v>
      </c>
      <c r="AX1050" s="13" t="s">
        <v>80</v>
      </c>
      <c r="AY1050" s="253" t="s">
        <v>215</v>
      </c>
    </row>
    <row r="1051" s="13" customFormat="1">
      <c r="A1051" s="13"/>
      <c r="B1051" s="242"/>
      <c r="C1051" s="243"/>
      <c r="D1051" s="244" t="s">
        <v>223</v>
      </c>
      <c r="E1051" s="245" t="s">
        <v>1</v>
      </c>
      <c r="F1051" s="246" t="s">
        <v>1682</v>
      </c>
      <c r="G1051" s="243"/>
      <c r="H1051" s="247">
        <v>23.219999999999999</v>
      </c>
      <c r="I1051" s="248"/>
      <c r="J1051" s="243"/>
      <c r="K1051" s="243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223</v>
      </c>
      <c r="AU1051" s="253" t="s">
        <v>89</v>
      </c>
      <c r="AV1051" s="13" t="s">
        <v>89</v>
      </c>
      <c r="AW1051" s="13" t="s">
        <v>36</v>
      </c>
      <c r="AX1051" s="13" t="s">
        <v>80</v>
      </c>
      <c r="AY1051" s="253" t="s">
        <v>215</v>
      </c>
    </row>
    <row r="1052" s="13" customFormat="1">
      <c r="A1052" s="13"/>
      <c r="B1052" s="242"/>
      <c r="C1052" s="243"/>
      <c r="D1052" s="244" t="s">
        <v>223</v>
      </c>
      <c r="E1052" s="245" t="s">
        <v>1</v>
      </c>
      <c r="F1052" s="246" t="s">
        <v>1683</v>
      </c>
      <c r="G1052" s="243"/>
      <c r="H1052" s="247">
        <v>30.030000000000001</v>
      </c>
      <c r="I1052" s="248"/>
      <c r="J1052" s="243"/>
      <c r="K1052" s="243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3" t="s">
        <v>223</v>
      </c>
      <c r="AU1052" s="253" t="s">
        <v>89</v>
      </c>
      <c r="AV1052" s="13" t="s">
        <v>89</v>
      </c>
      <c r="AW1052" s="13" t="s">
        <v>36</v>
      </c>
      <c r="AX1052" s="13" t="s">
        <v>80</v>
      </c>
      <c r="AY1052" s="253" t="s">
        <v>215</v>
      </c>
    </row>
    <row r="1053" s="14" customFormat="1">
      <c r="A1053" s="14"/>
      <c r="B1053" s="254"/>
      <c r="C1053" s="255"/>
      <c r="D1053" s="244" t="s">
        <v>223</v>
      </c>
      <c r="E1053" s="256" t="s">
        <v>1</v>
      </c>
      <c r="F1053" s="257" t="s">
        <v>226</v>
      </c>
      <c r="G1053" s="255"/>
      <c r="H1053" s="258">
        <v>752.06200000000001</v>
      </c>
      <c r="I1053" s="259"/>
      <c r="J1053" s="255"/>
      <c r="K1053" s="255"/>
      <c r="L1053" s="260"/>
      <c r="M1053" s="261"/>
      <c r="N1053" s="262"/>
      <c r="O1053" s="262"/>
      <c r="P1053" s="262"/>
      <c r="Q1053" s="262"/>
      <c r="R1053" s="262"/>
      <c r="S1053" s="262"/>
      <c r="T1053" s="26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4" t="s">
        <v>223</v>
      </c>
      <c r="AU1053" s="264" t="s">
        <v>89</v>
      </c>
      <c r="AV1053" s="14" t="s">
        <v>221</v>
      </c>
      <c r="AW1053" s="14" t="s">
        <v>36</v>
      </c>
      <c r="AX1053" s="14" t="s">
        <v>21</v>
      </c>
      <c r="AY1053" s="264" t="s">
        <v>215</v>
      </c>
    </row>
    <row r="1054" s="2" customFormat="1" ht="16.5" customHeight="1">
      <c r="A1054" s="39"/>
      <c r="B1054" s="40"/>
      <c r="C1054" s="275" t="s">
        <v>1684</v>
      </c>
      <c r="D1054" s="275" t="s">
        <v>294</v>
      </c>
      <c r="E1054" s="276" t="s">
        <v>1685</v>
      </c>
      <c r="F1054" s="277" t="s">
        <v>1686</v>
      </c>
      <c r="G1054" s="278" t="s">
        <v>246</v>
      </c>
      <c r="H1054" s="279">
        <v>827.26800000000003</v>
      </c>
      <c r="I1054" s="280"/>
      <c r="J1054" s="281">
        <f>ROUND(I1054*H1054,2)</f>
        <v>0</v>
      </c>
      <c r="K1054" s="282"/>
      <c r="L1054" s="283"/>
      <c r="M1054" s="284" t="s">
        <v>1</v>
      </c>
      <c r="N1054" s="285" t="s">
        <v>45</v>
      </c>
      <c r="O1054" s="92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0" t="s">
        <v>384</v>
      </c>
      <c r="AT1054" s="240" t="s">
        <v>294</v>
      </c>
      <c r="AU1054" s="240" t="s">
        <v>89</v>
      </c>
      <c r="AY1054" s="18" t="s">
        <v>215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21</v>
      </c>
      <c r="BK1054" s="241">
        <f>ROUND(I1054*H1054,2)</f>
        <v>0</v>
      </c>
      <c r="BL1054" s="18" t="s">
        <v>303</v>
      </c>
      <c r="BM1054" s="240" t="s">
        <v>1687</v>
      </c>
    </row>
    <row r="1055" s="13" customFormat="1">
      <c r="A1055" s="13"/>
      <c r="B1055" s="242"/>
      <c r="C1055" s="243"/>
      <c r="D1055" s="244" t="s">
        <v>223</v>
      </c>
      <c r="E1055" s="245" t="s">
        <v>1</v>
      </c>
      <c r="F1055" s="246" t="s">
        <v>1688</v>
      </c>
      <c r="G1055" s="243"/>
      <c r="H1055" s="247">
        <v>827.26800000000003</v>
      </c>
      <c r="I1055" s="248"/>
      <c r="J1055" s="243"/>
      <c r="K1055" s="243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223</v>
      </c>
      <c r="AU1055" s="253" t="s">
        <v>89</v>
      </c>
      <c r="AV1055" s="13" t="s">
        <v>89</v>
      </c>
      <c r="AW1055" s="13" t="s">
        <v>36</v>
      </c>
      <c r="AX1055" s="13" t="s">
        <v>21</v>
      </c>
      <c r="AY1055" s="253" t="s">
        <v>215</v>
      </c>
    </row>
    <row r="1056" s="2" customFormat="1" ht="21.75" customHeight="1">
      <c r="A1056" s="39"/>
      <c r="B1056" s="40"/>
      <c r="C1056" s="228" t="s">
        <v>1689</v>
      </c>
      <c r="D1056" s="228" t="s">
        <v>217</v>
      </c>
      <c r="E1056" s="229" t="s">
        <v>1690</v>
      </c>
      <c r="F1056" s="230" t="s">
        <v>1691</v>
      </c>
      <c r="G1056" s="231" t="s">
        <v>246</v>
      </c>
      <c r="H1056" s="232">
        <v>742.36699999999996</v>
      </c>
      <c r="I1056" s="233"/>
      <c r="J1056" s="234">
        <f>ROUND(I1056*H1056,2)</f>
        <v>0</v>
      </c>
      <c r="K1056" s="235"/>
      <c r="L1056" s="45"/>
      <c r="M1056" s="236" t="s">
        <v>1</v>
      </c>
      <c r="N1056" s="237" t="s">
        <v>45</v>
      </c>
      <c r="O1056" s="92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303</v>
      </c>
      <c r="AT1056" s="240" t="s">
        <v>217</v>
      </c>
      <c r="AU1056" s="240" t="s">
        <v>89</v>
      </c>
      <c r="AY1056" s="18" t="s">
        <v>215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21</v>
      </c>
      <c r="BK1056" s="241">
        <f>ROUND(I1056*H1056,2)</f>
        <v>0</v>
      </c>
      <c r="BL1056" s="18" t="s">
        <v>303</v>
      </c>
      <c r="BM1056" s="240" t="s">
        <v>1692</v>
      </c>
    </row>
    <row r="1057" s="13" customFormat="1">
      <c r="A1057" s="13"/>
      <c r="B1057" s="242"/>
      <c r="C1057" s="243"/>
      <c r="D1057" s="244" t="s">
        <v>223</v>
      </c>
      <c r="E1057" s="245" t="s">
        <v>1</v>
      </c>
      <c r="F1057" s="246" t="s">
        <v>1693</v>
      </c>
      <c r="G1057" s="243"/>
      <c r="H1057" s="247">
        <v>349.40600000000001</v>
      </c>
      <c r="I1057" s="248"/>
      <c r="J1057" s="243"/>
      <c r="K1057" s="243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223</v>
      </c>
      <c r="AU1057" s="253" t="s">
        <v>89</v>
      </c>
      <c r="AV1057" s="13" t="s">
        <v>89</v>
      </c>
      <c r="AW1057" s="13" t="s">
        <v>36</v>
      </c>
      <c r="AX1057" s="13" t="s">
        <v>80</v>
      </c>
      <c r="AY1057" s="253" t="s">
        <v>215</v>
      </c>
    </row>
    <row r="1058" s="13" customFormat="1">
      <c r="A1058" s="13"/>
      <c r="B1058" s="242"/>
      <c r="C1058" s="243"/>
      <c r="D1058" s="244" t="s">
        <v>223</v>
      </c>
      <c r="E1058" s="245" t="s">
        <v>1</v>
      </c>
      <c r="F1058" s="246" t="s">
        <v>1694</v>
      </c>
      <c r="G1058" s="243"/>
      <c r="H1058" s="247">
        <v>11.609999999999999</v>
      </c>
      <c r="I1058" s="248"/>
      <c r="J1058" s="243"/>
      <c r="K1058" s="243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3" t="s">
        <v>223</v>
      </c>
      <c r="AU1058" s="253" t="s">
        <v>89</v>
      </c>
      <c r="AV1058" s="13" t="s">
        <v>89</v>
      </c>
      <c r="AW1058" s="13" t="s">
        <v>36</v>
      </c>
      <c r="AX1058" s="13" t="s">
        <v>80</v>
      </c>
      <c r="AY1058" s="253" t="s">
        <v>215</v>
      </c>
    </row>
    <row r="1059" s="13" customFormat="1">
      <c r="A1059" s="13"/>
      <c r="B1059" s="242"/>
      <c r="C1059" s="243"/>
      <c r="D1059" s="244" t="s">
        <v>223</v>
      </c>
      <c r="E1059" s="245" t="s">
        <v>1</v>
      </c>
      <c r="F1059" s="246" t="s">
        <v>1695</v>
      </c>
      <c r="G1059" s="243"/>
      <c r="H1059" s="247">
        <v>306</v>
      </c>
      <c r="I1059" s="248"/>
      <c r="J1059" s="243"/>
      <c r="K1059" s="243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3" t="s">
        <v>223</v>
      </c>
      <c r="AU1059" s="253" t="s">
        <v>89</v>
      </c>
      <c r="AV1059" s="13" t="s">
        <v>89</v>
      </c>
      <c r="AW1059" s="13" t="s">
        <v>36</v>
      </c>
      <c r="AX1059" s="13" t="s">
        <v>80</v>
      </c>
      <c r="AY1059" s="253" t="s">
        <v>215</v>
      </c>
    </row>
    <row r="1060" s="13" customFormat="1">
      <c r="A1060" s="13"/>
      <c r="B1060" s="242"/>
      <c r="C1060" s="243"/>
      <c r="D1060" s="244" t="s">
        <v>223</v>
      </c>
      <c r="E1060" s="245" t="s">
        <v>1</v>
      </c>
      <c r="F1060" s="246" t="s">
        <v>1696</v>
      </c>
      <c r="G1060" s="243"/>
      <c r="H1060" s="247">
        <v>21.196000000000002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223</v>
      </c>
      <c r="AU1060" s="253" t="s">
        <v>89</v>
      </c>
      <c r="AV1060" s="13" t="s">
        <v>89</v>
      </c>
      <c r="AW1060" s="13" t="s">
        <v>36</v>
      </c>
      <c r="AX1060" s="13" t="s">
        <v>80</v>
      </c>
      <c r="AY1060" s="253" t="s">
        <v>215</v>
      </c>
    </row>
    <row r="1061" s="16" customFormat="1">
      <c r="A1061" s="16"/>
      <c r="B1061" s="286"/>
      <c r="C1061" s="287"/>
      <c r="D1061" s="244" t="s">
        <v>223</v>
      </c>
      <c r="E1061" s="288" t="s">
        <v>1</v>
      </c>
      <c r="F1061" s="289" t="s">
        <v>743</v>
      </c>
      <c r="G1061" s="287"/>
      <c r="H1061" s="290">
        <v>688.21199999999999</v>
      </c>
      <c r="I1061" s="291"/>
      <c r="J1061" s="287"/>
      <c r="K1061" s="287"/>
      <c r="L1061" s="292"/>
      <c r="M1061" s="293"/>
      <c r="N1061" s="294"/>
      <c r="O1061" s="294"/>
      <c r="P1061" s="294"/>
      <c r="Q1061" s="294"/>
      <c r="R1061" s="294"/>
      <c r="S1061" s="294"/>
      <c r="T1061" s="295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96" t="s">
        <v>223</v>
      </c>
      <c r="AU1061" s="296" t="s">
        <v>89</v>
      </c>
      <c r="AV1061" s="16" t="s">
        <v>233</v>
      </c>
      <c r="AW1061" s="16" t="s">
        <v>36</v>
      </c>
      <c r="AX1061" s="16" t="s">
        <v>80</v>
      </c>
      <c r="AY1061" s="296" t="s">
        <v>215</v>
      </c>
    </row>
    <row r="1062" s="15" customFormat="1">
      <c r="A1062" s="15"/>
      <c r="B1062" s="265"/>
      <c r="C1062" s="266"/>
      <c r="D1062" s="244" t="s">
        <v>223</v>
      </c>
      <c r="E1062" s="267" t="s">
        <v>1</v>
      </c>
      <c r="F1062" s="268" t="s">
        <v>1697</v>
      </c>
      <c r="G1062" s="266"/>
      <c r="H1062" s="267" t="s">
        <v>1</v>
      </c>
      <c r="I1062" s="269"/>
      <c r="J1062" s="266"/>
      <c r="K1062" s="266"/>
      <c r="L1062" s="270"/>
      <c r="M1062" s="271"/>
      <c r="N1062" s="272"/>
      <c r="O1062" s="272"/>
      <c r="P1062" s="272"/>
      <c r="Q1062" s="272"/>
      <c r="R1062" s="272"/>
      <c r="S1062" s="272"/>
      <c r="T1062" s="273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4" t="s">
        <v>223</v>
      </c>
      <c r="AU1062" s="274" t="s">
        <v>89</v>
      </c>
      <c r="AV1062" s="15" t="s">
        <v>21</v>
      </c>
      <c r="AW1062" s="15" t="s">
        <v>36</v>
      </c>
      <c r="AX1062" s="15" t="s">
        <v>80</v>
      </c>
      <c r="AY1062" s="274" t="s">
        <v>215</v>
      </c>
    </row>
    <row r="1063" s="13" customFormat="1">
      <c r="A1063" s="13"/>
      <c r="B1063" s="242"/>
      <c r="C1063" s="243"/>
      <c r="D1063" s="244" t="s">
        <v>223</v>
      </c>
      <c r="E1063" s="245" t="s">
        <v>1</v>
      </c>
      <c r="F1063" s="246" t="s">
        <v>1698</v>
      </c>
      <c r="G1063" s="243"/>
      <c r="H1063" s="247">
        <v>48.484999999999999</v>
      </c>
      <c r="I1063" s="248"/>
      <c r="J1063" s="243"/>
      <c r="K1063" s="243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223</v>
      </c>
      <c r="AU1063" s="253" t="s">
        <v>89</v>
      </c>
      <c r="AV1063" s="13" t="s">
        <v>89</v>
      </c>
      <c r="AW1063" s="13" t="s">
        <v>36</v>
      </c>
      <c r="AX1063" s="13" t="s">
        <v>80</v>
      </c>
      <c r="AY1063" s="253" t="s">
        <v>215</v>
      </c>
    </row>
    <row r="1064" s="13" customFormat="1">
      <c r="A1064" s="13"/>
      <c r="B1064" s="242"/>
      <c r="C1064" s="243"/>
      <c r="D1064" s="244" t="s">
        <v>223</v>
      </c>
      <c r="E1064" s="245" t="s">
        <v>1</v>
      </c>
      <c r="F1064" s="246" t="s">
        <v>1699</v>
      </c>
      <c r="G1064" s="243"/>
      <c r="H1064" s="247">
        <v>5.6699999999999999</v>
      </c>
      <c r="I1064" s="248"/>
      <c r="J1064" s="243"/>
      <c r="K1064" s="243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3" t="s">
        <v>223</v>
      </c>
      <c r="AU1064" s="253" t="s">
        <v>89</v>
      </c>
      <c r="AV1064" s="13" t="s">
        <v>89</v>
      </c>
      <c r="AW1064" s="13" t="s">
        <v>36</v>
      </c>
      <c r="AX1064" s="13" t="s">
        <v>80</v>
      </c>
      <c r="AY1064" s="253" t="s">
        <v>215</v>
      </c>
    </row>
    <row r="1065" s="16" customFormat="1">
      <c r="A1065" s="16"/>
      <c r="B1065" s="286"/>
      <c r="C1065" s="287"/>
      <c r="D1065" s="244" t="s">
        <v>223</v>
      </c>
      <c r="E1065" s="288" t="s">
        <v>1</v>
      </c>
      <c r="F1065" s="289" t="s">
        <v>743</v>
      </c>
      <c r="G1065" s="287"/>
      <c r="H1065" s="290">
        <v>54.155000000000001</v>
      </c>
      <c r="I1065" s="291"/>
      <c r="J1065" s="287"/>
      <c r="K1065" s="287"/>
      <c r="L1065" s="292"/>
      <c r="M1065" s="293"/>
      <c r="N1065" s="294"/>
      <c r="O1065" s="294"/>
      <c r="P1065" s="294"/>
      <c r="Q1065" s="294"/>
      <c r="R1065" s="294"/>
      <c r="S1065" s="294"/>
      <c r="T1065" s="295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96" t="s">
        <v>223</v>
      </c>
      <c r="AU1065" s="296" t="s">
        <v>89</v>
      </c>
      <c r="AV1065" s="16" t="s">
        <v>233</v>
      </c>
      <c r="AW1065" s="16" t="s">
        <v>36</v>
      </c>
      <c r="AX1065" s="16" t="s">
        <v>80</v>
      </c>
      <c r="AY1065" s="296" t="s">
        <v>215</v>
      </c>
    </row>
    <row r="1066" s="14" customFormat="1">
      <c r="A1066" s="14"/>
      <c r="B1066" s="254"/>
      <c r="C1066" s="255"/>
      <c r="D1066" s="244" t="s">
        <v>223</v>
      </c>
      <c r="E1066" s="256" t="s">
        <v>1</v>
      </c>
      <c r="F1066" s="257" t="s">
        <v>226</v>
      </c>
      <c r="G1066" s="255"/>
      <c r="H1066" s="258">
        <v>742.36699999999996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223</v>
      </c>
      <c r="AU1066" s="264" t="s">
        <v>89</v>
      </c>
      <c r="AV1066" s="14" t="s">
        <v>221</v>
      </c>
      <c r="AW1066" s="14" t="s">
        <v>36</v>
      </c>
      <c r="AX1066" s="14" t="s">
        <v>21</v>
      </c>
      <c r="AY1066" s="264" t="s">
        <v>215</v>
      </c>
    </row>
    <row r="1067" s="2" customFormat="1" ht="21.75" customHeight="1">
      <c r="A1067" s="39"/>
      <c r="B1067" s="40"/>
      <c r="C1067" s="275" t="s">
        <v>1700</v>
      </c>
      <c r="D1067" s="275" t="s">
        <v>294</v>
      </c>
      <c r="E1067" s="276" t="s">
        <v>1701</v>
      </c>
      <c r="F1067" s="277" t="s">
        <v>1702</v>
      </c>
      <c r="G1067" s="278" t="s">
        <v>246</v>
      </c>
      <c r="H1067" s="279">
        <v>650.31899999999996</v>
      </c>
      <c r="I1067" s="280"/>
      <c r="J1067" s="281">
        <f>ROUND(I1067*H1067,2)</f>
        <v>0</v>
      </c>
      <c r="K1067" s="282"/>
      <c r="L1067" s="283"/>
      <c r="M1067" s="284" t="s">
        <v>1</v>
      </c>
      <c r="N1067" s="285" t="s">
        <v>45</v>
      </c>
      <c r="O1067" s="92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0" t="s">
        <v>384</v>
      </c>
      <c r="AT1067" s="240" t="s">
        <v>294</v>
      </c>
      <c r="AU1067" s="240" t="s">
        <v>89</v>
      </c>
      <c r="AY1067" s="18" t="s">
        <v>215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21</v>
      </c>
      <c r="BK1067" s="241">
        <f>ROUND(I1067*H1067,2)</f>
        <v>0</v>
      </c>
      <c r="BL1067" s="18" t="s">
        <v>303</v>
      </c>
      <c r="BM1067" s="240" t="s">
        <v>1703</v>
      </c>
    </row>
    <row r="1068" s="13" customFormat="1">
      <c r="A1068" s="13"/>
      <c r="B1068" s="242"/>
      <c r="C1068" s="243"/>
      <c r="D1068" s="244" t="s">
        <v>223</v>
      </c>
      <c r="E1068" s="245" t="s">
        <v>1</v>
      </c>
      <c r="F1068" s="246" t="s">
        <v>1704</v>
      </c>
      <c r="G1068" s="243"/>
      <c r="H1068" s="247">
        <v>650.31899999999996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223</v>
      </c>
      <c r="AU1068" s="253" t="s">
        <v>89</v>
      </c>
      <c r="AV1068" s="13" t="s">
        <v>89</v>
      </c>
      <c r="AW1068" s="13" t="s">
        <v>36</v>
      </c>
      <c r="AX1068" s="13" t="s">
        <v>21</v>
      </c>
      <c r="AY1068" s="253" t="s">
        <v>215</v>
      </c>
    </row>
    <row r="1069" s="2" customFormat="1" ht="21.75" customHeight="1">
      <c r="A1069" s="39"/>
      <c r="B1069" s="40"/>
      <c r="C1069" s="275" t="s">
        <v>1705</v>
      </c>
      <c r="D1069" s="275" t="s">
        <v>294</v>
      </c>
      <c r="E1069" s="276" t="s">
        <v>1706</v>
      </c>
      <c r="F1069" s="277" t="s">
        <v>1707</v>
      </c>
      <c r="G1069" s="278" t="s">
        <v>246</v>
      </c>
      <c r="H1069" s="279">
        <v>533.83699999999999</v>
      </c>
      <c r="I1069" s="280"/>
      <c r="J1069" s="281">
        <f>ROUND(I1069*H1069,2)</f>
        <v>0</v>
      </c>
      <c r="K1069" s="282"/>
      <c r="L1069" s="283"/>
      <c r="M1069" s="284" t="s">
        <v>1</v>
      </c>
      <c r="N1069" s="285" t="s">
        <v>45</v>
      </c>
      <c r="O1069" s="92"/>
      <c r="P1069" s="238">
        <f>O1069*H1069</f>
        <v>0</v>
      </c>
      <c r="Q1069" s="238">
        <v>0.0025400000000000002</v>
      </c>
      <c r="R1069" s="238">
        <f>Q1069*H1069</f>
        <v>1.35594598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384</v>
      </c>
      <c r="AT1069" s="240" t="s">
        <v>294</v>
      </c>
      <c r="AU1069" s="240" t="s">
        <v>89</v>
      </c>
      <c r="AY1069" s="18" t="s">
        <v>215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21</v>
      </c>
      <c r="BK1069" s="241">
        <f>ROUND(I1069*H1069,2)</f>
        <v>0</v>
      </c>
      <c r="BL1069" s="18" t="s">
        <v>303</v>
      </c>
      <c r="BM1069" s="240" t="s">
        <v>1708</v>
      </c>
    </row>
    <row r="1070" s="13" customFormat="1">
      <c r="A1070" s="13"/>
      <c r="B1070" s="242"/>
      <c r="C1070" s="243"/>
      <c r="D1070" s="244" t="s">
        <v>223</v>
      </c>
      <c r="E1070" s="245" t="s">
        <v>1</v>
      </c>
      <c r="F1070" s="246" t="s">
        <v>1709</v>
      </c>
      <c r="G1070" s="243"/>
      <c r="H1070" s="247">
        <v>27.407</v>
      </c>
      <c r="I1070" s="248"/>
      <c r="J1070" s="243"/>
      <c r="K1070" s="243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3" t="s">
        <v>223</v>
      </c>
      <c r="AU1070" s="253" t="s">
        <v>89</v>
      </c>
      <c r="AV1070" s="13" t="s">
        <v>89</v>
      </c>
      <c r="AW1070" s="13" t="s">
        <v>36</v>
      </c>
      <c r="AX1070" s="13" t="s">
        <v>80</v>
      </c>
      <c r="AY1070" s="253" t="s">
        <v>215</v>
      </c>
    </row>
    <row r="1071" s="13" customFormat="1">
      <c r="A1071" s="13"/>
      <c r="B1071" s="242"/>
      <c r="C1071" s="243"/>
      <c r="D1071" s="244" t="s">
        <v>223</v>
      </c>
      <c r="E1071" s="245" t="s">
        <v>1</v>
      </c>
      <c r="F1071" s="246" t="s">
        <v>1710</v>
      </c>
      <c r="G1071" s="243"/>
      <c r="H1071" s="247">
        <v>506.43000000000001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223</v>
      </c>
      <c r="AU1071" s="253" t="s">
        <v>89</v>
      </c>
      <c r="AV1071" s="13" t="s">
        <v>89</v>
      </c>
      <c r="AW1071" s="13" t="s">
        <v>36</v>
      </c>
      <c r="AX1071" s="13" t="s">
        <v>80</v>
      </c>
      <c r="AY1071" s="253" t="s">
        <v>215</v>
      </c>
    </row>
    <row r="1072" s="14" customFormat="1">
      <c r="A1072" s="14"/>
      <c r="B1072" s="254"/>
      <c r="C1072" s="255"/>
      <c r="D1072" s="244" t="s">
        <v>223</v>
      </c>
      <c r="E1072" s="256" t="s">
        <v>1</v>
      </c>
      <c r="F1072" s="257" t="s">
        <v>226</v>
      </c>
      <c r="G1072" s="255"/>
      <c r="H1072" s="258">
        <v>533.83699999999999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223</v>
      </c>
      <c r="AU1072" s="264" t="s">
        <v>89</v>
      </c>
      <c r="AV1072" s="14" t="s">
        <v>221</v>
      </c>
      <c r="AW1072" s="14" t="s">
        <v>36</v>
      </c>
      <c r="AX1072" s="14" t="s">
        <v>21</v>
      </c>
      <c r="AY1072" s="264" t="s">
        <v>215</v>
      </c>
    </row>
    <row r="1073" s="2" customFormat="1" ht="21.75" customHeight="1">
      <c r="A1073" s="39"/>
      <c r="B1073" s="40"/>
      <c r="C1073" s="275" t="s">
        <v>1711</v>
      </c>
      <c r="D1073" s="275" t="s">
        <v>294</v>
      </c>
      <c r="E1073" s="276" t="s">
        <v>1712</v>
      </c>
      <c r="F1073" s="277" t="s">
        <v>1713</v>
      </c>
      <c r="G1073" s="278" t="s">
        <v>246</v>
      </c>
      <c r="H1073" s="279">
        <v>44.463000000000001</v>
      </c>
      <c r="I1073" s="280"/>
      <c r="J1073" s="281">
        <f>ROUND(I1073*H1073,2)</f>
        <v>0</v>
      </c>
      <c r="K1073" s="282"/>
      <c r="L1073" s="283"/>
      <c r="M1073" s="284" t="s">
        <v>1</v>
      </c>
      <c r="N1073" s="285" t="s">
        <v>45</v>
      </c>
      <c r="O1073" s="92"/>
      <c r="P1073" s="238">
        <f>O1073*H1073</f>
        <v>0</v>
      </c>
      <c r="Q1073" s="238">
        <v>0.0025400000000000002</v>
      </c>
      <c r="R1073" s="238">
        <f>Q1073*H1073</f>
        <v>0.11293602000000001</v>
      </c>
      <c r="S1073" s="238">
        <v>0</v>
      </c>
      <c r="T1073" s="23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384</v>
      </c>
      <c r="AT1073" s="240" t="s">
        <v>294</v>
      </c>
      <c r="AU1073" s="240" t="s">
        <v>89</v>
      </c>
      <c r="AY1073" s="18" t="s">
        <v>215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21</v>
      </c>
      <c r="BK1073" s="241">
        <f>ROUND(I1073*H1073,2)</f>
        <v>0</v>
      </c>
      <c r="BL1073" s="18" t="s">
        <v>303</v>
      </c>
      <c r="BM1073" s="240" t="s">
        <v>1714</v>
      </c>
    </row>
    <row r="1074" s="13" customFormat="1">
      <c r="A1074" s="13"/>
      <c r="B1074" s="242"/>
      <c r="C1074" s="243"/>
      <c r="D1074" s="244" t="s">
        <v>223</v>
      </c>
      <c r="E1074" s="245" t="s">
        <v>1</v>
      </c>
      <c r="F1074" s="246" t="s">
        <v>1715</v>
      </c>
      <c r="G1074" s="243"/>
      <c r="H1074" s="247">
        <v>44.463000000000001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223</v>
      </c>
      <c r="AU1074" s="253" t="s">
        <v>89</v>
      </c>
      <c r="AV1074" s="13" t="s">
        <v>89</v>
      </c>
      <c r="AW1074" s="13" t="s">
        <v>36</v>
      </c>
      <c r="AX1074" s="13" t="s">
        <v>21</v>
      </c>
      <c r="AY1074" s="253" t="s">
        <v>215</v>
      </c>
    </row>
    <row r="1075" s="2" customFormat="1" ht="16.5" customHeight="1">
      <c r="A1075" s="39"/>
      <c r="B1075" s="40"/>
      <c r="C1075" s="228" t="s">
        <v>1716</v>
      </c>
      <c r="D1075" s="228" t="s">
        <v>217</v>
      </c>
      <c r="E1075" s="229" t="s">
        <v>1717</v>
      </c>
      <c r="F1075" s="230" t="s">
        <v>1718</v>
      </c>
      <c r="G1075" s="231" t="s">
        <v>246</v>
      </c>
      <c r="H1075" s="232">
        <v>690.87400000000002</v>
      </c>
      <c r="I1075" s="233"/>
      <c r="J1075" s="234">
        <f>ROUND(I1075*H1075,2)</f>
        <v>0</v>
      </c>
      <c r="K1075" s="235"/>
      <c r="L1075" s="45"/>
      <c r="M1075" s="236" t="s">
        <v>1</v>
      </c>
      <c r="N1075" s="237" t="s">
        <v>45</v>
      </c>
      <c r="O1075" s="92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0" t="s">
        <v>303</v>
      </c>
      <c r="AT1075" s="240" t="s">
        <v>217</v>
      </c>
      <c r="AU1075" s="240" t="s">
        <v>89</v>
      </c>
      <c r="AY1075" s="18" t="s">
        <v>215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21</v>
      </c>
      <c r="BK1075" s="241">
        <f>ROUND(I1075*H1075,2)</f>
        <v>0</v>
      </c>
      <c r="BL1075" s="18" t="s">
        <v>303</v>
      </c>
      <c r="BM1075" s="240" t="s">
        <v>1719</v>
      </c>
    </row>
    <row r="1076" s="13" customFormat="1">
      <c r="A1076" s="13"/>
      <c r="B1076" s="242"/>
      <c r="C1076" s="243"/>
      <c r="D1076" s="244" t="s">
        <v>223</v>
      </c>
      <c r="E1076" s="245" t="s">
        <v>1</v>
      </c>
      <c r="F1076" s="246" t="s">
        <v>1720</v>
      </c>
      <c r="G1076" s="243"/>
      <c r="H1076" s="247">
        <v>358.24900000000002</v>
      </c>
      <c r="I1076" s="248"/>
      <c r="J1076" s="243"/>
      <c r="K1076" s="243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3" t="s">
        <v>223</v>
      </c>
      <c r="AU1076" s="253" t="s">
        <v>89</v>
      </c>
      <c r="AV1076" s="13" t="s">
        <v>89</v>
      </c>
      <c r="AW1076" s="13" t="s">
        <v>36</v>
      </c>
      <c r="AX1076" s="13" t="s">
        <v>80</v>
      </c>
      <c r="AY1076" s="253" t="s">
        <v>215</v>
      </c>
    </row>
    <row r="1077" s="13" customFormat="1">
      <c r="A1077" s="13"/>
      <c r="B1077" s="242"/>
      <c r="C1077" s="243"/>
      <c r="D1077" s="244" t="s">
        <v>223</v>
      </c>
      <c r="E1077" s="245" t="s">
        <v>1</v>
      </c>
      <c r="F1077" s="246" t="s">
        <v>1721</v>
      </c>
      <c r="G1077" s="243"/>
      <c r="H1077" s="247">
        <v>11.609999999999999</v>
      </c>
      <c r="I1077" s="248"/>
      <c r="J1077" s="243"/>
      <c r="K1077" s="243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223</v>
      </c>
      <c r="AU1077" s="253" t="s">
        <v>89</v>
      </c>
      <c r="AV1077" s="13" t="s">
        <v>89</v>
      </c>
      <c r="AW1077" s="13" t="s">
        <v>36</v>
      </c>
      <c r="AX1077" s="13" t="s">
        <v>80</v>
      </c>
      <c r="AY1077" s="253" t="s">
        <v>215</v>
      </c>
    </row>
    <row r="1078" s="13" customFormat="1">
      <c r="A1078" s="13"/>
      <c r="B1078" s="242"/>
      <c r="C1078" s="243"/>
      <c r="D1078" s="244" t="s">
        <v>223</v>
      </c>
      <c r="E1078" s="245" t="s">
        <v>1</v>
      </c>
      <c r="F1078" s="246" t="s">
        <v>1614</v>
      </c>
      <c r="G1078" s="243"/>
      <c r="H1078" s="247">
        <v>306</v>
      </c>
      <c r="I1078" s="248"/>
      <c r="J1078" s="243"/>
      <c r="K1078" s="243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3" t="s">
        <v>223</v>
      </c>
      <c r="AU1078" s="253" t="s">
        <v>89</v>
      </c>
      <c r="AV1078" s="13" t="s">
        <v>89</v>
      </c>
      <c r="AW1078" s="13" t="s">
        <v>36</v>
      </c>
      <c r="AX1078" s="13" t="s">
        <v>80</v>
      </c>
      <c r="AY1078" s="253" t="s">
        <v>215</v>
      </c>
    </row>
    <row r="1079" s="13" customFormat="1">
      <c r="A1079" s="13"/>
      <c r="B1079" s="242"/>
      <c r="C1079" s="243"/>
      <c r="D1079" s="244" t="s">
        <v>223</v>
      </c>
      <c r="E1079" s="245" t="s">
        <v>1</v>
      </c>
      <c r="F1079" s="246" t="s">
        <v>1722</v>
      </c>
      <c r="G1079" s="243"/>
      <c r="H1079" s="247">
        <v>15.015000000000001</v>
      </c>
      <c r="I1079" s="248"/>
      <c r="J1079" s="243"/>
      <c r="K1079" s="243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223</v>
      </c>
      <c r="AU1079" s="253" t="s">
        <v>89</v>
      </c>
      <c r="AV1079" s="13" t="s">
        <v>89</v>
      </c>
      <c r="AW1079" s="13" t="s">
        <v>36</v>
      </c>
      <c r="AX1079" s="13" t="s">
        <v>80</v>
      </c>
      <c r="AY1079" s="253" t="s">
        <v>215</v>
      </c>
    </row>
    <row r="1080" s="14" customFormat="1">
      <c r="A1080" s="14"/>
      <c r="B1080" s="254"/>
      <c r="C1080" s="255"/>
      <c r="D1080" s="244" t="s">
        <v>223</v>
      </c>
      <c r="E1080" s="256" t="s">
        <v>1</v>
      </c>
      <c r="F1080" s="257" t="s">
        <v>226</v>
      </c>
      <c r="G1080" s="255"/>
      <c r="H1080" s="258">
        <v>690.87400000000002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223</v>
      </c>
      <c r="AU1080" s="264" t="s">
        <v>89</v>
      </c>
      <c r="AV1080" s="14" t="s">
        <v>221</v>
      </c>
      <c r="AW1080" s="14" t="s">
        <v>36</v>
      </c>
      <c r="AX1080" s="14" t="s">
        <v>21</v>
      </c>
      <c r="AY1080" s="264" t="s">
        <v>215</v>
      </c>
    </row>
    <row r="1081" s="2" customFormat="1" ht="21.75" customHeight="1">
      <c r="A1081" s="39"/>
      <c r="B1081" s="40"/>
      <c r="C1081" s="275" t="s">
        <v>1723</v>
      </c>
      <c r="D1081" s="275" t="s">
        <v>294</v>
      </c>
      <c r="E1081" s="276" t="s">
        <v>1724</v>
      </c>
      <c r="F1081" s="277" t="s">
        <v>1725</v>
      </c>
      <c r="G1081" s="278" t="s">
        <v>246</v>
      </c>
      <c r="H1081" s="279">
        <v>759.93200000000002</v>
      </c>
      <c r="I1081" s="280"/>
      <c r="J1081" s="281">
        <f>ROUND(I1081*H1081,2)</f>
        <v>0</v>
      </c>
      <c r="K1081" s="282"/>
      <c r="L1081" s="283"/>
      <c r="M1081" s="284" t="s">
        <v>1</v>
      </c>
      <c r="N1081" s="285" t="s">
        <v>45</v>
      </c>
      <c r="O1081" s="92"/>
      <c r="P1081" s="238">
        <f>O1081*H1081</f>
        <v>0</v>
      </c>
      <c r="Q1081" s="238">
        <v>0.00016000000000000001</v>
      </c>
      <c r="R1081" s="238">
        <f>Q1081*H1081</f>
        <v>0.12158912000000001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384</v>
      </c>
      <c r="AT1081" s="240" t="s">
        <v>294</v>
      </c>
      <c r="AU1081" s="240" t="s">
        <v>89</v>
      </c>
      <c r="AY1081" s="18" t="s">
        <v>215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21</v>
      </c>
      <c r="BK1081" s="241">
        <f>ROUND(I1081*H1081,2)</f>
        <v>0</v>
      </c>
      <c r="BL1081" s="18" t="s">
        <v>303</v>
      </c>
      <c r="BM1081" s="240" t="s">
        <v>1726</v>
      </c>
    </row>
    <row r="1082" s="13" customFormat="1">
      <c r="A1082" s="13"/>
      <c r="B1082" s="242"/>
      <c r="C1082" s="243"/>
      <c r="D1082" s="244" t="s">
        <v>223</v>
      </c>
      <c r="E1082" s="245" t="s">
        <v>1</v>
      </c>
      <c r="F1082" s="246" t="s">
        <v>1727</v>
      </c>
      <c r="G1082" s="243"/>
      <c r="H1082" s="247">
        <v>759.93200000000002</v>
      </c>
      <c r="I1082" s="248"/>
      <c r="J1082" s="243"/>
      <c r="K1082" s="243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223</v>
      </c>
      <c r="AU1082" s="253" t="s">
        <v>89</v>
      </c>
      <c r="AV1082" s="13" t="s">
        <v>89</v>
      </c>
      <c r="AW1082" s="13" t="s">
        <v>36</v>
      </c>
      <c r="AX1082" s="13" t="s">
        <v>21</v>
      </c>
      <c r="AY1082" s="253" t="s">
        <v>215</v>
      </c>
    </row>
    <row r="1083" s="2" customFormat="1" ht="21.75" customHeight="1">
      <c r="A1083" s="39"/>
      <c r="B1083" s="40"/>
      <c r="C1083" s="228" t="s">
        <v>1728</v>
      </c>
      <c r="D1083" s="228" t="s">
        <v>217</v>
      </c>
      <c r="E1083" s="229" t="s">
        <v>1729</v>
      </c>
      <c r="F1083" s="230" t="s">
        <v>1730</v>
      </c>
      <c r="G1083" s="231" t="s">
        <v>220</v>
      </c>
      <c r="H1083" s="232">
        <v>0.42199999999999999</v>
      </c>
      <c r="I1083" s="233"/>
      <c r="J1083" s="234">
        <f>ROUND(I1083*H1083,2)</f>
        <v>0</v>
      </c>
      <c r="K1083" s="235"/>
      <c r="L1083" s="45"/>
      <c r="M1083" s="236" t="s">
        <v>1</v>
      </c>
      <c r="N1083" s="237" t="s">
        <v>45</v>
      </c>
      <c r="O1083" s="92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0" t="s">
        <v>221</v>
      </c>
      <c r="AT1083" s="240" t="s">
        <v>217</v>
      </c>
      <c r="AU1083" s="240" t="s">
        <v>89</v>
      </c>
      <c r="AY1083" s="18" t="s">
        <v>215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21</v>
      </c>
      <c r="BK1083" s="241">
        <f>ROUND(I1083*H1083,2)</f>
        <v>0</v>
      </c>
      <c r="BL1083" s="18" t="s">
        <v>221</v>
      </c>
      <c r="BM1083" s="240" t="s">
        <v>1731</v>
      </c>
    </row>
    <row r="1084" s="13" customFormat="1">
      <c r="A1084" s="13"/>
      <c r="B1084" s="242"/>
      <c r="C1084" s="243"/>
      <c r="D1084" s="244" t="s">
        <v>223</v>
      </c>
      <c r="E1084" s="245" t="s">
        <v>1</v>
      </c>
      <c r="F1084" s="246" t="s">
        <v>1732</v>
      </c>
      <c r="G1084" s="243"/>
      <c r="H1084" s="247">
        <v>0.42199999999999999</v>
      </c>
      <c r="I1084" s="248"/>
      <c r="J1084" s="243"/>
      <c r="K1084" s="243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223</v>
      </c>
      <c r="AU1084" s="253" t="s">
        <v>89</v>
      </c>
      <c r="AV1084" s="13" t="s">
        <v>89</v>
      </c>
      <c r="AW1084" s="13" t="s">
        <v>36</v>
      </c>
      <c r="AX1084" s="13" t="s">
        <v>21</v>
      </c>
      <c r="AY1084" s="253" t="s">
        <v>215</v>
      </c>
    </row>
    <row r="1085" s="2" customFormat="1" ht="21.75" customHeight="1">
      <c r="A1085" s="39"/>
      <c r="B1085" s="40"/>
      <c r="C1085" s="228" t="s">
        <v>1733</v>
      </c>
      <c r="D1085" s="228" t="s">
        <v>217</v>
      </c>
      <c r="E1085" s="229" t="s">
        <v>1734</v>
      </c>
      <c r="F1085" s="230" t="s">
        <v>1735</v>
      </c>
      <c r="G1085" s="231" t="s">
        <v>472</v>
      </c>
      <c r="H1085" s="232">
        <v>25.100000000000001</v>
      </c>
      <c r="I1085" s="233"/>
      <c r="J1085" s="234">
        <f>ROUND(I1085*H1085,2)</f>
        <v>0</v>
      </c>
      <c r="K1085" s="235"/>
      <c r="L1085" s="45"/>
      <c r="M1085" s="236" t="s">
        <v>1</v>
      </c>
      <c r="N1085" s="237" t="s">
        <v>45</v>
      </c>
      <c r="O1085" s="92"/>
      <c r="P1085" s="238">
        <f>O1085*H1085</f>
        <v>0</v>
      </c>
      <c r="Q1085" s="238">
        <v>0.00048999999999999998</v>
      </c>
      <c r="R1085" s="238">
        <f>Q1085*H1085</f>
        <v>0.012299000000000001</v>
      </c>
      <c r="S1085" s="238">
        <v>0</v>
      </c>
      <c r="T1085" s="23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0" t="s">
        <v>221</v>
      </c>
      <c r="AT1085" s="240" t="s">
        <v>217</v>
      </c>
      <c r="AU1085" s="240" t="s">
        <v>89</v>
      </c>
      <c r="AY1085" s="18" t="s">
        <v>215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21</v>
      </c>
      <c r="BK1085" s="241">
        <f>ROUND(I1085*H1085,2)</f>
        <v>0</v>
      </c>
      <c r="BL1085" s="18" t="s">
        <v>221</v>
      </c>
      <c r="BM1085" s="240" t="s">
        <v>1736</v>
      </c>
    </row>
    <row r="1086" s="13" customFormat="1">
      <c r="A1086" s="13"/>
      <c r="B1086" s="242"/>
      <c r="C1086" s="243"/>
      <c r="D1086" s="244" t="s">
        <v>223</v>
      </c>
      <c r="E1086" s="245" t="s">
        <v>1</v>
      </c>
      <c r="F1086" s="246" t="s">
        <v>1737</v>
      </c>
      <c r="G1086" s="243"/>
      <c r="H1086" s="247">
        <v>25.100000000000001</v>
      </c>
      <c r="I1086" s="248"/>
      <c r="J1086" s="243"/>
      <c r="K1086" s="243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3" t="s">
        <v>223</v>
      </c>
      <c r="AU1086" s="253" t="s">
        <v>89</v>
      </c>
      <c r="AV1086" s="13" t="s">
        <v>89</v>
      </c>
      <c r="AW1086" s="13" t="s">
        <v>36</v>
      </c>
      <c r="AX1086" s="13" t="s">
        <v>21</v>
      </c>
      <c r="AY1086" s="253" t="s">
        <v>215</v>
      </c>
    </row>
    <row r="1087" s="2" customFormat="1" ht="21.75" customHeight="1">
      <c r="A1087" s="39"/>
      <c r="B1087" s="40"/>
      <c r="C1087" s="228" t="s">
        <v>1738</v>
      </c>
      <c r="D1087" s="228" t="s">
        <v>217</v>
      </c>
      <c r="E1087" s="229" t="s">
        <v>1739</v>
      </c>
      <c r="F1087" s="230" t="s">
        <v>1740</v>
      </c>
      <c r="G1087" s="231" t="s">
        <v>472</v>
      </c>
      <c r="H1087" s="232">
        <v>58.380000000000003</v>
      </c>
      <c r="I1087" s="233"/>
      <c r="J1087" s="234">
        <f>ROUND(I1087*H1087,2)</f>
        <v>0</v>
      </c>
      <c r="K1087" s="235"/>
      <c r="L1087" s="45"/>
      <c r="M1087" s="236" t="s">
        <v>1</v>
      </c>
      <c r="N1087" s="237" t="s">
        <v>45</v>
      </c>
      <c r="O1087" s="92"/>
      <c r="P1087" s="238">
        <f>O1087*H1087</f>
        <v>0</v>
      </c>
      <c r="Q1087" s="238">
        <v>0.085309999999999997</v>
      </c>
      <c r="R1087" s="238">
        <f>Q1087*H1087</f>
        <v>4.9803978000000004</v>
      </c>
      <c r="S1087" s="238">
        <v>0</v>
      </c>
      <c r="T1087" s="23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0" t="s">
        <v>221</v>
      </c>
      <c r="AT1087" s="240" t="s">
        <v>217</v>
      </c>
      <c r="AU1087" s="240" t="s">
        <v>89</v>
      </c>
      <c r="AY1087" s="18" t="s">
        <v>215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21</v>
      </c>
      <c r="BK1087" s="241">
        <f>ROUND(I1087*H1087,2)</f>
        <v>0</v>
      </c>
      <c r="BL1087" s="18" t="s">
        <v>221</v>
      </c>
      <c r="BM1087" s="240" t="s">
        <v>1741</v>
      </c>
    </row>
    <row r="1088" s="13" customFormat="1">
      <c r="A1088" s="13"/>
      <c r="B1088" s="242"/>
      <c r="C1088" s="243"/>
      <c r="D1088" s="244" t="s">
        <v>223</v>
      </c>
      <c r="E1088" s="245" t="s">
        <v>1</v>
      </c>
      <c r="F1088" s="246" t="s">
        <v>1742</v>
      </c>
      <c r="G1088" s="243"/>
      <c r="H1088" s="247">
        <v>58.380000000000003</v>
      </c>
      <c r="I1088" s="248"/>
      <c r="J1088" s="243"/>
      <c r="K1088" s="243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3" t="s">
        <v>223</v>
      </c>
      <c r="AU1088" s="253" t="s">
        <v>89</v>
      </c>
      <c r="AV1088" s="13" t="s">
        <v>89</v>
      </c>
      <c r="AW1088" s="13" t="s">
        <v>36</v>
      </c>
      <c r="AX1088" s="13" t="s">
        <v>21</v>
      </c>
      <c r="AY1088" s="253" t="s">
        <v>215</v>
      </c>
    </row>
    <row r="1089" s="2" customFormat="1" ht="16.5" customHeight="1">
      <c r="A1089" s="39"/>
      <c r="B1089" s="40"/>
      <c r="C1089" s="275" t="s">
        <v>1743</v>
      </c>
      <c r="D1089" s="275" t="s">
        <v>294</v>
      </c>
      <c r="E1089" s="276" t="s">
        <v>1744</v>
      </c>
      <c r="F1089" s="277" t="s">
        <v>1745</v>
      </c>
      <c r="G1089" s="278" t="s">
        <v>373</v>
      </c>
      <c r="H1089" s="279">
        <v>59</v>
      </c>
      <c r="I1089" s="280"/>
      <c r="J1089" s="281">
        <f>ROUND(I1089*H1089,2)</f>
        <v>0</v>
      </c>
      <c r="K1089" s="282"/>
      <c r="L1089" s="283"/>
      <c r="M1089" s="284" t="s">
        <v>1</v>
      </c>
      <c r="N1089" s="285" t="s">
        <v>45</v>
      </c>
      <c r="O1089" s="92"/>
      <c r="P1089" s="238">
        <f>O1089*H1089</f>
        <v>0</v>
      </c>
      <c r="Q1089" s="238">
        <v>0.028000000000000001</v>
      </c>
      <c r="R1089" s="238">
        <f>Q1089*H1089</f>
        <v>1.6520000000000001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259</v>
      </c>
      <c r="AT1089" s="240" t="s">
        <v>294</v>
      </c>
      <c r="AU1089" s="240" t="s">
        <v>89</v>
      </c>
      <c r="AY1089" s="18" t="s">
        <v>215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21</v>
      </c>
      <c r="BK1089" s="241">
        <f>ROUND(I1089*H1089,2)</f>
        <v>0</v>
      </c>
      <c r="BL1089" s="18" t="s">
        <v>221</v>
      </c>
      <c r="BM1089" s="240" t="s">
        <v>1746</v>
      </c>
    </row>
    <row r="1090" s="13" customFormat="1">
      <c r="A1090" s="13"/>
      <c r="B1090" s="242"/>
      <c r="C1090" s="243"/>
      <c r="D1090" s="244" t="s">
        <v>223</v>
      </c>
      <c r="E1090" s="245" t="s">
        <v>1</v>
      </c>
      <c r="F1090" s="246" t="s">
        <v>539</v>
      </c>
      <c r="G1090" s="243"/>
      <c r="H1090" s="247">
        <v>59</v>
      </c>
      <c r="I1090" s="248"/>
      <c r="J1090" s="243"/>
      <c r="K1090" s="243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223</v>
      </c>
      <c r="AU1090" s="253" t="s">
        <v>89</v>
      </c>
      <c r="AV1090" s="13" t="s">
        <v>89</v>
      </c>
      <c r="AW1090" s="13" t="s">
        <v>36</v>
      </c>
      <c r="AX1090" s="13" t="s">
        <v>21</v>
      </c>
      <c r="AY1090" s="253" t="s">
        <v>215</v>
      </c>
    </row>
    <row r="1091" s="2" customFormat="1" ht="21.75" customHeight="1">
      <c r="A1091" s="39"/>
      <c r="B1091" s="40"/>
      <c r="C1091" s="228" t="s">
        <v>1747</v>
      </c>
      <c r="D1091" s="228" t="s">
        <v>217</v>
      </c>
      <c r="E1091" s="229" t="s">
        <v>1748</v>
      </c>
      <c r="F1091" s="230" t="s">
        <v>1749</v>
      </c>
      <c r="G1091" s="231" t="s">
        <v>1587</v>
      </c>
      <c r="H1091" s="297"/>
      <c r="I1091" s="233"/>
      <c r="J1091" s="234">
        <f>ROUND(I1091*H1091,2)</f>
        <v>0</v>
      </c>
      <c r="K1091" s="235"/>
      <c r="L1091" s="45"/>
      <c r="M1091" s="236" t="s">
        <v>1</v>
      </c>
      <c r="N1091" s="237" t="s">
        <v>45</v>
      </c>
      <c r="O1091" s="92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303</v>
      </c>
      <c r="AT1091" s="240" t="s">
        <v>217</v>
      </c>
      <c r="AU1091" s="240" t="s">
        <v>89</v>
      </c>
      <c r="AY1091" s="18" t="s">
        <v>215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21</v>
      </c>
      <c r="BK1091" s="241">
        <f>ROUND(I1091*H1091,2)</f>
        <v>0</v>
      </c>
      <c r="BL1091" s="18" t="s">
        <v>303</v>
      </c>
      <c r="BM1091" s="240" t="s">
        <v>1750</v>
      </c>
    </row>
    <row r="1092" s="12" customFormat="1" ht="22.8" customHeight="1">
      <c r="A1092" s="12"/>
      <c r="B1092" s="212"/>
      <c r="C1092" s="213"/>
      <c r="D1092" s="214" t="s">
        <v>79</v>
      </c>
      <c r="E1092" s="226" t="s">
        <v>1751</v>
      </c>
      <c r="F1092" s="226" t="s">
        <v>1752</v>
      </c>
      <c r="G1092" s="213"/>
      <c r="H1092" s="213"/>
      <c r="I1092" s="216"/>
      <c r="J1092" s="227">
        <f>BK1092</f>
        <v>0</v>
      </c>
      <c r="K1092" s="213"/>
      <c r="L1092" s="218"/>
      <c r="M1092" s="219"/>
      <c r="N1092" s="220"/>
      <c r="O1092" s="220"/>
      <c r="P1092" s="221">
        <f>SUM(P1093:P1214)</f>
        <v>0</v>
      </c>
      <c r="Q1092" s="220"/>
      <c r="R1092" s="221">
        <f>SUM(R1093:R1214)</f>
        <v>19.448383579999998</v>
      </c>
      <c r="S1092" s="220"/>
      <c r="T1092" s="222">
        <f>SUM(T1093:T1214)</f>
        <v>26.478760000000001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23" t="s">
        <v>89</v>
      </c>
      <c r="AT1092" s="224" t="s">
        <v>79</v>
      </c>
      <c r="AU1092" s="224" t="s">
        <v>21</v>
      </c>
      <c r="AY1092" s="223" t="s">
        <v>215</v>
      </c>
      <c r="BK1092" s="225">
        <f>SUM(BK1093:BK1214)</f>
        <v>0</v>
      </c>
    </row>
    <row r="1093" s="2" customFormat="1" ht="21.75" customHeight="1">
      <c r="A1093" s="39"/>
      <c r="B1093" s="40"/>
      <c r="C1093" s="228" t="s">
        <v>1753</v>
      </c>
      <c r="D1093" s="228" t="s">
        <v>217</v>
      </c>
      <c r="E1093" s="229" t="s">
        <v>1754</v>
      </c>
      <c r="F1093" s="230" t="s">
        <v>1755</v>
      </c>
      <c r="G1093" s="231" t="s">
        <v>246</v>
      </c>
      <c r="H1093" s="232">
        <v>1231.3240000000001</v>
      </c>
      <c r="I1093" s="233"/>
      <c r="J1093" s="234">
        <f>ROUND(I1093*H1093,2)</f>
        <v>0</v>
      </c>
      <c r="K1093" s="235"/>
      <c r="L1093" s="45"/>
      <c r="M1093" s="236" t="s">
        <v>1</v>
      </c>
      <c r="N1093" s="237" t="s">
        <v>45</v>
      </c>
      <c r="O1093" s="92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0" t="s">
        <v>303</v>
      </c>
      <c r="AT1093" s="240" t="s">
        <v>217</v>
      </c>
      <c r="AU1093" s="240" t="s">
        <v>89</v>
      </c>
      <c r="AY1093" s="18" t="s">
        <v>215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21</v>
      </c>
      <c r="BK1093" s="241">
        <f>ROUND(I1093*H1093,2)</f>
        <v>0</v>
      </c>
      <c r="BL1093" s="18" t="s">
        <v>303</v>
      </c>
      <c r="BM1093" s="240" t="s">
        <v>1756</v>
      </c>
    </row>
    <row r="1094" s="13" customFormat="1">
      <c r="A1094" s="13"/>
      <c r="B1094" s="242"/>
      <c r="C1094" s="243"/>
      <c r="D1094" s="244" t="s">
        <v>223</v>
      </c>
      <c r="E1094" s="245" t="s">
        <v>1</v>
      </c>
      <c r="F1094" s="246" t="s">
        <v>1757</v>
      </c>
      <c r="G1094" s="243"/>
      <c r="H1094" s="247">
        <v>706.66399999999999</v>
      </c>
      <c r="I1094" s="248"/>
      <c r="J1094" s="243"/>
      <c r="K1094" s="243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223</v>
      </c>
      <c r="AU1094" s="253" t="s">
        <v>89</v>
      </c>
      <c r="AV1094" s="13" t="s">
        <v>89</v>
      </c>
      <c r="AW1094" s="13" t="s">
        <v>36</v>
      </c>
      <c r="AX1094" s="13" t="s">
        <v>80</v>
      </c>
      <c r="AY1094" s="253" t="s">
        <v>215</v>
      </c>
    </row>
    <row r="1095" s="13" customFormat="1">
      <c r="A1095" s="13"/>
      <c r="B1095" s="242"/>
      <c r="C1095" s="243"/>
      <c r="D1095" s="244" t="s">
        <v>223</v>
      </c>
      <c r="E1095" s="245" t="s">
        <v>1</v>
      </c>
      <c r="F1095" s="246" t="s">
        <v>1758</v>
      </c>
      <c r="G1095" s="243"/>
      <c r="H1095" s="247">
        <v>183.44999999999999</v>
      </c>
      <c r="I1095" s="248"/>
      <c r="J1095" s="243"/>
      <c r="K1095" s="243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3" t="s">
        <v>223</v>
      </c>
      <c r="AU1095" s="253" t="s">
        <v>89</v>
      </c>
      <c r="AV1095" s="13" t="s">
        <v>89</v>
      </c>
      <c r="AW1095" s="13" t="s">
        <v>36</v>
      </c>
      <c r="AX1095" s="13" t="s">
        <v>80</v>
      </c>
      <c r="AY1095" s="253" t="s">
        <v>215</v>
      </c>
    </row>
    <row r="1096" s="13" customFormat="1">
      <c r="A1096" s="13"/>
      <c r="B1096" s="242"/>
      <c r="C1096" s="243"/>
      <c r="D1096" s="244" t="s">
        <v>223</v>
      </c>
      <c r="E1096" s="245" t="s">
        <v>1</v>
      </c>
      <c r="F1096" s="246" t="s">
        <v>1759</v>
      </c>
      <c r="G1096" s="243"/>
      <c r="H1096" s="247">
        <v>183.44999999999999</v>
      </c>
      <c r="I1096" s="248"/>
      <c r="J1096" s="243"/>
      <c r="K1096" s="243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223</v>
      </c>
      <c r="AU1096" s="253" t="s">
        <v>89</v>
      </c>
      <c r="AV1096" s="13" t="s">
        <v>89</v>
      </c>
      <c r="AW1096" s="13" t="s">
        <v>36</v>
      </c>
      <c r="AX1096" s="13" t="s">
        <v>80</v>
      </c>
      <c r="AY1096" s="253" t="s">
        <v>215</v>
      </c>
    </row>
    <row r="1097" s="13" customFormat="1">
      <c r="A1097" s="13"/>
      <c r="B1097" s="242"/>
      <c r="C1097" s="243"/>
      <c r="D1097" s="244" t="s">
        <v>223</v>
      </c>
      <c r="E1097" s="245" t="s">
        <v>1</v>
      </c>
      <c r="F1097" s="246" t="s">
        <v>1760</v>
      </c>
      <c r="G1097" s="243"/>
      <c r="H1097" s="247">
        <v>18</v>
      </c>
      <c r="I1097" s="248"/>
      <c r="J1097" s="243"/>
      <c r="K1097" s="243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3" t="s">
        <v>223</v>
      </c>
      <c r="AU1097" s="253" t="s">
        <v>89</v>
      </c>
      <c r="AV1097" s="13" t="s">
        <v>89</v>
      </c>
      <c r="AW1097" s="13" t="s">
        <v>36</v>
      </c>
      <c r="AX1097" s="13" t="s">
        <v>80</v>
      </c>
      <c r="AY1097" s="253" t="s">
        <v>215</v>
      </c>
    </row>
    <row r="1098" s="13" customFormat="1">
      <c r="A1098" s="13"/>
      <c r="B1098" s="242"/>
      <c r="C1098" s="243"/>
      <c r="D1098" s="244" t="s">
        <v>223</v>
      </c>
      <c r="E1098" s="245" t="s">
        <v>1</v>
      </c>
      <c r="F1098" s="246" t="s">
        <v>1761</v>
      </c>
      <c r="G1098" s="243"/>
      <c r="H1098" s="247">
        <v>121.76000000000001</v>
      </c>
      <c r="I1098" s="248"/>
      <c r="J1098" s="243"/>
      <c r="K1098" s="243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223</v>
      </c>
      <c r="AU1098" s="253" t="s">
        <v>89</v>
      </c>
      <c r="AV1098" s="13" t="s">
        <v>89</v>
      </c>
      <c r="AW1098" s="13" t="s">
        <v>36</v>
      </c>
      <c r="AX1098" s="13" t="s">
        <v>80</v>
      </c>
      <c r="AY1098" s="253" t="s">
        <v>215</v>
      </c>
    </row>
    <row r="1099" s="13" customFormat="1">
      <c r="A1099" s="13"/>
      <c r="B1099" s="242"/>
      <c r="C1099" s="243"/>
      <c r="D1099" s="244" t="s">
        <v>223</v>
      </c>
      <c r="E1099" s="245" t="s">
        <v>1</v>
      </c>
      <c r="F1099" s="246" t="s">
        <v>1762</v>
      </c>
      <c r="G1099" s="243"/>
      <c r="H1099" s="247">
        <v>18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223</v>
      </c>
      <c r="AU1099" s="253" t="s">
        <v>89</v>
      </c>
      <c r="AV1099" s="13" t="s">
        <v>89</v>
      </c>
      <c r="AW1099" s="13" t="s">
        <v>36</v>
      </c>
      <c r="AX1099" s="13" t="s">
        <v>80</v>
      </c>
      <c r="AY1099" s="253" t="s">
        <v>215</v>
      </c>
    </row>
    <row r="1100" s="14" customFormat="1">
      <c r="A1100" s="14"/>
      <c r="B1100" s="254"/>
      <c r="C1100" s="255"/>
      <c r="D1100" s="244" t="s">
        <v>223</v>
      </c>
      <c r="E1100" s="256" t="s">
        <v>1</v>
      </c>
      <c r="F1100" s="257" t="s">
        <v>226</v>
      </c>
      <c r="G1100" s="255"/>
      <c r="H1100" s="258">
        <v>1231.3240000000001</v>
      </c>
      <c r="I1100" s="259"/>
      <c r="J1100" s="255"/>
      <c r="K1100" s="255"/>
      <c r="L1100" s="260"/>
      <c r="M1100" s="261"/>
      <c r="N1100" s="262"/>
      <c r="O1100" s="262"/>
      <c r="P1100" s="262"/>
      <c r="Q1100" s="262"/>
      <c r="R1100" s="262"/>
      <c r="S1100" s="262"/>
      <c r="T1100" s="26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4" t="s">
        <v>223</v>
      </c>
      <c r="AU1100" s="264" t="s">
        <v>89</v>
      </c>
      <c r="AV1100" s="14" t="s">
        <v>221</v>
      </c>
      <c r="AW1100" s="14" t="s">
        <v>36</v>
      </c>
      <c r="AX1100" s="14" t="s">
        <v>21</v>
      </c>
      <c r="AY1100" s="264" t="s">
        <v>215</v>
      </c>
    </row>
    <row r="1101" s="2" customFormat="1" ht="21.75" customHeight="1">
      <c r="A1101" s="39"/>
      <c r="B1101" s="40"/>
      <c r="C1101" s="228" t="s">
        <v>1763</v>
      </c>
      <c r="D1101" s="228" t="s">
        <v>217</v>
      </c>
      <c r="E1101" s="229" t="s">
        <v>1764</v>
      </c>
      <c r="F1101" s="230" t="s">
        <v>1765</v>
      </c>
      <c r="G1101" s="231" t="s">
        <v>246</v>
      </c>
      <c r="H1101" s="232">
        <v>243.52000000000001</v>
      </c>
      <c r="I1101" s="233"/>
      <c r="J1101" s="234">
        <f>ROUND(I1101*H1101,2)</f>
        <v>0</v>
      </c>
      <c r="K1101" s="235"/>
      <c r="L1101" s="45"/>
      <c r="M1101" s="236" t="s">
        <v>1</v>
      </c>
      <c r="N1101" s="237" t="s">
        <v>45</v>
      </c>
      <c r="O1101" s="92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303</v>
      </c>
      <c r="AT1101" s="240" t="s">
        <v>217</v>
      </c>
      <c r="AU1101" s="240" t="s">
        <v>89</v>
      </c>
      <c r="AY1101" s="18" t="s">
        <v>215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21</v>
      </c>
      <c r="BK1101" s="241">
        <f>ROUND(I1101*H1101,2)</f>
        <v>0</v>
      </c>
      <c r="BL1101" s="18" t="s">
        <v>303</v>
      </c>
      <c r="BM1101" s="240" t="s">
        <v>1766</v>
      </c>
    </row>
    <row r="1102" s="13" customFormat="1">
      <c r="A1102" s="13"/>
      <c r="B1102" s="242"/>
      <c r="C1102" s="243"/>
      <c r="D1102" s="244" t="s">
        <v>223</v>
      </c>
      <c r="E1102" s="245" t="s">
        <v>1</v>
      </c>
      <c r="F1102" s="246" t="s">
        <v>1767</v>
      </c>
      <c r="G1102" s="243"/>
      <c r="H1102" s="247">
        <v>121.76000000000001</v>
      </c>
      <c r="I1102" s="248"/>
      <c r="J1102" s="243"/>
      <c r="K1102" s="243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223</v>
      </c>
      <c r="AU1102" s="253" t="s">
        <v>89</v>
      </c>
      <c r="AV1102" s="13" t="s">
        <v>89</v>
      </c>
      <c r="AW1102" s="13" t="s">
        <v>36</v>
      </c>
      <c r="AX1102" s="13" t="s">
        <v>80</v>
      </c>
      <c r="AY1102" s="253" t="s">
        <v>215</v>
      </c>
    </row>
    <row r="1103" s="13" customFormat="1">
      <c r="A1103" s="13"/>
      <c r="B1103" s="242"/>
      <c r="C1103" s="243"/>
      <c r="D1103" s="244" t="s">
        <v>223</v>
      </c>
      <c r="E1103" s="245" t="s">
        <v>1</v>
      </c>
      <c r="F1103" s="246" t="s">
        <v>1768</v>
      </c>
      <c r="G1103" s="243"/>
      <c r="H1103" s="247">
        <v>121.76000000000001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223</v>
      </c>
      <c r="AU1103" s="253" t="s">
        <v>89</v>
      </c>
      <c r="AV1103" s="13" t="s">
        <v>89</v>
      </c>
      <c r="AW1103" s="13" t="s">
        <v>36</v>
      </c>
      <c r="AX1103" s="13" t="s">
        <v>80</v>
      </c>
      <c r="AY1103" s="253" t="s">
        <v>215</v>
      </c>
    </row>
    <row r="1104" s="14" customFormat="1">
      <c r="A1104" s="14"/>
      <c r="B1104" s="254"/>
      <c r="C1104" s="255"/>
      <c r="D1104" s="244" t="s">
        <v>223</v>
      </c>
      <c r="E1104" s="256" t="s">
        <v>1</v>
      </c>
      <c r="F1104" s="257" t="s">
        <v>226</v>
      </c>
      <c r="G1104" s="255"/>
      <c r="H1104" s="258">
        <v>243.52000000000001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223</v>
      </c>
      <c r="AU1104" s="264" t="s">
        <v>89</v>
      </c>
      <c r="AV1104" s="14" t="s">
        <v>221</v>
      </c>
      <c r="AW1104" s="14" t="s">
        <v>36</v>
      </c>
      <c r="AX1104" s="14" t="s">
        <v>21</v>
      </c>
      <c r="AY1104" s="264" t="s">
        <v>215</v>
      </c>
    </row>
    <row r="1105" s="2" customFormat="1" ht="21.75" customHeight="1">
      <c r="A1105" s="39"/>
      <c r="B1105" s="40"/>
      <c r="C1105" s="275" t="s">
        <v>1769</v>
      </c>
      <c r="D1105" s="275" t="s">
        <v>294</v>
      </c>
      <c r="E1105" s="276" t="s">
        <v>1770</v>
      </c>
      <c r="F1105" s="277" t="s">
        <v>1771</v>
      </c>
      <c r="G1105" s="278" t="s">
        <v>246</v>
      </c>
      <c r="H1105" s="279">
        <v>187.119</v>
      </c>
      <c r="I1105" s="280"/>
      <c r="J1105" s="281">
        <f>ROUND(I1105*H1105,2)</f>
        <v>0</v>
      </c>
      <c r="K1105" s="282"/>
      <c r="L1105" s="283"/>
      <c r="M1105" s="284" t="s">
        <v>1</v>
      </c>
      <c r="N1105" s="285" t="s">
        <v>45</v>
      </c>
      <c r="O1105" s="92"/>
      <c r="P1105" s="238">
        <f>O1105*H1105</f>
        <v>0</v>
      </c>
      <c r="Q1105" s="238">
        <v>0.0044999999999999997</v>
      </c>
      <c r="R1105" s="238">
        <f>Q1105*H1105</f>
        <v>0.84203549999999994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384</v>
      </c>
      <c r="AT1105" s="240" t="s">
        <v>294</v>
      </c>
      <c r="AU1105" s="240" t="s">
        <v>89</v>
      </c>
      <c r="AY1105" s="18" t="s">
        <v>215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21</v>
      </c>
      <c r="BK1105" s="241">
        <f>ROUND(I1105*H1105,2)</f>
        <v>0</v>
      </c>
      <c r="BL1105" s="18" t="s">
        <v>303</v>
      </c>
      <c r="BM1105" s="240" t="s">
        <v>1772</v>
      </c>
    </row>
    <row r="1106" s="13" customFormat="1">
      <c r="A1106" s="13"/>
      <c r="B1106" s="242"/>
      <c r="C1106" s="243"/>
      <c r="D1106" s="244" t="s">
        <v>223</v>
      </c>
      <c r="E1106" s="245" t="s">
        <v>1</v>
      </c>
      <c r="F1106" s="246" t="s">
        <v>1773</v>
      </c>
      <c r="G1106" s="243"/>
      <c r="H1106" s="247">
        <v>187.119</v>
      </c>
      <c r="I1106" s="248"/>
      <c r="J1106" s="243"/>
      <c r="K1106" s="243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223</v>
      </c>
      <c r="AU1106" s="253" t="s">
        <v>89</v>
      </c>
      <c r="AV1106" s="13" t="s">
        <v>89</v>
      </c>
      <c r="AW1106" s="13" t="s">
        <v>36</v>
      </c>
      <c r="AX1106" s="13" t="s">
        <v>21</v>
      </c>
      <c r="AY1106" s="253" t="s">
        <v>215</v>
      </c>
    </row>
    <row r="1107" s="2" customFormat="1" ht="21.75" customHeight="1">
      <c r="A1107" s="39"/>
      <c r="B1107" s="40"/>
      <c r="C1107" s="275" t="s">
        <v>1774</v>
      </c>
      <c r="D1107" s="275" t="s">
        <v>294</v>
      </c>
      <c r="E1107" s="276" t="s">
        <v>1775</v>
      </c>
      <c r="F1107" s="277" t="s">
        <v>1776</v>
      </c>
      <c r="G1107" s="278" t="s">
        <v>246</v>
      </c>
      <c r="H1107" s="279">
        <v>18.359999999999999</v>
      </c>
      <c r="I1107" s="280"/>
      <c r="J1107" s="281">
        <f>ROUND(I1107*H1107,2)</f>
        <v>0</v>
      </c>
      <c r="K1107" s="282"/>
      <c r="L1107" s="283"/>
      <c r="M1107" s="284" t="s">
        <v>1</v>
      </c>
      <c r="N1107" s="285" t="s">
        <v>45</v>
      </c>
      <c r="O1107" s="92"/>
      <c r="P1107" s="238">
        <f>O1107*H1107</f>
        <v>0</v>
      </c>
      <c r="Q1107" s="238">
        <v>0.0030000000000000001</v>
      </c>
      <c r="R1107" s="238">
        <f>Q1107*H1107</f>
        <v>0.055079999999999997</v>
      </c>
      <c r="S1107" s="238">
        <v>0</v>
      </c>
      <c r="T1107" s="23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0" t="s">
        <v>384</v>
      </c>
      <c r="AT1107" s="240" t="s">
        <v>294</v>
      </c>
      <c r="AU1107" s="240" t="s">
        <v>89</v>
      </c>
      <c r="AY1107" s="18" t="s">
        <v>215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21</v>
      </c>
      <c r="BK1107" s="241">
        <f>ROUND(I1107*H1107,2)</f>
        <v>0</v>
      </c>
      <c r="BL1107" s="18" t="s">
        <v>303</v>
      </c>
      <c r="BM1107" s="240" t="s">
        <v>1777</v>
      </c>
    </row>
    <row r="1108" s="13" customFormat="1">
      <c r="A1108" s="13"/>
      <c r="B1108" s="242"/>
      <c r="C1108" s="243"/>
      <c r="D1108" s="244" t="s">
        <v>223</v>
      </c>
      <c r="E1108" s="245" t="s">
        <v>1</v>
      </c>
      <c r="F1108" s="246" t="s">
        <v>1778</v>
      </c>
      <c r="G1108" s="243"/>
      <c r="H1108" s="247">
        <v>18.359999999999999</v>
      </c>
      <c r="I1108" s="248"/>
      <c r="J1108" s="243"/>
      <c r="K1108" s="243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3" t="s">
        <v>223</v>
      </c>
      <c r="AU1108" s="253" t="s">
        <v>89</v>
      </c>
      <c r="AV1108" s="13" t="s">
        <v>89</v>
      </c>
      <c r="AW1108" s="13" t="s">
        <v>36</v>
      </c>
      <c r="AX1108" s="13" t="s">
        <v>21</v>
      </c>
      <c r="AY1108" s="253" t="s">
        <v>215</v>
      </c>
    </row>
    <row r="1109" s="2" customFormat="1" ht="16.5" customHeight="1">
      <c r="A1109" s="39"/>
      <c r="B1109" s="40"/>
      <c r="C1109" s="275" t="s">
        <v>1779</v>
      </c>
      <c r="D1109" s="275" t="s">
        <v>294</v>
      </c>
      <c r="E1109" s="276" t="s">
        <v>1780</v>
      </c>
      <c r="F1109" s="277" t="s">
        <v>1781</v>
      </c>
      <c r="G1109" s="278" t="s">
        <v>246</v>
      </c>
      <c r="H1109" s="279">
        <v>124.19499999999999</v>
      </c>
      <c r="I1109" s="280"/>
      <c r="J1109" s="281">
        <f>ROUND(I1109*H1109,2)</f>
        <v>0</v>
      </c>
      <c r="K1109" s="282"/>
      <c r="L1109" s="283"/>
      <c r="M1109" s="284" t="s">
        <v>1</v>
      </c>
      <c r="N1109" s="285" t="s">
        <v>45</v>
      </c>
      <c r="O1109" s="92"/>
      <c r="P1109" s="238">
        <f>O1109*H1109</f>
        <v>0</v>
      </c>
      <c r="Q1109" s="238">
        <v>0.0028</v>
      </c>
      <c r="R1109" s="238">
        <f>Q1109*H1109</f>
        <v>0.347746</v>
      </c>
      <c r="S1109" s="238">
        <v>0</v>
      </c>
      <c r="T1109" s="23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0" t="s">
        <v>384</v>
      </c>
      <c r="AT1109" s="240" t="s">
        <v>294</v>
      </c>
      <c r="AU1109" s="240" t="s">
        <v>89</v>
      </c>
      <c r="AY1109" s="18" t="s">
        <v>215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21</v>
      </c>
      <c r="BK1109" s="241">
        <f>ROUND(I1109*H1109,2)</f>
        <v>0</v>
      </c>
      <c r="BL1109" s="18" t="s">
        <v>303</v>
      </c>
      <c r="BM1109" s="240" t="s">
        <v>1782</v>
      </c>
    </row>
    <row r="1110" s="13" customFormat="1">
      <c r="A1110" s="13"/>
      <c r="B1110" s="242"/>
      <c r="C1110" s="243"/>
      <c r="D1110" s="244" t="s">
        <v>223</v>
      </c>
      <c r="E1110" s="245" t="s">
        <v>1</v>
      </c>
      <c r="F1110" s="246" t="s">
        <v>1783</v>
      </c>
      <c r="G1110" s="243"/>
      <c r="H1110" s="247">
        <v>124.19499999999999</v>
      </c>
      <c r="I1110" s="248"/>
      <c r="J1110" s="243"/>
      <c r="K1110" s="243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3" t="s">
        <v>223</v>
      </c>
      <c r="AU1110" s="253" t="s">
        <v>89</v>
      </c>
      <c r="AV1110" s="13" t="s">
        <v>89</v>
      </c>
      <c r="AW1110" s="13" t="s">
        <v>36</v>
      </c>
      <c r="AX1110" s="13" t="s">
        <v>21</v>
      </c>
      <c r="AY1110" s="253" t="s">
        <v>215</v>
      </c>
    </row>
    <row r="1111" s="2" customFormat="1" ht="21.75" customHeight="1">
      <c r="A1111" s="39"/>
      <c r="B1111" s="40"/>
      <c r="C1111" s="275" t="s">
        <v>1784</v>
      </c>
      <c r="D1111" s="275" t="s">
        <v>294</v>
      </c>
      <c r="E1111" s="276" t="s">
        <v>1785</v>
      </c>
      <c r="F1111" s="277" t="s">
        <v>1786</v>
      </c>
      <c r="G1111" s="278" t="s">
        <v>246</v>
      </c>
      <c r="H1111" s="279">
        <v>720.79700000000003</v>
      </c>
      <c r="I1111" s="280"/>
      <c r="J1111" s="281">
        <f>ROUND(I1111*H1111,2)</f>
        <v>0</v>
      </c>
      <c r="K1111" s="282"/>
      <c r="L1111" s="283"/>
      <c r="M1111" s="284" t="s">
        <v>1</v>
      </c>
      <c r="N1111" s="285" t="s">
        <v>45</v>
      </c>
      <c r="O1111" s="92"/>
      <c r="P1111" s="238">
        <f>O1111*H1111</f>
        <v>0</v>
      </c>
      <c r="Q1111" s="238">
        <v>0.0044999999999999997</v>
      </c>
      <c r="R1111" s="238">
        <f>Q1111*H1111</f>
        <v>3.2435864999999997</v>
      </c>
      <c r="S1111" s="238">
        <v>0</v>
      </c>
      <c r="T1111" s="23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0" t="s">
        <v>384</v>
      </c>
      <c r="AT1111" s="240" t="s">
        <v>294</v>
      </c>
      <c r="AU1111" s="240" t="s">
        <v>89</v>
      </c>
      <c r="AY1111" s="18" t="s">
        <v>215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21</v>
      </c>
      <c r="BK1111" s="241">
        <f>ROUND(I1111*H1111,2)</f>
        <v>0</v>
      </c>
      <c r="BL1111" s="18" t="s">
        <v>303</v>
      </c>
      <c r="BM1111" s="240" t="s">
        <v>1787</v>
      </c>
    </row>
    <row r="1112" s="13" customFormat="1">
      <c r="A1112" s="13"/>
      <c r="B1112" s="242"/>
      <c r="C1112" s="243"/>
      <c r="D1112" s="244" t="s">
        <v>223</v>
      </c>
      <c r="E1112" s="245" t="s">
        <v>1</v>
      </c>
      <c r="F1112" s="246" t="s">
        <v>1788</v>
      </c>
      <c r="G1112" s="243"/>
      <c r="H1112" s="247">
        <v>720.79700000000003</v>
      </c>
      <c r="I1112" s="248"/>
      <c r="J1112" s="243"/>
      <c r="K1112" s="243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223</v>
      </c>
      <c r="AU1112" s="253" t="s">
        <v>89</v>
      </c>
      <c r="AV1112" s="13" t="s">
        <v>89</v>
      </c>
      <c r="AW1112" s="13" t="s">
        <v>36</v>
      </c>
      <c r="AX1112" s="13" t="s">
        <v>21</v>
      </c>
      <c r="AY1112" s="253" t="s">
        <v>215</v>
      </c>
    </row>
    <row r="1113" s="2" customFormat="1" ht="16.5" customHeight="1">
      <c r="A1113" s="39"/>
      <c r="B1113" s="40"/>
      <c r="C1113" s="275" t="s">
        <v>1789</v>
      </c>
      <c r="D1113" s="275" t="s">
        <v>294</v>
      </c>
      <c r="E1113" s="276" t="s">
        <v>1790</v>
      </c>
      <c r="F1113" s="277" t="s">
        <v>1791</v>
      </c>
      <c r="G1113" s="278" t="s">
        <v>246</v>
      </c>
      <c r="H1113" s="279">
        <v>142.55500000000001</v>
      </c>
      <c r="I1113" s="280"/>
      <c r="J1113" s="281">
        <f>ROUND(I1113*H1113,2)</f>
        <v>0</v>
      </c>
      <c r="K1113" s="282"/>
      <c r="L1113" s="283"/>
      <c r="M1113" s="284" t="s">
        <v>1</v>
      </c>
      <c r="N1113" s="285" t="s">
        <v>45</v>
      </c>
      <c r="O1113" s="92"/>
      <c r="P1113" s="238">
        <f>O1113*H1113</f>
        <v>0</v>
      </c>
      <c r="Q1113" s="238">
        <v>0.014999999999999999</v>
      </c>
      <c r="R1113" s="238">
        <f>Q1113*H1113</f>
        <v>2.138325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384</v>
      </c>
      <c r="AT1113" s="240" t="s">
        <v>294</v>
      </c>
      <c r="AU1113" s="240" t="s">
        <v>89</v>
      </c>
      <c r="AY1113" s="18" t="s">
        <v>215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21</v>
      </c>
      <c r="BK1113" s="241">
        <f>ROUND(I1113*H1113,2)</f>
        <v>0</v>
      </c>
      <c r="BL1113" s="18" t="s">
        <v>303</v>
      </c>
      <c r="BM1113" s="240" t="s">
        <v>1792</v>
      </c>
    </row>
    <row r="1114" s="13" customFormat="1">
      <c r="A1114" s="13"/>
      <c r="B1114" s="242"/>
      <c r="C1114" s="243"/>
      <c r="D1114" s="244" t="s">
        <v>223</v>
      </c>
      <c r="E1114" s="245" t="s">
        <v>1</v>
      </c>
      <c r="F1114" s="246" t="s">
        <v>1793</v>
      </c>
      <c r="G1114" s="243"/>
      <c r="H1114" s="247">
        <v>142.55500000000001</v>
      </c>
      <c r="I1114" s="248"/>
      <c r="J1114" s="243"/>
      <c r="K1114" s="243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3" t="s">
        <v>223</v>
      </c>
      <c r="AU1114" s="253" t="s">
        <v>89</v>
      </c>
      <c r="AV1114" s="13" t="s">
        <v>89</v>
      </c>
      <c r="AW1114" s="13" t="s">
        <v>36</v>
      </c>
      <c r="AX1114" s="13" t="s">
        <v>21</v>
      </c>
      <c r="AY1114" s="253" t="s">
        <v>215</v>
      </c>
    </row>
    <row r="1115" s="2" customFormat="1" ht="21.75" customHeight="1">
      <c r="A1115" s="39"/>
      <c r="B1115" s="40"/>
      <c r="C1115" s="275" t="s">
        <v>1794</v>
      </c>
      <c r="D1115" s="275" t="s">
        <v>294</v>
      </c>
      <c r="E1115" s="276" t="s">
        <v>1795</v>
      </c>
      <c r="F1115" s="277" t="s">
        <v>1796</v>
      </c>
      <c r="G1115" s="278" t="s">
        <v>246</v>
      </c>
      <c r="H1115" s="279">
        <v>124.19499999999999</v>
      </c>
      <c r="I1115" s="280"/>
      <c r="J1115" s="281">
        <f>ROUND(I1115*H1115,2)</f>
        <v>0</v>
      </c>
      <c r="K1115" s="282"/>
      <c r="L1115" s="283"/>
      <c r="M1115" s="284" t="s">
        <v>1</v>
      </c>
      <c r="N1115" s="285" t="s">
        <v>45</v>
      </c>
      <c r="O1115" s="92"/>
      <c r="P1115" s="238">
        <f>O1115*H1115</f>
        <v>0</v>
      </c>
      <c r="Q1115" s="238">
        <v>0.0047999999999999996</v>
      </c>
      <c r="R1115" s="238">
        <f>Q1115*H1115</f>
        <v>0.59613599999999989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384</v>
      </c>
      <c r="AT1115" s="240" t="s">
        <v>294</v>
      </c>
      <c r="AU1115" s="240" t="s">
        <v>89</v>
      </c>
      <c r="AY1115" s="18" t="s">
        <v>215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21</v>
      </c>
      <c r="BK1115" s="241">
        <f>ROUND(I1115*H1115,2)</f>
        <v>0</v>
      </c>
      <c r="BL1115" s="18" t="s">
        <v>303</v>
      </c>
      <c r="BM1115" s="240" t="s">
        <v>1797</v>
      </c>
    </row>
    <row r="1116" s="13" customFormat="1">
      <c r="A1116" s="13"/>
      <c r="B1116" s="242"/>
      <c r="C1116" s="243"/>
      <c r="D1116" s="244" t="s">
        <v>223</v>
      </c>
      <c r="E1116" s="245" t="s">
        <v>1</v>
      </c>
      <c r="F1116" s="246" t="s">
        <v>1798</v>
      </c>
      <c r="G1116" s="243"/>
      <c r="H1116" s="247">
        <v>124.19499999999999</v>
      </c>
      <c r="I1116" s="248"/>
      <c r="J1116" s="243"/>
      <c r="K1116" s="243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3" t="s">
        <v>223</v>
      </c>
      <c r="AU1116" s="253" t="s">
        <v>89</v>
      </c>
      <c r="AV1116" s="13" t="s">
        <v>89</v>
      </c>
      <c r="AW1116" s="13" t="s">
        <v>36</v>
      </c>
      <c r="AX1116" s="13" t="s">
        <v>21</v>
      </c>
      <c r="AY1116" s="253" t="s">
        <v>215</v>
      </c>
    </row>
    <row r="1117" s="2" customFormat="1" ht="21.75" customHeight="1">
      <c r="A1117" s="39"/>
      <c r="B1117" s="40"/>
      <c r="C1117" s="275" t="s">
        <v>1799</v>
      </c>
      <c r="D1117" s="275" t="s">
        <v>294</v>
      </c>
      <c r="E1117" s="276" t="s">
        <v>1800</v>
      </c>
      <c r="F1117" s="277" t="s">
        <v>1801</v>
      </c>
      <c r="G1117" s="278" t="s">
        <v>246</v>
      </c>
      <c r="H1117" s="279">
        <v>187.119</v>
      </c>
      <c r="I1117" s="280"/>
      <c r="J1117" s="281">
        <f>ROUND(I1117*H1117,2)</f>
        <v>0</v>
      </c>
      <c r="K1117" s="282"/>
      <c r="L1117" s="283"/>
      <c r="M1117" s="284" t="s">
        <v>1</v>
      </c>
      <c r="N1117" s="285" t="s">
        <v>45</v>
      </c>
      <c r="O1117" s="92"/>
      <c r="P1117" s="238">
        <f>O1117*H1117</f>
        <v>0</v>
      </c>
      <c r="Q1117" s="238">
        <v>0.0023999999999999998</v>
      </c>
      <c r="R1117" s="238">
        <f>Q1117*H1117</f>
        <v>0.44908559999999997</v>
      </c>
      <c r="S1117" s="238">
        <v>0</v>
      </c>
      <c r="T1117" s="23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0" t="s">
        <v>384</v>
      </c>
      <c r="AT1117" s="240" t="s">
        <v>294</v>
      </c>
      <c r="AU1117" s="240" t="s">
        <v>89</v>
      </c>
      <c r="AY1117" s="18" t="s">
        <v>215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21</v>
      </c>
      <c r="BK1117" s="241">
        <f>ROUND(I1117*H1117,2)</f>
        <v>0</v>
      </c>
      <c r="BL1117" s="18" t="s">
        <v>303</v>
      </c>
      <c r="BM1117" s="240" t="s">
        <v>1802</v>
      </c>
    </row>
    <row r="1118" s="13" customFormat="1">
      <c r="A1118" s="13"/>
      <c r="B1118" s="242"/>
      <c r="C1118" s="243"/>
      <c r="D1118" s="244" t="s">
        <v>223</v>
      </c>
      <c r="E1118" s="245" t="s">
        <v>1</v>
      </c>
      <c r="F1118" s="246" t="s">
        <v>1803</v>
      </c>
      <c r="G1118" s="243"/>
      <c r="H1118" s="247">
        <v>187.119</v>
      </c>
      <c r="I1118" s="248"/>
      <c r="J1118" s="243"/>
      <c r="K1118" s="243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223</v>
      </c>
      <c r="AU1118" s="253" t="s">
        <v>89</v>
      </c>
      <c r="AV1118" s="13" t="s">
        <v>89</v>
      </c>
      <c r="AW1118" s="13" t="s">
        <v>36</v>
      </c>
      <c r="AX1118" s="13" t="s">
        <v>21</v>
      </c>
      <c r="AY1118" s="253" t="s">
        <v>215</v>
      </c>
    </row>
    <row r="1119" s="2" customFormat="1" ht="21.75" customHeight="1">
      <c r="A1119" s="39"/>
      <c r="B1119" s="40"/>
      <c r="C1119" s="228" t="s">
        <v>1804</v>
      </c>
      <c r="D1119" s="228" t="s">
        <v>217</v>
      </c>
      <c r="E1119" s="229" t="s">
        <v>1805</v>
      </c>
      <c r="F1119" s="230" t="s">
        <v>1806</v>
      </c>
      <c r="G1119" s="231" t="s">
        <v>472</v>
      </c>
      <c r="H1119" s="232">
        <v>2132.1999999999998</v>
      </c>
      <c r="I1119" s="233"/>
      <c r="J1119" s="234">
        <f>ROUND(I1119*H1119,2)</f>
        <v>0</v>
      </c>
      <c r="K1119" s="235"/>
      <c r="L1119" s="45"/>
      <c r="M1119" s="236" t="s">
        <v>1</v>
      </c>
      <c r="N1119" s="237" t="s">
        <v>45</v>
      </c>
      <c r="O1119" s="92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303</v>
      </c>
      <c r="AT1119" s="240" t="s">
        <v>217</v>
      </c>
      <c r="AU1119" s="240" t="s">
        <v>89</v>
      </c>
      <c r="AY1119" s="18" t="s">
        <v>215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21</v>
      </c>
      <c r="BK1119" s="241">
        <f>ROUND(I1119*H1119,2)</f>
        <v>0</v>
      </c>
      <c r="BL1119" s="18" t="s">
        <v>303</v>
      </c>
      <c r="BM1119" s="240" t="s">
        <v>1807</v>
      </c>
    </row>
    <row r="1120" s="15" customFormat="1">
      <c r="A1120" s="15"/>
      <c r="B1120" s="265"/>
      <c r="C1120" s="266"/>
      <c r="D1120" s="244" t="s">
        <v>223</v>
      </c>
      <c r="E1120" s="267" t="s">
        <v>1</v>
      </c>
      <c r="F1120" s="268" t="s">
        <v>1808</v>
      </c>
      <c r="G1120" s="266"/>
      <c r="H1120" s="267" t="s">
        <v>1</v>
      </c>
      <c r="I1120" s="269"/>
      <c r="J1120" s="266"/>
      <c r="K1120" s="266"/>
      <c r="L1120" s="270"/>
      <c r="M1120" s="271"/>
      <c r="N1120" s="272"/>
      <c r="O1120" s="272"/>
      <c r="P1120" s="272"/>
      <c r="Q1120" s="272"/>
      <c r="R1120" s="272"/>
      <c r="S1120" s="272"/>
      <c r="T1120" s="27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4" t="s">
        <v>223</v>
      </c>
      <c r="AU1120" s="274" t="s">
        <v>89</v>
      </c>
      <c r="AV1120" s="15" t="s">
        <v>21</v>
      </c>
      <c r="AW1120" s="15" t="s">
        <v>36</v>
      </c>
      <c r="AX1120" s="15" t="s">
        <v>80</v>
      </c>
      <c r="AY1120" s="274" t="s">
        <v>215</v>
      </c>
    </row>
    <row r="1121" s="13" customFormat="1">
      <c r="A1121" s="13"/>
      <c r="B1121" s="242"/>
      <c r="C1121" s="243"/>
      <c r="D1121" s="244" t="s">
        <v>223</v>
      </c>
      <c r="E1121" s="245" t="s">
        <v>1</v>
      </c>
      <c r="F1121" s="246" t="s">
        <v>1809</v>
      </c>
      <c r="G1121" s="243"/>
      <c r="H1121" s="247">
        <v>2132.1999999999998</v>
      </c>
      <c r="I1121" s="248"/>
      <c r="J1121" s="243"/>
      <c r="K1121" s="243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223</v>
      </c>
      <c r="AU1121" s="253" t="s">
        <v>89</v>
      </c>
      <c r="AV1121" s="13" t="s">
        <v>89</v>
      </c>
      <c r="AW1121" s="13" t="s">
        <v>36</v>
      </c>
      <c r="AX1121" s="13" t="s">
        <v>21</v>
      </c>
      <c r="AY1121" s="253" t="s">
        <v>215</v>
      </c>
    </row>
    <row r="1122" s="2" customFormat="1" ht="21.75" customHeight="1">
      <c r="A1122" s="39"/>
      <c r="B1122" s="40"/>
      <c r="C1122" s="275" t="s">
        <v>1810</v>
      </c>
      <c r="D1122" s="275" t="s">
        <v>294</v>
      </c>
      <c r="E1122" s="276" t="s">
        <v>1811</v>
      </c>
      <c r="F1122" s="277" t="s">
        <v>1812</v>
      </c>
      <c r="G1122" s="278" t="s">
        <v>472</v>
      </c>
      <c r="H1122" s="279">
        <v>2153.5219999999999</v>
      </c>
      <c r="I1122" s="280"/>
      <c r="J1122" s="281">
        <f>ROUND(I1122*H1122,2)</f>
        <v>0</v>
      </c>
      <c r="K1122" s="282"/>
      <c r="L1122" s="283"/>
      <c r="M1122" s="284" t="s">
        <v>1</v>
      </c>
      <c r="N1122" s="285" t="s">
        <v>45</v>
      </c>
      <c r="O1122" s="92"/>
      <c r="P1122" s="238">
        <f>O1122*H1122</f>
        <v>0</v>
      </c>
      <c r="Q1122" s="238">
        <v>5.0000000000000002E-05</v>
      </c>
      <c r="R1122" s="238">
        <f>Q1122*H1122</f>
        <v>0.1076761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384</v>
      </c>
      <c r="AT1122" s="240" t="s">
        <v>294</v>
      </c>
      <c r="AU1122" s="240" t="s">
        <v>89</v>
      </c>
      <c r="AY1122" s="18" t="s">
        <v>215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21</v>
      </c>
      <c r="BK1122" s="241">
        <f>ROUND(I1122*H1122,2)</f>
        <v>0</v>
      </c>
      <c r="BL1122" s="18" t="s">
        <v>303</v>
      </c>
      <c r="BM1122" s="240" t="s">
        <v>1813</v>
      </c>
    </row>
    <row r="1123" s="13" customFormat="1">
      <c r="A1123" s="13"/>
      <c r="B1123" s="242"/>
      <c r="C1123" s="243"/>
      <c r="D1123" s="244" t="s">
        <v>223</v>
      </c>
      <c r="E1123" s="245" t="s">
        <v>1</v>
      </c>
      <c r="F1123" s="246" t="s">
        <v>1814</v>
      </c>
      <c r="G1123" s="243"/>
      <c r="H1123" s="247">
        <v>2153.5219999999999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223</v>
      </c>
      <c r="AU1123" s="253" t="s">
        <v>89</v>
      </c>
      <c r="AV1123" s="13" t="s">
        <v>89</v>
      </c>
      <c r="AW1123" s="13" t="s">
        <v>36</v>
      </c>
      <c r="AX1123" s="13" t="s">
        <v>21</v>
      </c>
      <c r="AY1123" s="253" t="s">
        <v>215</v>
      </c>
    </row>
    <row r="1124" s="2" customFormat="1" ht="21.75" customHeight="1">
      <c r="A1124" s="39"/>
      <c r="B1124" s="40"/>
      <c r="C1124" s="228" t="s">
        <v>1815</v>
      </c>
      <c r="D1124" s="228" t="s">
        <v>217</v>
      </c>
      <c r="E1124" s="229" t="s">
        <v>1816</v>
      </c>
      <c r="F1124" s="230" t="s">
        <v>1817</v>
      </c>
      <c r="G1124" s="231" t="s">
        <v>246</v>
      </c>
      <c r="H1124" s="232">
        <v>143.83699999999999</v>
      </c>
      <c r="I1124" s="233"/>
      <c r="J1124" s="234">
        <f>ROUND(I1124*H1124,2)</f>
        <v>0</v>
      </c>
      <c r="K1124" s="235"/>
      <c r="L1124" s="45"/>
      <c r="M1124" s="236" t="s">
        <v>1</v>
      </c>
      <c r="N1124" s="237" t="s">
        <v>45</v>
      </c>
      <c r="O1124" s="92"/>
      <c r="P1124" s="238">
        <f>O1124*H1124</f>
        <v>0</v>
      </c>
      <c r="Q1124" s="238">
        <v>0.0060000000000000001</v>
      </c>
      <c r="R1124" s="238">
        <f>Q1124*H1124</f>
        <v>0.86302199999999996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303</v>
      </c>
      <c r="AT1124" s="240" t="s">
        <v>217</v>
      </c>
      <c r="AU1124" s="240" t="s">
        <v>89</v>
      </c>
      <c r="AY1124" s="18" t="s">
        <v>215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21</v>
      </c>
      <c r="BK1124" s="241">
        <f>ROUND(I1124*H1124,2)</f>
        <v>0</v>
      </c>
      <c r="BL1124" s="18" t="s">
        <v>303</v>
      </c>
      <c r="BM1124" s="240" t="s">
        <v>1818</v>
      </c>
    </row>
    <row r="1125" s="15" customFormat="1">
      <c r="A1125" s="15"/>
      <c r="B1125" s="265"/>
      <c r="C1125" s="266"/>
      <c r="D1125" s="244" t="s">
        <v>223</v>
      </c>
      <c r="E1125" s="267" t="s">
        <v>1</v>
      </c>
      <c r="F1125" s="268" t="s">
        <v>1819</v>
      </c>
      <c r="G1125" s="266"/>
      <c r="H1125" s="267" t="s">
        <v>1</v>
      </c>
      <c r="I1125" s="269"/>
      <c r="J1125" s="266"/>
      <c r="K1125" s="266"/>
      <c r="L1125" s="270"/>
      <c r="M1125" s="271"/>
      <c r="N1125" s="272"/>
      <c r="O1125" s="272"/>
      <c r="P1125" s="272"/>
      <c r="Q1125" s="272"/>
      <c r="R1125" s="272"/>
      <c r="S1125" s="272"/>
      <c r="T1125" s="273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74" t="s">
        <v>223</v>
      </c>
      <c r="AU1125" s="274" t="s">
        <v>89</v>
      </c>
      <c r="AV1125" s="15" t="s">
        <v>21</v>
      </c>
      <c r="AW1125" s="15" t="s">
        <v>36</v>
      </c>
      <c r="AX1125" s="15" t="s">
        <v>80</v>
      </c>
      <c r="AY1125" s="274" t="s">
        <v>215</v>
      </c>
    </row>
    <row r="1126" s="13" customFormat="1">
      <c r="A1126" s="13"/>
      <c r="B1126" s="242"/>
      <c r="C1126" s="243"/>
      <c r="D1126" s="244" t="s">
        <v>223</v>
      </c>
      <c r="E1126" s="245" t="s">
        <v>1</v>
      </c>
      <c r="F1126" s="246" t="s">
        <v>1820</v>
      </c>
      <c r="G1126" s="243"/>
      <c r="H1126" s="247">
        <v>28.044</v>
      </c>
      <c r="I1126" s="248"/>
      <c r="J1126" s="243"/>
      <c r="K1126" s="243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223</v>
      </c>
      <c r="AU1126" s="253" t="s">
        <v>89</v>
      </c>
      <c r="AV1126" s="13" t="s">
        <v>89</v>
      </c>
      <c r="AW1126" s="13" t="s">
        <v>36</v>
      </c>
      <c r="AX1126" s="13" t="s">
        <v>80</v>
      </c>
      <c r="AY1126" s="253" t="s">
        <v>215</v>
      </c>
    </row>
    <row r="1127" s="13" customFormat="1">
      <c r="A1127" s="13"/>
      <c r="B1127" s="242"/>
      <c r="C1127" s="243"/>
      <c r="D1127" s="244" t="s">
        <v>223</v>
      </c>
      <c r="E1127" s="245" t="s">
        <v>1</v>
      </c>
      <c r="F1127" s="246" t="s">
        <v>1821</v>
      </c>
      <c r="G1127" s="243"/>
      <c r="H1127" s="247">
        <v>18.863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223</v>
      </c>
      <c r="AU1127" s="253" t="s">
        <v>89</v>
      </c>
      <c r="AV1127" s="13" t="s">
        <v>89</v>
      </c>
      <c r="AW1127" s="13" t="s">
        <v>36</v>
      </c>
      <c r="AX1127" s="13" t="s">
        <v>80</v>
      </c>
      <c r="AY1127" s="253" t="s">
        <v>215</v>
      </c>
    </row>
    <row r="1128" s="13" customFormat="1">
      <c r="A1128" s="13"/>
      <c r="B1128" s="242"/>
      <c r="C1128" s="243"/>
      <c r="D1128" s="244" t="s">
        <v>223</v>
      </c>
      <c r="E1128" s="245" t="s">
        <v>1</v>
      </c>
      <c r="F1128" s="246" t="s">
        <v>1822</v>
      </c>
      <c r="G1128" s="243"/>
      <c r="H1128" s="247">
        <v>43.920000000000002</v>
      </c>
      <c r="I1128" s="248"/>
      <c r="J1128" s="243"/>
      <c r="K1128" s="243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3" t="s">
        <v>223</v>
      </c>
      <c r="AU1128" s="253" t="s">
        <v>89</v>
      </c>
      <c r="AV1128" s="13" t="s">
        <v>89</v>
      </c>
      <c r="AW1128" s="13" t="s">
        <v>36</v>
      </c>
      <c r="AX1128" s="13" t="s">
        <v>80</v>
      </c>
      <c r="AY1128" s="253" t="s">
        <v>215</v>
      </c>
    </row>
    <row r="1129" s="16" customFormat="1">
      <c r="A1129" s="16"/>
      <c r="B1129" s="286"/>
      <c r="C1129" s="287"/>
      <c r="D1129" s="244" t="s">
        <v>223</v>
      </c>
      <c r="E1129" s="288" t="s">
        <v>1</v>
      </c>
      <c r="F1129" s="289" t="s">
        <v>743</v>
      </c>
      <c r="G1129" s="287"/>
      <c r="H1129" s="290">
        <v>90.826999999999998</v>
      </c>
      <c r="I1129" s="291"/>
      <c r="J1129" s="287"/>
      <c r="K1129" s="287"/>
      <c r="L1129" s="292"/>
      <c r="M1129" s="293"/>
      <c r="N1129" s="294"/>
      <c r="O1129" s="294"/>
      <c r="P1129" s="294"/>
      <c r="Q1129" s="294"/>
      <c r="R1129" s="294"/>
      <c r="S1129" s="294"/>
      <c r="T1129" s="295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96" t="s">
        <v>223</v>
      </c>
      <c r="AU1129" s="296" t="s">
        <v>89</v>
      </c>
      <c r="AV1129" s="16" t="s">
        <v>233</v>
      </c>
      <c r="AW1129" s="16" t="s">
        <v>36</v>
      </c>
      <c r="AX1129" s="16" t="s">
        <v>80</v>
      </c>
      <c r="AY1129" s="296" t="s">
        <v>215</v>
      </c>
    </row>
    <row r="1130" s="15" customFormat="1">
      <c r="A1130" s="15"/>
      <c r="B1130" s="265"/>
      <c r="C1130" s="266"/>
      <c r="D1130" s="244" t="s">
        <v>223</v>
      </c>
      <c r="E1130" s="267" t="s">
        <v>1</v>
      </c>
      <c r="F1130" s="268" t="s">
        <v>1823</v>
      </c>
      <c r="G1130" s="266"/>
      <c r="H1130" s="267" t="s">
        <v>1</v>
      </c>
      <c r="I1130" s="269"/>
      <c r="J1130" s="266"/>
      <c r="K1130" s="266"/>
      <c r="L1130" s="270"/>
      <c r="M1130" s="271"/>
      <c r="N1130" s="272"/>
      <c r="O1130" s="272"/>
      <c r="P1130" s="272"/>
      <c r="Q1130" s="272"/>
      <c r="R1130" s="272"/>
      <c r="S1130" s="272"/>
      <c r="T1130" s="27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4" t="s">
        <v>223</v>
      </c>
      <c r="AU1130" s="274" t="s">
        <v>89</v>
      </c>
      <c r="AV1130" s="15" t="s">
        <v>21</v>
      </c>
      <c r="AW1130" s="15" t="s">
        <v>36</v>
      </c>
      <c r="AX1130" s="15" t="s">
        <v>80</v>
      </c>
      <c r="AY1130" s="274" t="s">
        <v>215</v>
      </c>
    </row>
    <row r="1131" s="13" customFormat="1">
      <c r="A1131" s="13"/>
      <c r="B1131" s="242"/>
      <c r="C1131" s="243"/>
      <c r="D1131" s="244" t="s">
        <v>223</v>
      </c>
      <c r="E1131" s="245" t="s">
        <v>1</v>
      </c>
      <c r="F1131" s="246" t="s">
        <v>1824</v>
      </c>
      <c r="G1131" s="243"/>
      <c r="H1131" s="247">
        <v>47.609999999999999</v>
      </c>
      <c r="I1131" s="248"/>
      <c r="J1131" s="243"/>
      <c r="K1131" s="243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3" t="s">
        <v>223</v>
      </c>
      <c r="AU1131" s="253" t="s">
        <v>89</v>
      </c>
      <c r="AV1131" s="13" t="s">
        <v>89</v>
      </c>
      <c r="AW1131" s="13" t="s">
        <v>36</v>
      </c>
      <c r="AX1131" s="13" t="s">
        <v>80</v>
      </c>
      <c r="AY1131" s="253" t="s">
        <v>215</v>
      </c>
    </row>
    <row r="1132" s="13" customFormat="1">
      <c r="A1132" s="13"/>
      <c r="B1132" s="242"/>
      <c r="C1132" s="243"/>
      <c r="D1132" s="244" t="s">
        <v>223</v>
      </c>
      <c r="E1132" s="245" t="s">
        <v>1</v>
      </c>
      <c r="F1132" s="246" t="s">
        <v>1825</v>
      </c>
      <c r="G1132" s="243"/>
      <c r="H1132" s="247">
        <v>5.4000000000000004</v>
      </c>
      <c r="I1132" s="248"/>
      <c r="J1132" s="243"/>
      <c r="K1132" s="243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223</v>
      </c>
      <c r="AU1132" s="253" t="s">
        <v>89</v>
      </c>
      <c r="AV1132" s="13" t="s">
        <v>89</v>
      </c>
      <c r="AW1132" s="13" t="s">
        <v>36</v>
      </c>
      <c r="AX1132" s="13" t="s">
        <v>80</v>
      </c>
      <c r="AY1132" s="253" t="s">
        <v>215</v>
      </c>
    </row>
    <row r="1133" s="16" customFormat="1">
      <c r="A1133" s="16"/>
      <c r="B1133" s="286"/>
      <c r="C1133" s="287"/>
      <c r="D1133" s="244" t="s">
        <v>223</v>
      </c>
      <c r="E1133" s="288" t="s">
        <v>1</v>
      </c>
      <c r="F1133" s="289" t="s">
        <v>743</v>
      </c>
      <c r="G1133" s="287"/>
      <c r="H1133" s="290">
        <v>53.009999999999998</v>
      </c>
      <c r="I1133" s="291"/>
      <c r="J1133" s="287"/>
      <c r="K1133" s="287"/>
      <c r="L1133" s="292"/>
      <c r="M1133" s="293"/>
      <c r="N1133" s="294"/>
      <c r="O1133" s="294"/>
      <c r="P1133" s="294"/>
      <c r="Q1133" s="294"/>
      <c r="R1133" s="294"/>
      <c r="S1133" s="294"/>
      <c r="T1133" s="295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6" t="s">
        <v>223</v>
      </c>
      <c r="AU1133" s="296" t="s">
        <v>89</v>
      </c>
      <c r="AV1133" s="16" t="s">
        <v>233</v>
      </c>
      <c r="AW1133" s="16" t="s">
        <v>36</v>
      </c>
      <c r="AX1133" s="16" t="s">
        <v>80</v>
      </c>
      <c r="AY1133" s="296" t="s">
        <v>215</v>
      </c>
    </row>
    <row r="1134" s="14" customFormat="1">
      <c r="A1134" s="14"/>
      <c r="B1134" s="254"/>
      <c r="C1134" s="255"/>
      <c r="D1134" s="244" t="s">
        <v>223</v>
      </c>
      <c r="E1134" s="256" t="s">
        <v>1</v>
      </c>
      <c r="F1134" s="257" t="s">
        <v>226</v>
      </c>
      <c r="G1134" s="255"/>
      <c r="H1134" s="258">
        <v>143.83699999999999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223</v>
      </c>
      <c r="AU1134" s="264" t="s">
        <v>89</v>
      </c>
      <c r="AV1134" s="14" t="s">
        <v>221</v>
      </c>
      <c r="AW1134" s="14" t="s">
        <v>36</v>
      </c>
      <c r="AX1134" s="14" t="s">
        <v>21</v>
      </c>
      <c r="AY1134" s="264" t="s">
        <v>215</v>
      </c>
    </row>
    <row r="1135" s="2" customFormat="1" ht="21.75" customHeight="1">
      <c r="A1135" s="39"/>
      <c r="B1135" s="40"/>
      <c r="C1135" s="228" t="s">
        <v>1826</v>
      </c>
      <c r="D1135" s="228" t="s">
        <v>217</v>
      </c>
      <c r="E1135" s="229" t="s">
        <v>1827</v>
      </c>
      <c r="F1135" s="230" t="s">
        <v>1828</v>
      </c>
      <c r="G1135" s="231" t="s">
        <v>246</v>
      </c>
      <c r="H1135" s="232">
        <v>28.765999999999998</v>
      </c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45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303</v>
      </c>
      <c r="AT1135" s="240" t="s">
        <v>217</v>
      </c>
      <c r="AU1135" s="240" t="s">
        <v>89</v>
      </c>
      <c r="AY1135" s="18" t="s">
        <v>215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21</v>
      </c>
      <c r="BK1135" s="241">
        <f>ROUND(I1135*H1135,2)</f>
        <v>0</v>
      </c>
      <c r="BL1135" s="18" t="s">
        <v>303</v>
      </c>
      <c r="BM1135" s="240" t="s">
        <v>1829</v>
      </c>
    </row>
    <row r="1136" s="15" customFormat="1">
      <c r="A1136" s="15"/>
      <c r="B1136" s="265"/>
      <c r="C1136" s="266"/>
      <c r="D1136" s="244" t="s">
        <v>223</v>
      </c>
      <c r="E1136" s="267" t="s">
        <v>1</v>
      </c>
      <c r="F1136" s="268" t="s">
        <v>1830</v>
      </c>
      <c r="G1136" s="266"/>
      <c r="H1136" s="267" t="s">
        <v>1</v>
      </c>
      <c r="I1136" s="269"/>
      <c r="J1136" s="266"/>
      <c r="K1136" s="266"/>
      <c r="L1136" s="270"/>
      <c r="M1136" s="271"/>
      <c r="N1136" s="272"/>
      <c r="O1136" s="272"/>
      <c r="P1136" s="272"/>
      <c r="Q1136" s="272"/>
      <c r="R1136" s="272"/>
      <c r="S1136" s="272"/>
      <c r="T1136" s="27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4" t="s">
        <v>223</v>
      </c>
      <c r="AU1136" s="274" t="s">
        <v>89</v>
      </c>
      <c r="AV1136" s="15" t="s">
        <v>21</v>
      </c>
      <c r="AW1136" s="15" t="s">
        <v>36</v>
      </c>
      <c r="AX1136" s="15" t="s">
        <v>80</v>
      </c>
      <c r="AY1136" s="274" t="s">
        <v>215</v>
      </c>
    </row>
    <row r="1137" s="13" customFormat="1">
      <c r="A1137" s="13"/>
      <c r="B1137" s="242"/>
      <c r="C1137" s="243"/>
      <c r="D1137" s="244" t="s">
        <v>223</v>
      </c>
      <c r="E1137" s="245" t="s">
        <v>1</v>
      </c>
      <c r="F1137" s="246" t="s">
        <v>1831</v>
      </c>
      <c r="G1137" s="243"/>
      <c r="H1137" s="247">
        <v>28.765999999999998</v>
      </c>
      <c r="I1137" s="248"/>
      <c r="J1137" s="243"/>
      <c r="K1137" s="243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3" t="s">
        <v>223</v>
      </c>
      <c r="AU1137" s="253" t="s">
        <v>89</v>
      </c>
      <c r="AV1137" s="13" t="s">
        <v>89</v>
      </c>
      <c r="AW1137" s="13" t="s">
        <v>36</v>
      </c>
      <c r="AX1137" s="13" t="s">
        <v>21</v>
      </c>
      <c r="AY1137" s="253" t="s">
        <v>215</v>
      </c>
    </row>
    <row r="1138" s="2" customFormat="1" ht="16.5" customHeight="1">
      <c r="A1138" s="39"/>
      <c r="B1138" s="40"/>
      <c r="C1138" s="275" t="s">
        <v>1832</v>
      </c>
      <c r="D1138" s="275" t="s">
        <v>294</v>
      </c>
      <c r="E1138" s="276" t="s">
        <v>1833</v>
      </c>
      <c r="F1138" s="277" t="s">
        <v>1834</v>
      </c>
      <c r="G1138" s="278" t="s">
        <v>246</v>
      </c>
      <c r="H1138" s="279">
        <v>92.644000000000005</v>
      </c>
      <c r="I1138" s="280"/>
      <c r="J1138" s="281">
        <f>ROUND(I1138*H1138,2)</f>
        <v>0</v>
      </c>
      <c r="K1138" s="282"/>
      <c r="L1138" s="283"/>
      <c r="M1138" s="284" t="s">
        <v>1</v>
      </c>
      <c r="N1138" s="285" t="s">
        <v>45</v>
      </c>
      <c r="O1138" s="92"/>
      <c r="P1138" s="238">
        <f>O1138*H1138</f>
        <v>0</v>
      </c>
      <c r="Q1138" s="238">
        <v>0.0018400000000000001</v>
      </c>
      <c r="R1138" s="238">
        <f>Q1138*H1138</f>
        <v>0.17046496000000003</v>
      </c>
      <c r="S1138" s="238">
        <v>0</v>
      </c>
      <c r="T1138" s="239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0" t="s">
        <v>384</v>
      </c>
      <c r="AT1138" s="240" t="s">
        <v>294</v>
      </c>
      <c r="AU1138" s="240" t="s">
        <v>89</v>
      </c>
      <c r="AY1138" s="18" t="s">
        <v>215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21</v>
      </c>
      <c r="BK1138" s="241">
        <f>ROUND(I1138*H1138,2)</f>
        <v>0</v>
      </c>
      <c r="BL1138" s="18" t="s">
        <v>303</v>
      </c>
      <c r="BM1138" s="240" t="s">
        <v>1835</v>
      </c>
    </row>
    <row r="1139" s="13" customFormat="1">
      <c r="A1139" s="13"/>
      <c r="B1139" s="242"/>
      <c r="C1139" s="243"/>
      <c r="D1139" s="244" t="s">
        <v>223</v>
      </c>
      <c r="E1139" s="245" t="s">
        <v>1</v>
      </c>
      <c r="F1139" s="246" t="s">
        <v>1836</v>
      </c>
      <c r="G1139" s="243"/>
      <c r="H1139" s="247">
        <v>92.644000000000005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223</v>
      </c>
      <c r="AU1139" s="253" t="s">
        <v>89</v>
      </c>
      <c r="AV1139" s="13" t="s">
        <v>89</v>
      </c>
      <c r="AW1139" s="13" t="s">
        <v>36</v>
      </c>
      <c r="AX1139" s="13" t="s">
        <v>80</v>
      </c>
      <c r="AY1139" s="253" t="s">
        <v>215</v>
      </c>
    </row>
    <row r="1140" s="14" customFormat="1">
      <c r="A1140" s="14"/>
      <c r="B1140" s="254"/>
      <c r="C1140" s="255"/>
      <c r="D1140" s="244" t="s">
        <v>223</v>
      </c>
      <c r="E1140" s="256" t="s">
        <v>1</v>
      </c>
      <c r="F1140" s="257" t="s">
        <v>226</v>
      </c>
      <c r="G1140" s="255"/>
      <c r="H1140" s="258">
        <v>92.644000000000005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223</v>
      </c>
      <c r="AU1140" s="264" t="s">
        <v>89</v>
      </c>
      <c r="AV1140" s="14" t="s">
        <v>221</v>
      </c>
      <c r="AW1140" s="14" t="s">
        <v>36</v>
      </c>
      <c r="AX1140" s="14" t="s">
        <v>21</v>
      </c>
      <c r="AY1140" s="264" t="s">
        <v>215</v>
      </c>
    </row>
    <row r="1141" s="2" customFormat="1" ht="55.5" customHeight="1">
      <c r="A1141" s="39"/>
      <c r="B1141" s="40"/>
      <c r="C1141" s="275" t="s">
        <v>1837</v>
      </c>
      <c r="D1141" s="275" t="s">
        <v>294</v>
      </c>
      <c r="E1141" s="276" t="s">
        <v>1838</v>
      </c>
      <c r="F1141" s="277" t="s">
        <v>1839</v>
      </c>
      <c r="G1141" s="278" t="s">
        <v>246</v>
      </c>
      <c r="H1141" s="279">
        <v>29.341000000000001</v>
      </c>
      <c r="I1141" s="280"/>
      <c r="J1141" s="281">
        <f>ROUND(I1141*H1141,2)</f>
        <v>0</v>
      </c>
      <c r="K1141" s="282"/>
      <c r="L1141" s="283"/>
      <c r="M1141" s="284" t="s">
        <v>1</v>
      </c>
      <c r="N1141" s="285" t="s">
        <v>45</v>
      </c>
      <c r="O1141" s="92"/>
      <c r="P1141" s="238">
        <f>O1141*H1141</f>
        <v>0</v>
      </c>
      <c r="Q1141" s="238">
        <v>0.0019</v>
      </c>
      <c r="R1141" s="238">
        <f>Q1141*H1141</f>
        <v>0.055747900000000003</v>
      </c>
      <c r="S1141" s="238">
        <v>0</v>
      </c>
      <c r="T1141" s="23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0" t="s">
        <v>384</v>
      </c>
      <c r="AT1141" s="240" t="s">
        <v>294</v>
      </c>
      <c r="AU1141" s="240" t="s">
        <v>89</v>
      </c>
      <c r="AY1141" s="18" t="s">
        <v>215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21</v>
      </c>
      <c r="BK1141" s="241">
        <f>ROUND(I1141*H1141,2)</f>
        <v>0</v>
      </c>
      <c r="BL1141" s="18" t="s">
        <v>303</v>
      </c>
      <c r="BM1141" s="240" t="s">
        <v>1840</v>
      </c>
    </row>
    <row r="1142" s="13" customFormat="1">
      <c r="A1142" s="13"/>
      <c r="B1142" s="242"/>
      <c r="C1142" s="243"/>
      <c r="D1142" s="244" t="s">
        <v>223</v>
      </c>
      <c r="E1142" s="245" t="s">
        <v>1</v>
      </c>
      <c r="F1142" s="246" t="s">
        <v>1841</v>
      </c>
      <c r="G1142" s="243"/>
      <c r="H1142" s="247">
        <v>29.341000000000001</v>
      </c>
      <c r="I1142" s="248"/>
      <c r="J1142" s="243"/>
      <c r="K1142" s="243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223</v>
      </c>
      <c r="AU1142" s="253" t="s">
        <v>89</v>
      </c>
      <c r="AV1142" s="13" t="s">
        <v>89</v>
      </c>
      <c r="AW1142" s="13" t="s">
        <v>36</v>
      </c>
      <c r="AX1142" s="13" t="s">
        <v>21</v>
      </c>
      <c r="AY1142" s="253" t="s">
        <v>215</v>
      </c>
    </row>
    <row r="1143" s="2" customFormat="1" ht="66.75" customHeight="1">
      <c r="A1143" s="39"/>
      <c r="B1143" s="40"/>
      <c r="C1143" s="275" t="s">
        <v>1842</v>
      </c>
      <c r="D1143" s="275" t="s">
        <v>294</v>
      </c>
      <c r="E1143" s="276" t="s">
        <v>1843</v>
      </c>
      <c r="F1143" s="277" t="s">
        <v>1844</v>
      </c>
      <c r="G1143" s="278" t="s">
        <v>246</v>
      </c>
      <c r="H1143" s="279">
        <v>29.341000000000001</v>
      </c>
      <c r="I1143" s="280"/>
      <c r="J1143" s="281">
        <f>ROUND(I1143*H1143,2)</f>
        <v>0</v>
      </c>
      <c r="K1143" s="282"/>
      <c r="L1143" s="283"/>
      <c r="M1143" s="284" t="s">
        <v>1</v>
      </c>
      <c r="N1143" s="285" t="s">
        <v>45</v>
      </c>
      <c r="O1143" s="92"/>
      <c r="P1143" s="238">
        <f>O1143*H1143</f>
        <v>0</v>
      </c>
      <c r="Q1143" s="238">
        <v>0.002</v>
      </c>
      <c r="R1143" s="238">
        <f>Q1143*H1143</f>
        <v>0.058682000000000005</v>
      </c>
      <c r="S1143" s="238">
        <v>0</v>
      </c>
      <c r="T1143" s="23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0" t="s">
        <v>384</v>
      </c>
      <c r="AT1143" s="240" t="s">
        <v>294</v>
      </c>
      <c r="AU1143" s="240" t="s">
        <v>89</v>
      </c>
      <c r="AY1143" s="18" t="s">
        <v>215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21</v>
      </c>
      <c r="BK1143" s="241">
        <f>ROUND(I1143*H1143,2)</f>
        <v>0</v>
      </c>
      <c r="BL1143" s="18" t="s">
        <v>303</v>
      </c>
      <c r="BM1143" s="240" t="s">
        <v>1845</v>
      </c>
    </row>
    <row r="1144" s="13" customFormat="1">
      <c r="A1144" s="13"/>
      <c r="B1144" s="242"/>
      <c r="C1144" s="243"/>
      <c r="D1144" s="244" t="s">
        <v>223</v>
      </c>
      <c r="E1144" s="245" t="s">
        <v>1</v>
      </c>
      <c r="F1144" s="246" t="s">
        <v>1846</v>
      </c>
      <c r="G1144" s="243"/>
      <c r="H1144" s="247">
        <v>29.341000000000001</v>
      </c>
      <c r="I1144" s="248"/>
      <c r="J1144" s="243"/>
      <c r="K1144" s="243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3" t="s">
        <v>223</v>
      </c>
      <c r="AU1144" s="253" t="s">
        <v>89</v>
      </c>
      <c r="AV1144" s="13" t="s">
        <v>89</v>
      </c>
      <c r="AW1144" s="13" t="s">
        <v>36</v>
      </c>
      <c r="AX1144" s="13" t="s">
        <v>21</v>
      </c>
      <c r="AY1144" s="253" t="s">
        <v>215</v>
      </c>
    </row>
    <row r="1145" s="2" customFormat="1" ht="21.75" customHeight="1">
      <c r="A1145" s="39"/>
      <c r="B1145" s="40"/>
      <c r="C1145" s="275" t="s">
        <v>1847</v>
      </c>
      <c r="D1145" s="275" t="s">
        <v>294</v>
      </c>
      <c r="E1145" s="276" t="s">
        <v>1848</v>
      </c>
      <c r="F1145" s="277" t="s">
        <v>1849</v>
      </c>
      <c r="G1145" s="278" t="s">
        <v>246</v>
      </c>
      <c r="H1145" s="279">
        <v>54.07</v>
      </c>
      <c r="I1145" s="280"/>
      <c r="J1145" s="281">
        <f>ROUND(I1145*H1145,2)</f>
        <v>0</v>
      </c>
      <c r="K1145" s="282"/>
      <c r="L1145" s="283"/>
      <c r="M1145" s="284" t="s">
        <v>1</v>
      </c>
      <c r="N1145" s="285" t="s">
        <v>45</v>
      </c>
      <c r="O1145" s="92"/>
      <c r="P1145" s="238">
        <f>O1145*H1145</f>
        <v>0</v>
      </c>
      <c r="Q1145" s="238">
        <v>0.0015</v>
      </c>
      <c r="R1145" s="238">
        <f>Q1145*H1145</f>
        <v>0.081104999999999997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384</v>
      </c>
      <c r="AT1145" s="240" t="s">
        <v>294</v>
      </c>
      <c r="AU1145" s="240" t="s">
        <v>89</v>
      </c>
      <c r="AY1145" s="18" t="s">
        <v>215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21</v>
      </c>
      <c r="BK1145" s="241">
        <f>ROUND(I1145*H1145,2)</f>
        <v>0</v>
      </c>
      <c r="BL1145" s="18" t="s">
        <v>303</v>
      </c>
      <c r="BM1145" s="240" t="s">
        <v>1850</v>
      </c>
    </row>
    <row r="1146" s="13" customFormat="1">
      <c r="A1146" s="13"/>
      <c r="B1146" s="242"/>
      <c r="C1146" s="243"/>
      <c r="D1146" s="244" t="s">
        <v>223</v>
      </c>
      <c r="E1146" s="245" t="s">
        <v>1</v>
      </c>
      <c r="F1146" s="246" t="s">
        <v>1851</v>
      </c>
      <c r="G1146" s="243"/>
      <c r="H1146" s="247">
        <v>54.07</v>
      </c>
      <c r="I1146" s="248"/>
      <c r="J1146" s="243"/>
      <c r="K1146" s="243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3" t="s">
        <v>223</v>
      </c>
      <c r="AU1146" s="253" t="s">
        <v>89</v>
      </c>
      <c r="AV1146" s="13" t="s">
        <v>89</v>
      </c>
      <c r="AW1146" s="13" t="s">
        <v>36</v>
      </c>
      <c r="AX1146" s="13" t="s">
        <v>80</v>
      </c>
      <c r="AY1146" s="253" t="s">
        <v>215</v>
      </c>
    </row>
    <row r="1147" s="14" customFormat="1">
      <c r="A1147" s="14"/>
      <c r="B1147" s="254"/>
      <c r="C1147" s="255"/>
      <c r="D1147" s="244" t="s">
        <v>223</v>
      </c>
      <c r="E1147" s="256" t="s">
        <v>1</v>
      </c>
      <c r="F1147" s="257" t="s">
        <v>226</v>
      </c>
      <c r="G1147" s="255"/>
      <c r="H1147" s="258">
        <v>54.07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223</v>
      </c>
      <c r="AU1147" s="264" t="s">
        <v>89</v>
      </c>
      <c r="AV1147" s="14" t="s">
        <v>221</v>
      </c>
      <c r="AW1147" s="14" t="s">
        <v>36</v>
      </c>
      <c r="AX1147" s="14" t="s">
        <v>21</v>
      </c>
      <c r="AY1147" s="264" t="s">
        <v>215</v>
      </c>
    </row>
    <row r="1148" s="2" customFormat="1" ht="21.75" customHeight="1">
      <c r="A1148" s="39"/>
      <c r="B1148" s="40"/>
      <c r="C1148" s="228" t="s">
        <v>1852</v>
      </c>
      <c r="D1148" s="228" t="s">
        <v>217</v>
      </c>
      <c r="E1148" s="229" t="s">
        <v>1853</v>
      </c>
      <c r="F1148" s="230" t="s">
        <v>1854</v>
      </c>
      <c r="G1148" s="231" t="s">
        <v>246</v>
      </c>
      <c r="H1148" s="232">
        <v>121.76000000000001</v>
      </c>
      <c r="I1148" s="233"/>
      <c r="J1148" s="234">
        <f>ROUND(I1148*H1148,2)</f>
        <v>0</v>
      </c>
      <c r="K1148" s="235"/>
      <c r="L1148" s="45"/>
      <c r="M1148" s="236" t="s">
        <v>1</v>
      </c>
      <c r="N1148" s="237" t="s">
        <v>45</v>
      </c>
      <c r="O1148" s="92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303</v>
      </c>
      <c r="AT1148" s="240" t="s">
        <v>217</v>
      </c>
      <c r="AU1148" s="240" t="s">
        <v>89</v>
      </c>
      <c r="AY1148" s="18" t="s">
        <v>215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21</v>
      </c>
      <c r="BK1148" s="241">
        <f>ROUND(I1148*H1148,2)</f>
        <v>0</v>
      </c>
      <c r="BL1148" s="18" t="s">
        <v>303</v>
      </c>
      <c r="BM1148" s="240" t="s">
        <v>1855</v>
      </c>
    </row>
    <row r="1149" s="13" customFormat="1">
      <c r="A1149" s="13"/>
      <c r="B1149" s="242"/>
      <c r="C1149" s="243"/>
      <c r="D1149" s="244" t="s">
        <v>223</v>
      </c>
      <c r="E1149" s="245" t="s">
        <v>1</v>
      </c>
      <c r="F1149" s="246" t="s">
        <v>1856</v>
      </c>
      <c r="G1149" s="243"/>
      <c r="H1149" s="247">
        <v>121.76000000000001</v>
      </c>
      <c r="I1149" s="248"/>
      <c r="J1149" s="243"/>
      <c r="K1149" s="243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3" t="s">
        <v>223</v>
      </c>
      <c r="AU1149" s="253" t="s">
        <v>89</v>
      </c>
      <c r="AV1149" s="13" t="s">
        <v>89</v>
      </c>
      <c r="AW1149" s="13" t="s">
        <v>36</v>
      </c>
      <c r="AX1149" s="13" t="s">
        <v>21</v>
      </c>
      <c r="AY1149" s="253" t="s">
        <v>215</v>
      </c>
    </row>
    <row r="1150" s="2" customFormat="1" ht="16.5" customHeight="1">
      <c r="A1150" s="39"/>
      <c r="B1150" s="40"/>
      <c r="C1150" s="275" t="s">
        <v>1857</v>
      </c>
      <c r="D1150" s="275" t="s">
        <v>294</v>
      </c>
      <c r="E1150" s="276" t="s">
        <v>1858</v>
      </c>
      <c r="F1150" s="277" t="s">
        <v>1859</v>
      </c>
      <c r="G1150" s="278" t="s">
        <v>246</v>
      </c>
      <c r="H1150" s="279">
        <v>140.024</v>
      </c>
      <c r="I1150" s="280"/>
      <c r="J1150" s="281">
        <f>ROUND(I1150*H1150,2)</f>
        <v>0</v>
      </c>
      <c r="K1150" s="282"/>
      <c r="L1150" s="283"/>
      <c r="M1150" s="284" t="s">
        <v>1</v>
      </c>
      <c r="N1150" s="285" t="s">
        <v>45</v>
      </c>
      <c r="O1150" s="92"/>
      <c r="P1150" s="238">
        <f>O1150*H1150</f>
        <v>0</v>
      </c>
      <c r="Q1150" s="238">
        <v>0.00029999999999999997</v>
      </c>
      <c r="R1150" s="238">
        <f>Q1150*H1150</f>
        <v>0.042007199999999995</v>
      </c>
      <c r="S1150" s="238">
        <v>0</v>
      </c>
      <c r="T1150" s="23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0" t="s">
        <v>384</v>
      </c>
      <c r="AT1150" s="240" t="s">
        <v>294</v>
      </c>
      <c r="AU1150" s="240" t="s">
        <v>89</v>
      </c>
      <c r="AY1150" s="18" t="s">
        <v>215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21</v>
      </c>
      <c r="BK1150" s="241">
        <f>ROUND(I1150*H1150,2)</f>
        <v>0</v>
      </c>
      <c r="BL1150" s="18" t="s">
        <v>303</v>
      </c>
      <c r="BM1150" s="240" t="s">
        <v>1860</v>
      </c>
    </row>
    <row r="1151" s="13" customFormat="1">
      <c r="A1151" s="13"/>
      <c r="B1151" s="242"/>
      <c r="C1151" s="243"/>
      <c r="D1151" s="244" t="s">
        <v>223</v>
      </c>
      <c r="E1151" s="245" t="s">
        <v>1</v>
      </c>
      <c r="F1151" s="246" t="s">
        <v>1861</v>
      </c>
      <c r="G1151" s="243"/>
      <c r="H1151" s="247">
        <v>140.024</v>
      </c>
      <c r="I1151" s="248"/>
      <c r="J1151" s="243"/>
      <c r="K1151" s="243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223</v>
      </c>
      <c r="AU1151" s="253" t="s">
        <v>89</v>
      </c>
      <c r="AV1151" s="13" t="s">
        <v>89</v>
      </c>
      <c r="AW1151" s="13" t="s">
        <v>36</v>
      </c>
      <c r="AX1151" s="13" t="s">
        <v>21</v>
      </c>
      <c r="AY1151" s="253" t="s">
        <v>215</v>
      </c>
    </row>
    <row r="1152" s="2" customFormat="1" ht="33" customHeight="1">
      <c r="A1152" s="39"/>
      <c r="B1152" s="40"/>
      <c r="C1152" s="228" t="s">
        <v>1862</v>
      </c>
      <c r="D1152" s="228" t="s">
        <v>217</v>
      </c>
      <c r="E1152" s="229" t="s">
        <v>1863</v>
      </c>
      <c r="F1152" s="230" t="s">
        <v>1864</v>
      </c>
      <c r="G1152" s="231" t="s">
        <v>246</v>
      </c>
      <c r="H1152" s="232">
        <v>183.44999999999999</v>
      </c>
      <c r="I1152" s="233"/>
      <c r="J1152" s="234">
        <f>ROUND(I1152*H1152,2)</f>
        <v>0</v>
      </c>
      <c r="K1152" s="235"/>
      <c r="L1152" s="45"/>
      <c r="M1152" s="236" t="s">
        <v>1</v>
      </c>
      <c r="N1152" s="237" t="s">
        <v>45</v>
      </c>
      <c r="O1152" s="92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303</v>
      </c>
      <c r="AT1152" s="240" t="s">
        <v>217</v>
      </c>
      <c r="AU1152" s="240" t="s">
        <v>89</v>
      </c>
      <c r="AY1152" s="18" t="s">
        <v>215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21</v>
      </c>
      <c r="BK1152" s="241">
        <f>ROUND(I1152*H1152,2)</f>
        <v>0</v>
      </c>
      <c r="BL1152" s="18" t="s">
        <v>303</v>
      </c>
      <c r="BM1152" s="240" t="s">
        <v>1865</v>
      </c>
    </row>
    <row r="1153" s="13" customFormat="1">
      <c r="A1153" s="13"/>
      <c r="B1153" s="242"/>
      <c r="C1153" s="243"/>
      <c r="D1153" s="244" t="s">
        <v>223</v>
      </c>
      <c r="E1153" s="245" t="s">
        <v>1</v>
      </c>
      <c r="F1153" s="246" t="s">
        <v>1866</v>
      </c>
      <c r="G1153" s="243"/>
      <c r="H1153" s="247">
        <v>183.44999999999999</v>
      </c>
      <c r="I1153" s="248"/>
      <c r="J1153" s="243"/>
      <c r="K1153" s="243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3" t="s">
        <v>223</v>
      </c>
      <c r="AU1153" s="253" t="s">
        <v>89</v>
      </c>
      <c r="AV1153" s="13" t="s">
        <v>89</v>
      </c>
      <c r="AW1153" s="13" t="s">
        <v>36</v>
      </c>
      <c r="AX1153" s="13" t="s">
        <v>21</v>
      </c>
      <c r="AY1153" s="253" t="s">
        <v>215</v>
      </c>
    </row>
    <row r="1154" s="2" customFormat="1" ht="21.75" customHeight="1">
      <c r="A1154" s="39"/>
      <c r="B1154" s="40"/>
      <c r="C1154" s="275" t="s">
        <v>1867</v>
      </c>
      <c r="D1154" s="275" t="s">
        <v>294</v>
      </c>
      <c r="E1154" s="276" t="s">
        <v>1868</v>
      </c>
      <c r="F1154" s="277" t="s">
        <v>1869</v>
      </c>
      <c r="G1154" s="278" t="s">
        <v>246</v>
      </c>
      <c r="H1154" s="279">
        <v>210.96799999999999</v>
      </c>
      <c r="I1154" s="280"/>
      <c r="J1154" s="281">
        <f>ROUND(I1154*H1154,2)</f>
        <v>0</v>
      </c>
      <c r="K1154" s="282"/>
      <c r="L1154" s="283"/>
      <c r="M1154" s="284" t="s">
        <v>1</v>
      </c>
      <c r="N1154" s="285" t="s">
        <v>45</v>
      </c>
      <c r="O1154" s="92"/>
      <c r="P1154" s="238">
        <f>O1154*H1154</f>
        <v>0</v>
      </c>
      <c r="Q1154" s="238">
        <v>0.0030000000000000001</v>
      </c>
      <c r="R1154" s="238">
        <f>Q1154*H1154</f>
        <v>0.63290400000000002</v>
      </c>
      <c r="S1154" s="238">
        <v>0</v>
      </c>
      <c r="T1154" s="23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0" t="s">
        <v>384</v>
      </c>
      <c r="AT1154" s="240" t="s">
        <v>294</v>
      </c>
      <c r="AU1154" s="240" t="s">
        <v>89</v>
      </c>
      <c r="AY1154" s="18" t="s">
        <v>215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21</v>
      </c>
      <c r="BK1154" s="241">
        <f>ROUND(I1154*H1154,2)</f>
        <v>0</v>
      </c>
      <c r="BL1154" s="18" t="s">
        <v>303</v>
      </c>
      <c r="BM1154" s="240" t="s">
        <v>1870</v>
      </c>
    </row>
    <row r="1155" s="13" customFormat="1">
      <c r="A1155" s="13"/>
      <c r="B1155" s="242"/>
      <c r="C1155" s="243"/>
      <c r="D1155" s="244" t="s">
        <v>223</v>
      </c>
      <c r="E1155" s="245" t="s">
        <v>1</v>
      </c>
      <c r="F1155" s="246" t="s">
        <v>1871</v>
      </c>
      <c r="G1155" s="243"/>
      <c r="H1155" s="247">
        <v>210.96799999999999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223</v>
      </c>
      <c r="AU1155" s="253" t="s">
        <v>89</v>
      </c>
      <c r="AV1155" s="13" t="s">
        <v>89</v>
      </c>
      <c r="AW1155" s="13" t="s">
        <v>36</v>
      </c>
      <c r="AX1155" s="13" t="s">
        <v>21</v>
      </c>
      <c r="AY1155" s="253" t="s">
        <v>215</v>
      </c>
    </row>
    <row r="1156" s="2" customFormat="1" ht="33" customHeight="1">
      <c r="A1156" s="39"/>
      <c r="B1156" s="40"/>
      <c r="C1156" s="228" t="s">
        <v>1872</v>
      </c>
      <c r="D1156" s="228" t="s">
        <v>217</v>
      </c>
      <c r="E1156" s="229" t="s">
        <v>1873</v>
      </c>
      <c r="F1156" s="230" t="s">
        <v>1874</v>
      </c>
      <c r="G1156" s="231" t="s">
        <v>246</v>
      </c>
      <c r="H1156" s="232">
        <v>1314.402</v>
      </c>
      <c r="I1156" s="233"/>
      <c r="J1156" s="234">
        <f>ROUND(I1156*H1156,2)</f>
        <v>0</v>
      </c>
      <c r="K1156" s="235"/>
      <c r="L1156" s="45"/>
      <c r="M1156" s="236" t="s">
        <v>1</v>
      </c>
      <c r="N1156" s="237" t="s">
        <v>45</v>
      </c>
      <c r="O1156" s="92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0" t="s">
        <v>303</v>
      </c>
      <c r="AT1156" s="240" t="s">
        <v>217</v>
      </c>
      <c r="AU1156" s="240" t="s">
        <v>89</v>
      </c>
      <c r="AY1156" s="18" t="s">
        <v>215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21</v>
      </c>
      <c r="BK1156" s="241">
        <f>ROUND(I1156*H1156,2)</f>
        <v>0</v>
      </c>
      <c r="BL1156" s="18" t="s">
        <v>303</v>
      </c>
      <c r="BM1156" s="240" t="s">
        <v>1875</v>
      </c>
    </row>
    <row r="1157" s="13" customFormat="1">
      <c r="A1157" s="13"/>
      <c r="B1157" s="242"/>
      <c r="C1157" s="243"/>
      <c r="D1157" s="244" t="s">
        <v>223</v>
      </c>
      <c r="E1157" s="245" t="s">
        <v>1</v>
      </c>
      <c r="F1157" s="246" t="s">
        <v>1876</v>
      </c>
      <c r="G1157" s="243"/>
      <c r="H1157" s="247">
        <v>724.66399999999999</v>
      </c>
      <c r="I1157" s="248"/>
      <c r="J1157" s="243"/>
      <c r="K1157" s="243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223</v>
      </c>
      <c r="AU1157" s="253" t="s">
        <v>89</v>
      </c>
      <c r="AV1157" s="13" t="s">
        <v>89</v>
      </c>
      <c r="AW1157" s="13" t="s">
        <v>36</v>
      </c>
      <c r="AX1157" s="13" t="s">
        <v>80</v>
      </c>
      <c r="AY1157" s="253" t="s">
        <v>215</v>
      </c>
    </row>
    <row r="1158" s="13" customFormat="1">
      <c r="A1158" s="13"/>
      <c r="B1158" s="242"/>
      <c r="C1158" s="243"/>
      <c r="D1158" s="244" t="s">
        <v>223</v>
      </c>
      <c r="E1158" s="245" t="s">
        <v>1</v>
      </c>
      <c r="F1158" s="246" t="s">
        <v>1877</v>
      </c>
      <c r="G1158" s="243"/>
      <c r="H1158" s="247">
        <v>589.73800000000006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223</v>
      </c>
      <c r="AU1158" s="253" t="s">
        <v>89</v>
      </c>
      <c r="AV1158" s="13" t="s">
        <v>89</v>
      </c>
      <c r="AW1158" s="13" t="s">
        <v>36</v>
      </c>
      <c r="AX1158" s="13" t="s">
        <v>80</v>
      </c>
      <c r="AY1158" s="253" t="s">
        <v>215</v>
      </c>
    </row>
    <row r="1159" s="14" customFormat="1">
      <c r="A1159" s="14"/>
      <c r="B1159" s="254"/>
      <c r="C1159" s="255"/>
      <c r="D1159" s="244" t="s">
        <v>223</v>
      </c>
      <c r="E1159" s="256" t="s">
        <v>1</v>
      </c>
      <c r="F1159" s="257" t="s">
        <v>226</v>
      </c>
      <c r="G1159" s="255"/>
      <c r="H1159" s="258">
        <v>1314.402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4" t="s">
        <v>223</v>
      </c>
      <c r="AU1159" s="264" t="s">
        <v>89</v>
      </c>
      <c r="AV1159" s="14" t="s">
        <v>221</v>
      </c>
      <c r="AW1159" s="14" t="s">
        <v>36</v>
      </c>
      <c r="AX1159" s="14" t="s">
        <v>21</v>
      </c>
      <c r="AY1159" s="264" t="s">
        <v>215</v>
      </c>
    </row>
    <row r="1160" s="2" customFormat="1" ht="16.5" customHeight="1">
      <c r="A1160" s="39"/>
      <c r="B1160" s="40"/>
      <c r="C1160" s="275" t="s">
        <v>1878</v>
      </c>
      <c r="D1160" s="275" t="s">
        <v>294</v>
      </c>
      <c r="E1160" s="276" t="s">
        <v>1879</v>
      </c>
      <c r="F1160" s="277" t="s">
        <v>1880</v>
      </c>
      <c r="G1160" s="278" t="s">
        <v>246</v>
      </c>
      <c r="H1160" s="279">
        <v>1445.8420000000001</v>
      </c>
      <c r="I1160" s="280"/>
      <c r="J1160" s="281">
        <f>ROUND(I1160*H1160,2)</f>
        <v>0</v>
      </c>
      <c r="K1160" s="282"/>
      <c r="L1160" s="283"/>
      <c r="M1160" s="284" t="s">
        <v>1</v>
      </c>
      <c r="N1160" s="285" t="s">
        <v>45</v>
      </c>
      <c r="O1160" s="92"/>
      <c r="P1160" s="238">
        <f>O1160*H1160</f>
        <v>0</v>
      </c>
      <c r="Q1160" s="238">
        <v>0.00012</v>
      </c>
      <c r="R1160" s="238">
        <f>Q1160*H1160</f>
        <v>0.17350104000000002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384</v>
      </c>
      <c r="AT1160" s="240" t="s">
        <v>294</v>
      </c>
      <c r="AU1160" s="240" t="s">
        <v>89</v>
      </c>
      <c r="AY1160" s="18" t="s">
        <v>215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21</v>
      </c>
      <c r="BK1160" s="241">
        <f>ROUND(I1160*H1160,2)</f>
        <v>0</v>
      </c>
      <c r="BL1160" s="18" t="s">
        <v>303</v>
      </c>
      <c r="BM1160" s="240" t="s">
        <v>1881</v>
      </c>
    </row>
    <row r="1161" s="13" customFormat="1">
      <c r="A1161" s="13"/>
      <c r="B1161" s="242"/>
      <c r="C1161" s="243"/>
      <c r="D1161" s="244" t="s">
        <v>223</v>
      </c>
      <c r="E1161" s="245" t="s">
        <v>1</v>
      </c>
      <c r="F1161" s="246" t="s">
        <v>1882</v>
      </c>
      <c r="G1161" s="243"/>
      <c r="H1161" s="247">
        <v>1314.402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223</v>
      </c>
      <c r="AU1161" s="253" t="s">
        <v>89</v>
      </c>
      <c r="AV1161" s="13" t="s">
        <v>89</v>
      </c>
      <c r="AW1161" s="13" t="s">
        <v>36</v>
      </c>
      <c r="AX1161" s="13" t="s">
        <v>21</v>
      </c>
      <c r="AY1161" s="253" t="s">
        <v>215</v>
      </c>
    </row>
    <row r="1162" s="13" customFormat="1">
      <c r="A1162" s="13"/>
      <c r="B1162" s="242"/>
      <c r="C1162" s="243"/>
      <c r="D1162" s="244" t="s">
        <v>223</v>
      </c>
      <c r="E1162" s="243"/>
      <c r="F1162" s="246" t="s">
        <v>1883</v>
      </c>
      <c r="G1162" s="243"/>
      <c r="H1162" s="247">
        <v>1445.8420000000001</v>
      </c>
      <c r="I1162" s="248"/>
      <c r="J1162" s="243"/>
      <c r="K1162" s="243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3" t="s">
        <v>223</v>
      </c>
      <c r="AU1162" s="253" t="s">
        <v>89</v>
      </c>
      <c r="AV1162" s="13" t="s">
        <v>89</v>
      </c>
      <c r="AW1162" s="13" t="s">
        <v>4</v>
      </c>
      <c r="AX1162" s="13" t="s">
        <v>21</v>
      </c>
      <c r="AY1162" s="253" t="s">
        <v>215</v>
      </c>
    </row>
    <row r="1163" s="2" customFormat="1" ht="21.75" customHeight="1">
      <c r="A1163" s="39"/>
      <c r="B1163" s="40"/>
      <c r="C1163" s="228" t="s">
        <v>1884</v>
      </c>
      <c r="D1163" s="228" t="s">
        <v>217</v>
      </c>
      <c r="E1163" s="229" t="s">
        <v>1885</v>
      </c>
      <c r="F1163" s="230" t="s">
        <v>1886</v>
      </c>
      <c r="G1163" s="231" t="s">
        <v>246</v>
      </c>
      <c r="H1163" s="232">
        <v>121.76000000000001</v>
      </c>
      <c r="I1163" s="233"/>
      <c r="J1163" s="234">
        <f>ROUND(I1163*H1163,2)</f>
        <v>0</v>
      </c>
      <c r="K1163" s="235"/>
      <c r="L1163" s="45"/>
      <c r="M1163" s="236" t="s">
        <v>1</v>
      </c>
      <c r="N1163" s="237" t="s">
        <v>45</v>
      </c>
      <c r="O1163" s="92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0" t="s">
        <v>303</v>
      </c>
      <c r="AT1163" s="240" t="s">
        <v>217</v>
      </c>
      <c r="AU1163" s="240" t="s">
        <v>89</v>
      </c>
      <c r="AY1163" s="18" t="s">
        <v>215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21</v>
      </c>
      <c r="BK1163" s="241">
        <f>ROUND(I1163*H1163,2)</f>
        <v>0</v>
      </c>
      <c r="BL1163" s="18" t="s">
        <v>303</v>
      </c>
      <c r="BM1163" s="240" t="s">
        <v>1887</v>
      </c>
    </row>
    <row r="1164" s="13" customFormat="1">
      <c r="A1164" s="13"/>
      <c r="B1164" s="242"/>
      <c r="C1164" s="243"/>
      <c r="D1164" s="244" t="s">
        <v>223</v>
      </c>
      <c r="E1164" s="245" t="s">
        <v>1</v>
      </c>
      <c r="F1164" s="246" t="s">
        <v>1888</v>
      </c>
      <c r="G1164" s="243"/>
      <c r="H1164" s="247">
        <v>121.76000000000001</v>
      </c>
      <c r="I1164" s="248"/>
      <c r="J1164" s="243"/>
      <c r="K1164" s="243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3" t="s">
        <v>223</v>
      </c>
      <c r="AU1164" s="253" t="s">
        <v>89</v>
      </c>
      <c r="AV1164" s="13" t="s">
        <v>89</v>
      </c>
      <c r="AW1164" s="13" t="s">
        <v>36</v>
      </c>
      <c r="AX1164" s="13" t="s">
        <v>21</v>
      </c>
      <c r="AY1164" s="253" t="s">
        <v>215</v>
      </c>
    </row>
    <row r="1165" s="2" customFormat="1" ht="16.5" customHeight="1">
      <c r="A1165" s="39"/>
      <c r="B1165" s="40"/>
      <c r="C1165" s="275" t="s">
        <v>1889</v>
      </c>
      <c r="D1165" s="275" t="s">
        <v>294</v>
      </c>
      <c r="E1165" s="276" t="s">
        <v>1890</v>
      </c>
      <c r="F1165" s="277" t="s">
        <v>1891</v>
      </c>
      <c r="G1165" s="278" t="s">
        <v>246</v>
      </c>
      <c r="H1165" s="279">
        <v>133.93600000000001</v>
      </c>
      <c r="I1165" s="280"/>
      <c r="J1165" s="281">
        <f>ROUND(I1165*H1165,2)</f>
        <v>0</v>
      </c>
      <c r="K1165" s="282"/>
      <c r="L1165" s="283"/>
      <c r="M1165" s="284" t="s">
        <v>1</v>
      </c>
      <c r="N1165" s="285" t="s">
        <v>45</v>
      </c>
      <c r="O1165" s="92"/>
      <c r="P1165" s="238">
        <f>O1165*H1165</f>
        <v>0</v>
      </c>
      <c r="Q1165" s="238">
        <v>0.0025400000000000002</v>
      </c>
      <c r="R1165" s="238">
        <f>Q1165*H1165</f>
        <v>0.34019744000000002</v>
      </c>
      <c r="S1165" s="238">
        <v>0</v>
      </c>
      <c r="T1165" s="23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0" t="s">
        <v>384</v>
      </c>
      <c r="AT1165" s="240" t="s">
        <v>294</v>
      </c>
      <c r="AU1165" s="240" t="s">
        <v>89</v>
      </c>
      <c r="AY1165" s="18" t="s">
        <v>215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21</v>
      </c>
      <c r="BK1165" s="241">
        <f>ROUND(I1165*H1165,2)</f>
        <v>0</v>
      </c>
      <c r="BL1165" s="18" t="s">
        <v>303</v>
      </c>
      <c r="BM1165" s="240" t="s">
        <v>1892</v>
      </c>
    </row>
    <row r="1166" s="13" customFormat="1">
      <c r="A1166" s="13"/>
      <c r="B1166" s="242"/>
      <c r="C1166" s="243"/>
      <c r="D1166" s="244" t="s">
        <v>223</v>
      </c>
      <c r="E1166" s="245" t="s">
        <v>1</v>
      </c>
      <c r="F1166" s="246" t="s">
        <v>1893</v>
      </c>
      <c r="G1166" s="243"/>
      <c r="H1166" s="247">
        <v>133.93600000000001</v>
      </c>
      <c r="I1166" s="248"/>
      <c r="J1166" s="243"/>
      <c r="K1166" s="243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3" t="s">
        <v>223</v>
      </c>
      <c r="AU1166" s="253" t="s">
        <v>89</v>
      </c>
      <c r="AV1166" s="13" t="s">
        <v>89</v>
      </c>
      <c r="AW1166" s="13" t="s">
        <v>36</v>
      </c>
      <c r="AX1166" s="13" t="s">
        <v>21</v>
      </c>
      <c r="AY1166" s="253" t="s">
        <v>215</v>
      </c>
    </row>
    <row r="1167" s="2" customFormat="1" ht="33" customHeight="1">
      <c r="A1167" s="39"/>
      <c r="B1167" s="40"/>
      <c r="C1167" s="228" t="s">
        <v>1894</v>
      </c>
      <c r="D1167" s="228" t="s">
        <v>217</v>
      </c>
      <c r="E1167" s="229" t="s">
        <v>1895</v>
      </c>
      <c r="F1167" s="230" t="s">
        <v>1896</v>
      </c>
      <c r="G1167" s="231" t="s">
        <v>246</v>
      </c>
      <c r="H1167" s="232">
        <v>1045.7180000000001</v>
      </c>
      <c r="I1167" s="233"/>
      <c r="J1167" s="234">
        <f>ROUND(I1167*H1167,2)</f>
        <v>0</v>
      </c>
      <c r="K1167" s="235"/>
      <c r="L1167" s="45"/>
      <c r="M1167" s="236" t="s">
        <v>1</v>
      </c>
      <c r="N1167" s="237" t="s">
        <v>45</v>
      </c>
      <c r="O1167" s="92"/>
      <c r="P1167" s="238">
        <f>O1167*H1167</f>
        <v>0</v>
      </c>
      <c r="Q1167" s="238">
        <v>0.00058</v>
      </c>
      <c r="R1167" s="238">
        <f>Q1167*H1167</f>
        <v>0.60651644000000005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303</v>
      </c>
      <c r="AT1167" s="240" t="s">
        <v>217</v>
      </c>
      <c r="AU1167" s="240" t="s">
        <v>89</v>
      </c>
      <c r="AY1167" s="18" t="s">
        <v>215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21</v>
      </c>
      <c r="BK1167" s="241">
        <f>ROUND(I1167*H1167,2)</f>
        <v>0</v>
      </c>
      <c r="BL1167" s="18" t="s">
        <v>303</v>
      </c>
      <c r="BM1167" s="240" t="s">
        <v>1897</v>
      </c>
    </row>
    <row r="1168" s="15" customFormat="1">
      <c r="A1168" s="15"/>
      <c r="B1168" s="265"/>
      <c r="C1168" s="266"/>
      <c r="D1168" s="244" t="s">
        <v>223</v>
      </c>
      <c r="E1168" s="267" t="s">
        <v>1</v>
      </c>
      <c r="F1168" s="268" t="s">
        <v>1898</v>
      </c>
      <c r="G1168" s="266"/>
      <c r="H1168" s="267" t="s">
        <v>1</v>
      </c>
      <c r="I1168" s="269"/>
      <c r="J1168" s="266"/>
      <c r="K1168" s="266"/>
      <c r="L1168" s="270"/>
      <c r="M1168" s="271"/>
      <c r="N1168" s="272"/>
      <c r="O1168" s="272"/>
      <c r="P1168" s="272"/>
      <c r="Q1168" s="272"/>
      <c r="R1168" s="272"/>
      <c r="S1168" s="272"/>
      <c r="T1168" s="273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4" t="s">
        <v>223</v>
      </c>
      <c r="AU1168" s="274" t="s">
        <v>89</v>
      </c>
      <c r="AV1168" s="15" t="s">
        <v>21</v>
      </c>
      <c r="AW1168" s="15" t="s">
        <v>36</v>
      </c>
      <c r="AX1168" s="15" t="s">
        <v>80</v>
      </c>
      <c r="AY1168" s="274" t="s">
        <v>215</v>
      </c>
    </row>
    <row r="1169" s="13" customFormat="1">
      <c r="A1169" s="13"/>
      <c r="B1169" s="242"/>
      <c r="C1169" s="243"/>
      <c r="D1169" s="244" t="s">
        <v>223</v>
      </c>
      <c r="E1169" s="245" t="s">
        <v>1</v>
      </c>
      <c r="F1169" s="246" t="s">
        <v>1899</v>
      </c>
      <c r="G1169" s="243"/>
      <c r="H1169" s="247">
        <v>320.47500000000002</v>
      </c>
      <c r="I1169" s="248"/>
      <c r="J1169" s="243"/>
      <c r="K1169" s="243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3" t="s">
        <v>223</v>
      </c>
      <c r="AU1169" s="253" t="s">
        <v>89</v>
      </c>
      <c r="AV1169" s="13" t="s">
        <v>89</v>
      </c>
      <c r="AW1169" s="13" t="s">
        <v>36</v>
      </c>
      <c r="AX1169" s="13" t="s">
        <v>80</v>
      </c>
      <c r="AY1169" s="253" t="s">
        <v>215</v>
      </c>
    </row>
    <row r="1170" s="13" customFormat="1">
      <c r="A1170" s="13"/>
      <c r="B1170" s="242"/>
      <c r="C1170" s="243"/>
      <c r="D1170" s="244" t="s">
        <v>223</v>
      </c>
      <c r="E1170" s="245" t="s">
        <v>1</v>
      </c>
      <c r="F1170" s="246" t="s">
        <v>1900</v>
      </c>
      <c r="G1170" s="243"/>
      <c r="H1170" s="247">
        <v>37.774000000000001</v>
      </c>
      <c r="I1170" s="248"/>
      <c r="J1170" s="243"/>
      <c r="K1170" s="243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223</v>
      </c>
      <c r="AU1170" s="253" t="s">
        <v>89</v>
      </c>
      <c r="AV1170" s="13" t="s">
        <v>89</v>
      </c>
      <c r="AW1170" s="13" t="s">
        <v>36</v>
      </c>
      <c r="AX1170" s="13" t="s">
        <v>80</v>
      </c>
      <c r="AY1170" s="253" t="s">
        <v>215</v>
      </c>
    </row>
    <row r="1171" s="16" customFormat="1">
      <c r="A1171" s="16"/>
      <c r="B1171" s="286"/>
      <c r="C1171" s="287"/>
      <c r="D1171" s="244" t="s">
        <v>223</v>
      </c>
      <c r="E1171" s="288" t="s">
        <v>1</v>
      </c>
      <c r="F1171" s="289" t="s">
        <v>743</v>
      </c>
      <c r="G1171" s="287"/>
      <c r="H1171" s="290">
        <v>358.24900000000002</v>
      </c>
      <c r="I1171" s="291"/>
      <c r="J1171" s="287"/>
      <c r="K1171" s="287"/>
      <c r="L1171" s="292"/>
      <c r="M1171" s="293"/>
      <c r="N1171" s="294"/>
      <c r="O1171" s="294"/>
      <c r="P1171" s="294"/>
      <c r="Q1171" s="294"/>
      <c r="R1171" s="294"/>
      <c r="S1171" s="294"/>
      <c r="T1171" s="295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96" t="s">
        <v>223</v>
      </c>
      <c r="AU1171" s="296" t="s">
        <v>89</v>
      </c>
      <c r="AV1171" s="16" t="s">
        <v>233</v>
      </c>
      <c r="AW1171" s="16" t="s">
        <v>36</v>
      </c>
      <c r="AX1171" s="16" t="s">
        <v>80</v>
      </c>
      <c r="AY1171" s="296" t="s">
        <v>215</v>
      </c>
    </row>
    <row r="1172" s="15" customFormat="1">
      <c r="A1172" s="15"/>
      <c r="B1172" s="265"/>
      <c r="C1172" s="266"/>
      <c r="D1172" s="244" t="s">
        <v>223</v>
      </c>
      <c r="E1172" s="267" t="s">
        <v>1</v>
      </c>
      <c r="F1172" s="268" t="s">
        <v>1901</v>
      </c>
      <c r="G1172" s="266"/>
      <c r="H1172" s="267" t="s">
        <v>1</v>
      </c>
      <c r="I1172" s="269"/>
      <c r="J1172" s="266"/>
      <c r="K1172" s="266"/>
      <c r="L1172" s="270"/>
      <c r="M1172" s="271"/>
      <c r="N1172" s="272"/>
      <c r="O1172" s="272"/>
      <c r="P1172" s="272"/>
      <c r="Q1172" s="272"/>
      <c r="R1172" s="272"/>
      <c r="S1172" s="272"/>
      <c r="T1172" s="27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4" t="s">
        <v>223</v>
      </c>
      <c r="AU1172" s="274" t="s">
        <v>89</v>
      </c>
      <c r="AV1172" s="15" t="s">
        <v>21</v>
      </c>
      <c r="AW1172" s="15" t="s">
        <v>36</v>
      </c>
      <c r="AX1172" s="15" t="s">
        <v>80</v>
      </c>
      <c r="AY1172" s="274" t="s">
        <v>215</v>
      </c>
    </row>
    <row r="1173" s="13" customFormat="1">
      <c r="A1173" s="13"/>
      <c r="B1173" s="242"/>
      <c r="C1173" s="243"/>
      <c r="D1173" s="244" t="s">
        <v>223</v>
      </c>
      <c r="E1173" s="245" t="s">
        <v>1</v>
      </c>
      <c r="F1173" s="246" t="s">
        <v>1902</v>
      </c>
      <c r="G1173" s="243"/>
      <c r="H1173" s="247">
        <v>358.24900000000002</v>
      </c>
      <c r="I1173" s="248"/>
      <c r="J1173" s="243"/>
      <c r="K1173" s="243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3" t="s">
        <v>223</v>
      </c>
      <c r="AU1173" s="253" t="s">
        <v>89</v>
      </c>
      <c r="AV1173" s="13" t="s">
        <v>89</v>
      </c>
      <c r="AW1173" s="13" t="s">
        <v>36</v>
      </c>
      <c r="AX1173" s="13" t="s">
        <v>80</v>
      </c>
      <c r="AY1173" s="253" t="s">
        <v>215</v>
      </c>
    </row>
    <row r="1174" s="13" customFormat="1">
      <c r="A1174" s="13"/>
      <c r="B1174" s="242"/>
      <c r="C1174" s="243"/>
      <c r="D1174" s="244" t="s">
        <v>223</v>
      </c>
      <c r="E1174" s="245" t="s">
        <v>1</v>
      </c>
      <c r="F1174" s="246" t="s">
        <v>1903</v>
      </c>
      <c r="G1174" s="243"/>
      <c r="H1174" s="247">
        <v>11.609999999999999</v>
      </c>
      <c r="I1174" s="248"/>
      <c r="J1174" s="243"/>
      <c r="K1174" s="243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223</v>
      </c>
      <c r="AU1174" s="253" t="s">
        <v>89</v>
      </c>
      <c r="AV1174" s="13" t="s">
        <v>89</v>
      </c>
      <c r="AW1174" s="13" t="s">
        <v>36</v>
      </c>
      <c r="AX1174" s="13" t="s">
        <v>80</v>
      </c>
      <c r="AY1174" s="253" t="s">
        <v>215</v>
      </c>
    </row>
    <row r="1175" s="16" customFormat="1">
      <c r="A1175" s="16"/>
      <c r="B1175" s="286"/>
      <c r="C1175" s="287"/>
      <c r="D1175" s="244" t="s">
        <v>223</v>
      </c>
      <c r="E1175" s="288" t="s">
        <v>1</v>
      </c>
      <c r="F1175" s="289" t="s">
        <v>743</v>
      </c>
      <c r="G1175" s="287"/>
      <c r="H1175" s="290">
        <v>369.85899999999998</v>
      </c>
      <c r="I1175" s="291"/>
      <c r="J1175" s="287"/>
      <c r="K1175" s="287"/>
      <c r="L1175" s="292"/>
      <c r="M1175" s="293"/>
      <c r="N1175" s="294"/>
      <c r="O1175" s="294"/>
      <c r="P1175" s="294"/>
      <c r="Q1175" s="294"/>
      <c r="R1175" s="294"/>
      <c r="S1175" s="294"/>
      <c r="T1175" s="295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96" t="s">
        <v>223</v>
      </c>
      <c r="AU1175" s="296" t="s">
        <v>89</v>
      </c>
      <c r="AV1175" s="16" t="s">
        <v>233</v>
      </c>
      <c r="AW1175" s="16" t="s">
        <v>36</v>
      </c>
      <c r="AX1175" s="16" t="s">
        <v>80</v>
      </c>
      <c r="AY1175" s="296" t="s">
        <v>215</v>
      </c>
    </row>
    <row r="1176" s="15" customFormat="1">
      <c r="A1176" s="15"/>
      <c r="B1176" s="265"/>
      <c r="C1176" s="266"/>
      <c r="D1176" s="244" t="s">
        <v>223</v>
      </c>
      <c r="E1176" s="267" t="s">
        <v>1</v>
      </c>
      <c r="F1176" s="268" t="s">
        <v>1904</v>
      </c>
      <c r="G1176" s="266"/>
      <c r="H1176" s="267" t="s">
        <v>1</v>
      </c>
      <c r="I1176" s="269"/>
      <c r="J1176" s="266"/>
      <c r="K1176" s="266"/>
      <c r="L1176" s="270"/>
      <c r="M1176" s="271"/>
      <c r="N1176" s="272"/>
      <c r="O1176" s="272"/>
      <c r="P1176" s="272"/>
      <c r="Q1176" s="272"/>
      <c r="R1176" s="272"/>
      <c r="S1176" s="272"/>
      <c r="T1176" s="27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4" t="s">
        <v>223</v>
      </c>
      <c r="AU1176" s="274" t="s">
        <v>89</v>
      </c>
      <c r="AV1176" s="15" t="s">
        <v>21</v>
      </c>
      <c r="AW1176" s="15" t="s">
        <v>36</v>
      </c>
      <c r="AX1176" s="15" t="s">
        <v>80</v>
      </c>
      <c r="AY1176" s="274" t="s">
        <v>215</v>
      </c>
    </row>
    <row r="1177" s="13" customFormat="1">
      <c r="A1177" s="13"/>
      <c r="B1177" s="242"/>
      <c r="C1177" s="243"/>
      <c r="D1177" s="244" t="s">
        <v>223</v>
      </c>
      <c r="E1177" s="245" t="s">
        <v>1</v>
      </c>
      <c r="F1177" s="246" t="s">
        <v>1905</v>
      </c>
      <c r="G1177" s="243"/>
      <c r="H1177" s="247">
        <v>11.609999999999999</v>
      </c>
      <c r="I1177" s="248"/>
      <c r="J1177" s="243"/>
      <c r="K1177" s="243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223</v>
      </c>
      <c r="AU1177" s="253" t="s">
        <v>89</v>
      </c>
      <c r="AV1177" s="13" t="s">
        <v>89</v>
      </c>
      <c r="AW1177" s="13" t="s">
        <v>36</v>
      </c>
      <c r="AX1177" s="13" t="s">
        <v>80</v>
      </c>
      <c r="AY1177" s="253" t="s">
        <v>215</v>
      </c>
    </row>
    <row r="1178" s="16" customFormat="1">
      <c r="A1178" s="16"/>
      <c r="B1178" s="286"/>
      <c r="C1178" s="287"/>
      <c r="D1178" s="244" t="s">
        <v>223</v>
      </c>
      <c r="E1178" s="288" t="s">
        <v>1</v>
      </c>
      <c r="F1178" s="289" t="s">
        <v>743</v>
      </c>
      <c r="G1178" s="287"/>
      <c r="H1178" s="290">
        <v>11.609999999999999</v>
      </c>
      <c r="I1178" s="291"/>
      <c r="J1178" s="287"/>
      <c r="K1178" s="287"/>
      <c r="L1178" s="292"/>
      <c r="M1178" s="293"/>
      <c r="N1178" s="294"/>
      <c r="O1178" s="294"/>
      <c r="P1178" s="294"/>
      <c r="Q1178" s="294"/>
      <c r="R1178" s="294"/>
      <c r="S1178" s="294"/>
      <c r="T1178" s="295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6" t="s">
        <v>223</v>
      </c>
      <c r="AU1178" s="296" t="s">
        <v>89</v>
      </c>
      <c r="AV1178" s="16" t="s">
        <v>233</v>
      </c>
      <c r="AW1178" s="16" t="s">
        <v>36</v>
      </c>
      <c r="AX1178" s="16" t="s">
        <v>80</v>
      </c>
      <c r="AY1178" s="296" t="s">
        <v>215</v>
      </c>
    </row>
    <row r="1179" s="13" customFormat="1">
      <c r="A1179" s="13"/>
      <c r="B1179" s="242"/>
      <c r="C1179" s="243"/>
      <c r="D1179" s="244" t="s">
        <v>223</v>
      </c>
      <c r="E1179" s="245" t="s">
        <v>1</v>
      </c>
      <c r="F1179" s="246" t="s">
        <v>1906</v>
      </c>
      <c r="G1179" s="243"/>
      <c r="H1179" s="247">
        <v>306</v>
      </c>
      <c r="I1179" s="248"/>
      <c r="J1179" s="243"/>
      <c r="K1179" s="243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3" t="s">
        <v>223</v>
      </c>
      <c r="AU1179" s="253" t="s">
        <v>89</v>
      </c>
      <c r="AV1179" s="13" t="s">
        <v>89</v>
      </c>
      <c r="AW1179" s="13" t="s">
        <v>36</v>
      </c>
      <c r="AX1179" s="13" t="s">
        <v>80</v>
      </c>
      <c r="AY1179" s="253" t="s">
        <v>215</v>
      </c>
    </row>
    <row r="1180" s="15" customFormat="1">
      <c r="A1180" s="15"/>
      <c r="B1180" s="265"/>
      <c r="C1180" s="266"/>
      <c r="D1180" s="244" t="s">
        <v>223</v>
      </c>
      <c r="E1180" s="267" t="s">
        <v>1</v>
      </c>
      <c r="F1180" s="268" t="s">
        <v>1907</v>
      </c>
      <c r="G1180" s="266"/>
      <c r="H1180" s="267" t="s">
        <v>1</v>
      </c>
      <c r="I1180" s="269"/>
      <c r="J1180" s="266"/>
      <c r="K1180" s="266"/>
      <c r="L1180" s="270"/>
      <c r="M1180" s="271"/>
      <c r="N1180" s="272"/>
      <c r="O1180" s="272"/>
      <c r="P1180" s="272"/>
      <c r="Q1180" s="272"/>
      <c r="R1180" s="272"/>
      <c r="S1180" s="272"/>
      <c r="T1180" s="27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4" t="s">
        <v>223</v>
      </c>
      <c r="AU1180" s="274" t="s">
        <v>89</v>
      </c>
      <c r="AV1180" s="15" t="s">
        <v>21</v>
      </c>
      <c r="AW1180" s="15" t="s">
        <v>36</v>
      </c>
      <c r="AX1180" s="15" t="s">
        <v>80</v>
      </c>
      <c r="AY1180" s="274" t="s">
        <v>215</v>
      </c>
    </row>
    <row r="1181" s="16" customFormat="1">
      <c r="A1181" s="16"/>
      <c r="B1181" s="286"/>
      <c r="C1181" s="287"/>
      <c r="D1181" s="244" t="s">
        <v>223</v>
      </c>
      <c r="E1181" s="288" t="s">
        <v>1</v>
      </c>
      <c r="F1181" s="289" t="s">
        <v>743</v>
      </c>
      <c r="G1181" s="287"/>
      <c r="H1181" s="290">
        <v>306</v>
      </c>
      <c r="I1181" s="291"/>
      <c r="J1181" s="287"/>
      <c r="K1181" s="287"/>
      <c r="L1181" s="292"/>
      <c r="M1181" s="293"/>
      <c r="N1181" s="294"/>
      <c r="O1181" s="294"/>
      <c r="P1181" s="294"/>
      <c r="Q1181" s="294"/>
      <c r="R1181" s="294"/>
      <c r="S1181" s="294"/>
      <c r="T1181" s="295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96" t="s">
        <v>223</v>
      </c>
      <c r="AU1181" s="296" t="s">
        <v>89</v>
      </c>
      <c r="AV1181" s="16" t="s">
        <v>233</v>
      </c>
      <c r="AW1181" s="16" t="s">
        <v>36</v>
      </c>
      <c r="AX1181" s="16" t="s">
        <v>80</v>
      </c>
      <c r="AY1181" s="296" t="s">
        <v>215</v>
      </c>
    </row>
    <row r="1182" s="14" customFormat="1">
      <c r="A1182" s="14"/>
      <c r="B1182" s="254"/>
      <c r="C1182" s="255"/>
      <c r="D1182" s="244" t="s">
        <v>223</v>
      </c>
      <c r="E1182" s="256" t="s">
        <v>1</v>
      </c>
      <c r="F1182" s="257" t="s">
        <v>226</v>
      </c>
      <c r="G1182" s="255"/>
      <c r="H1182" s="258">
        <v>1045.7180000000001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223</v>
      </c>
      <c r="AU1182" s="264" t="s">
        <v>89</v>
      </c>
      <c r="AV1182" s="14" t="s">
        <v>221</v>
      </c>
      <c r="AW1182" s="14" t="s">
        <v>36</v>
      </c>
      <c r="AX1182" s="14" t="s">
        <v>21</v>
      </c>
      <c r="AY1182" s="264" t="s">
        <v>215</v>
      </c>
    </row>
    <row r="1183" s="2" customFormat="1" ht="33" customHeight="1">
      <c r="A1183" s="39"/>
      <c r="B1183" s="40"/>
      <c r="C1183" s="275" t="s">
        <v>1908</v>
      </c>
      <c r="D1183" s="275" t="s">
        <v>294</v>
      </c>
      <c r="E1183" s="276" t="s">
        <v>1909</v>
      </c>
      <c r="F1183" s="277" t="s">
        <v>1910</v>
      </c>
      <c r="G1183" s="278" t="s">
        <v>246</v>
      </c>
      <c r="H1183" s="279">
        <v>17.359999999999999</v>
      </c>
      <c r="I1183" s="280"/>
      <c r="J1183" s="281">
        <f>ROUND(I1183*H1183,2)</f>
        <v>0</v>
      </c>
      <c r="K1183" s="282"/>
      <c r="L1183" s="283"/>
      <c r="M1183" s="284" t="s">
        <v>1</v>
      </c>
      <c r="N1183" s="285" t="s">
        <v>45</v>
      </c>
      <c r="O1183" s="92"/>
      <c r="P1183" s="238">
        <f>O1183*H1183</f>
        <v>0</v>
      </c>
      <c r="Q1183" s="238">
        <v>0.035999999999999997</v>
      </c>
      <c r="R1183" s="238">
        <f>Q1183*H1183</f>
        <v>0.62495999999999996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384</v>
      </c>
      <c r="AT1183" s="240" t="s">
        <v>294</v>
      </c>
      <c r="AU1183" s="240" t="s">
        <v>89</v>
      </c>
      <c r="AY1183" s="18" t="s">
        <v>215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21</v>
      </c>
      <c r="BK1183" s="241">
        <f>ROUND(I1183*H1183,2)</f>
        <v>0</v>
      </c>
      <c r="BL1183" s="18" t="s">
        <v>303</v>
      </c>
      <c r="BM1183" s="240" t="s">
        <v>1911</v>
      </c>
    </row>
    <row r="1184" s="13" customFormat="1">
      <c r="A1184" s="13"/>
      <c r="B1184" s="242"/>
      <c r="C1184" s="243"/>
      <c r="D1184" s="244" t="s">
        <v>223</v>
      </c>
      <c r="E1184" s="245" t="s">
        <v>1</v>
      </c>
      <c r="F1184" s="246" t="s">
        <v>1912</v>
      </c>
      <c r="G1184" s="243"/>
      <c r="H1184" s="247">
        <v>17.359999999999999</v>
      </c>
      <c r="I1184" s="248"/>
      <c r="J1184" s="243"/>
      <c r="K1184" s="243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3" t="s">
        <v>223</v>
      </c>
      <c r="AU1184" s="253" t="s">
        <v>89</v>
      </c>
      <c r="AV1184" s="13" t="s">
        <v>89</v>
      </c>
      <c r="AW1184" s="13" t="s">
        <v>36</v>
      </c>
      <c r="AX1184" s="13" t="s">
        <v>21</v>
      </c>
      <c r="AY1184" s="253" t="s">
        <v>215</v>
      </c>
    </row>
    <row r="1185" s="2" customFormat="1" ht="21.75" customHeight="1">
      <c r="A1185" s="39"/>
      <c r="B1185" s="40"/>
      <c r="C1185" s="275" t="s">
        <v>1913</v>
      </c>
      <c r="D1185" s="275" t="s">
        <v>294</v>
      </c>
      <c r="E1185" s="276" t="s">
        <v>1914</v>
      </c>
      <c r="F1185" s="277" t="s">
        <v>1915</v>
      </c>
      <c r="G1185" s="278" t="s">
        <v>246</v>
      </c>
      <c r="H1185" s="279">
        <v>377.25599999999997</v>
      </c>
      <c r="I1185" s="280"/>
      <c r="J1185" s="281">
        <f>ROUND(I1185*H1185,2)</f>
        <v>0</v>
      </c>
      <c r="K1185" s="282"/>
      <c r="L1185" s="283"/>
      <c r="M1185" s="284" t="s">
        <v>1</v>
      </c>
      <c r="N1185" s="285" t="s">
        <v>45</v>
      </c>
      <c r="O1185" s="92"/>
      <c r="P1185" s="238">
        <f>O1185*H1185</f>
        <v>0</v>
      </c>
      <c r="Q1185" s="238">
        <v>0.012</v>
      </c>
      <c r="R1185" s="238">
        <f>Q1185*H1185</f>
        <v>4.5270719999999995</v>
      </c>
      <c r="S1185" s="238">
        <v>0</v>
      </c>
      <c r="T1185" s="23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0" t="s">
        <v>384</v>
      </c>
      <c r="AT1185" s="240" t="s">
        <v>294</v>
      </c>
      <c r="AU1185" s="240" t="s">
        <v>89</v>
      </c>
      <c r="AY1185" s="18" t="s">
        <v>215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21</v>
      </c>
      <c r="BK1185" s="241">
        <f>ROUND(I1185*H1185,2)</f>
        <v>0</v>
      </c>
      <c r="BL1185" s="18" t="s">
        <v>303</v>
      </c>
      <c r="BM1185" s="240" t="s">
        <v>1916</v>
      </c>
    </row>
    <row r="1186" s="13" customFormat="1">
      <c r="A1186" s="13"/>
      <c r="B1186" s="242"/>
      <c r="C1186" s="243"/>
      <c r="D1186" s="244" t="s">
        <v>223</v>
      </c>
      <c r="E1186" s="245" t="s">
        <v>1</v>
      </c>
      <c r="F1186" s="246" t="s">
        <v>1917</v>
      </c>
      <c r="G1186" s="243"/>
      <c r="H1186" s="247">
        <v>358.24900000000002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223</v>
      </c>
      <c r="AU1186" s="253" t="s">
        <v>89</v>
      </c>
      <c r="AV1186" s="13" t="s">
        <v>89</v>
      </c>
      <c r="AW1186" s="13" t="s">
        <v>36</v>
      </c>
      <c r="AX1186" s="13" t="s">
        <v>80</v>
      </c>
      <c r="AY1186" s="253" t="s">
        <v>215</v>
      </c>
    </row>
    <row r="1187" s="13" customFormat="1">
      <c r="A1187" s="13"/>
      <c r="B1187" s="242"/>
      <c r="C1187" s="243"/>
      <c r="D1187" s="244" t="s">
        <v>223</v>
      </c>
      <c r="E1187" s="245" t="s">
        <v>1</v>
      </c>
      <c r="F1187" s="246" t="s">
        <v>1903</v>
      </c>
      <c r="G1187" s="243"/>
      <c r="H1187" s="247">
        <v>11.609999999999999</v>
      </c>
      <c r="I1187" s="248"/>
      <c r="J1187" s="243"/>
      <c r="K1187" s="243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223</v>
      </c>
      <c r="AU1187" s="253" t="s">
        <v>89</v>
      </c>
      <c r="AV1187" s="13" t="s">
        <v>89</v>
      </c>
      <c r="AW1187" s="13" t="s">
        <v>36</v>
      </c>
      <c r="AX1187" s="13" t="s">
        <v>80</v>
      </c>
      <c r="AY1187" s="253" t="s">
        <v>215</v>
      </c>
    </row>
    <row r="1188" s="16" customFormat="1">
      <c r="A1188" s="16"/>
      <c r="B1188" s="286"/>
      <c r="C1188" s="287"/>
      <c r="D1188" s="244" t="s">
        <v>223</v>
      </c>
      <c r="E1188" s="288" t="s">
        <v>1</v>
      </c>
      <c r="F1188" s="289" t="s">
        <v>743</v>
      </c>
      <c r="G1188" s="287"/>
      <c r="H1188" s="290">
        <v>369.85899999999998</v>
      </c>
      <c r="I1188" s="291"/>
      <c r="J1188" s="287"/>
      <c r="K1188" s="287"/>
      <c r="L1188" s="292"/>
      <c r="M1188" s="293"/>
      <c r="N1188" s="294"/>
      <c r="O1188" s="294"/>
      <c r="P1188" s="294"/>
      <c r="Q1188" s="294"/>
      <c r="R1188" s="294"/>
      <c r="S1188" s="294"/>
      <c r="T1188" s="295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6" t="s">
        <v>223</v>
      </c>
      <c r="AU1188" s="296" t="s">
        <v>89</v>
      </c>
      <c r="AV1188" s="16" t="s">
        <v>233</v>
      </c>
      <c r="AW1188" s="16" t="s">
        <v>36</v>
      </c>
      <c r="AX1188" s="16" t="s">
        <v>80</v>
      </c>
      <c r="AY1188" s="296" t="s">
        <v>215</v>
      </c>
    </row>
    <row r="1189" s="13" customFormat="1">
      <c r="A1189" s="13"/>
      <c r="B1189" s="242"/>
      <c r="C1189" s="243"/>
      <c r="D1189" s="244" t="s">
        <v>223</v>
      </c>
      <c r="E1189" s="245" t="s">
        <v>1</v>
      </c>
      <c r="F1189" s="246" t="s">
        <v>1918</v>
      </c>
      <c r="G1189" s="243"/>
      <c r="H1189" s="247">
        <v>377.25599999999997</v>
      </c>
      <c r="I1189" s="248"/>
      <c r="J1189" s="243"/>
      <c r="K1189" s="243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3" t="s">
        <v>223</v>
      </c>
      <c r="AU1189" s="253" t="s">
        <v>89</v>
      </c>
      <c r="AV1189" s="13" t="s">
        <v>89</v>
      </c>
      <c r="AW1189" s="13" t="s">
        <v>36</v>
      </c>
      <c r="AX1189" s="13" t="s">
        <v>21</v>
      </c>
      <c r="AY1189" s="253" t="s">
        <v>215</v>
      </c>
    </row>
    <row r="1190" s="2" customFormat="1" ht="21.75" customHeight="1">
      <c r="A1190" s="39"/>
      <c r="B1190" s="40"/>
      <c r="C1190" s="275" t="s">
        <v>1919</v>
      </c>
      <c r="D1190" s="275" t="s">
        <v>294</v>
      </c>
      <c r="E1190" s="276" t="s">
        <v>1920</v>
      </c>
      <c r="F1190" s="277" t="s">
        <v>1921</v>
      </c>
      <c r="G1190" s="278" t="s">
        <v>246</v>
      </c>
      <c r="H1190" s="279">
        <v>11.893000000000001</v>
      </c>
      <c r="I1190" s="280"/>
      <c r="J1190" s="281">
        <f>ROUND(I1190*H1190,2)</f>
        <v>0</v>
      </c>
      <c r="K1190" s="282"/>
      <c r="L1190" s="283"/>
      <c r="M1190" s="284" t="s">
        <v>1</v>
      </c>
      <c r="N1190" s="285" t="s">
        <v>45</v>
      </c>
      <c r="O1190" s="92"/>
      <c r="P1190" s="238">
        <f>O1190*H1190</f>
        <v>0</v>
      </c>
      <c r="Q1190" s="238">
        <v>0.040000000000000001</v>
      </c>
      <c r="R1190" s="238">
        <f>Q1190*H1190</f>
        <v>0.47572000000000003</v>
      </c>
      <c r="S1190" s="238">
        <v>0</v>
      </c>
      <c r="T1190" s="23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40" t="s">
        <v>384</v>
      </c>
      <c r="AT1190" s="240" t="s">
        <v>294</v>
      </c>
      <c r="AU1190" s="240" t="s">
        <v>89</v>
      </c>
      <c r="AY1190" s="18" t="s">
        <v>215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21</v>
      </c>
      <c r="BK1190" s="241">
        <f>ROUND(I1190*H1190,2)</f>
        <v>0</v>
      </c>
      <c r="BL1190" s="18" t="s">
        <v>303</v>
      </c>
      <c r="BM1190" s="240" t="s">
        <v>1922</v>
      </c>
    </row>
    <row r="1191" s="13" customFormat="1">
      <c r="A1191" s="13"/>
      <c r="B1191" s="242"/>
      <c r="C1191" s="243"/>
      <c r="D1191" s="244" t="s">
        <v>223</v>
      </c>
      <c r="E1191" s="245" t="s">
        <v>1</v>
      </c>
      <c r="F1191" s="246" t="s">
        <v>1923</v>
      </c>
      <c r="G1191" s="243"/>
      <c r="H1191" s="247">
        <v>11.893000000000001</v>
      </c>
      <c r="I1191" s="248"/>
      <c r="J1191" s="243"/>
      <c r="K1191" s="243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223</v>
      </c>
      <c r="AU1191" s="253" t="s">
        <v>89</v>
      </c>
      <c r="AV1191" s="13" t="s">
        <v>89</v>
      </c>
      <c r="AW1191" s="13" t="s">
        <v>36</v>
      </c>
      <c r="AX1191" s="13" t="s">
        <v>21</v>
      </c>
      <c r="AY1191" s="253" t="s">
        <v>215</v>
      </c>
    </row>
    <row r="1192" s="2" customFormat="1" ht="21.75" customHeight="1">
      <c r="A1192" s="39"/>
      <c r="B1192" s="40"/>
      <c r="C1192" s="275" t="s">
        <v>1924</v>
      </c>
      <c r="D1192" s="275" t="s">
        <v>294</v>
      </c>
      <c r="E1192" s="276" t="s">
        <v>1925</v>
      </c>
      <c r="F1192" s="277" t="s">
        <v>1926</v>
      </c>
      <c r="G1192" s="278" t="s">
        <v>246</v>
      </c>
      <c r="H1192" s="279">
        <v>365.41399999999999</v>
      </c>
      <c r="I1192" s="280"/>
      <c r="J1192" s="281">
        <f>ROUND(I1192*H1192,2)</f>
        <v>0</v>
      </c>
      <c r="K1192" s="282"/>
      <c r="L1192" s="283"/>
      <c r="M1192" s="284" t="s">
        <v>1</v>
      </c>
      <c r="N1192" s="285" t="s">
        <v>45</v>
      </c>
      <c r="O1192" s="92"/>
      <c r="P1192" s="238">
        <f>O1192*H1192</f>
        <v>0</v>
      </c>
      <c r="Q1192" s="238">
        <v>0.0050000000000000001</v>
      </c>
      <c r="R1192" s="238">
        <f>Q1192*H1192</f>
        <v>1.82707</v>
      </c>
      <c r="S1192" s="238">
        <v>0</v>
      </c>
      <c r="T1192" s="239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40" t="s">
        <v>384</v>
      </c>
      <c r="AT1192" s="240" t="s">
        <v>294</v>
      </c>
      <c r="AU1192" s="240" t="s">
        <v>89</v>
      </c>
      <c r="AY1192" s="18" t="s">
        <v>215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21</v>
      </c>
      <c r="BK1192" s="241">
        <f>ROUND(I1192*H1192,2)</f>
        <v>0</v>
      </c>
      <c r="BL1192" s="18" t="s">
        <v>303</v>
      </c>
      <c r="BM1192" s="240" t="s">
        <v>1927</v>
      </c>
    </row>
    <row r="1193" s="13" customFormat="1">
      <c r="A1193" s="13"/>
      <c r="B1193" s="242"/>
      <c r="C1193" s="243"/>
      <c r="D1193" s="244" t="s">
        <v>223</v>
      </c>
      <c r="E1193" s="245" t="s">
        <v>1</v>
      </c>
      <c r="F1193" s="246" t="s">
        <v>1928</v>
      </c>
      <c r="G1193" s="243"/>
      <c r="H1193" s="247">
        <v>365.41399999999999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223</v>
      </c>
      <c r="AU1193" s="253" t="s">
        <v>89</v>
      </c>
      <c r="AV1193" s="13" t="s">
        <v>89</v>
      </c>
      <c r="AW1193" s="13" t="s">
        <v>36</v>
      </c>
      <c r="AX1193" s="13" t="s">
        <v>21</v>
      </c>
      <c r="AY1193" s="253" t="s">
        <v>215</v>
      </c>
    </row>
    <row r="1194" s="2" customFormat="1" ht="21.75" customHeight="1">
      <c r="A1194" s="39"/>
      <c r="B1194" s="40"/>
      <c r="C1194" s="228" t="s">
        <v>1929</v>
      </c>
      <c r="D1194" s="228" t="s">
        <v>217</v>
      </c>
      <c r="E1194" s="229" t="s">
        <v>1930</v>
      </c>
      <c r="F1194" s="230" t="s">
        <v>1931</v>
      </c>
      <c r="G1194" s="231" t="s">
        <v>246</v>
      </c>
      <c r="H1194" s="232">
        <v>386.90899999999999</v>
      </c>
      <c r="I1194" s="233"/>
      <c r="J1194" s="234">
        <f>ROUND(I1194*H1194,2)</f>
        <v>0</v>
      </c>
      <c r="K1194" s="235"/>
      <c r="L1194" s="45"/>
      <c r="M1194" s="236" t="s">
        <v>1</v>
      </c>
      <c r="N1194" s="237" t="s">
        <v>45</v>
      </c>
      <c r="O1194" s="92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0" t="s">
        <v>303</v>
      </c>
      <c r="AT1194" s="240" t="s">
        <v>217</v>
      </c>
      <c r="AU1194" s="240" t="s">
        <v>89</v>
      </c>
      <c r="AY1194" s="18" t="s">
        <v>215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21</v>
      </c>
      <c r="BK1194" s="241">
        <f>ROUND(I1194*H1194,2)</f>
        <v>0</v>
      </c>
      <c r="BL1194" s="18" t="s">
        <v>303</v>
      </c>
      <c r="BM1194" s="240" t="s">
        <v>1932</v>
      </c>
    </row>
    <row r="1195" s="13" customFormat="1">
      <c r="A1195" s="13"/>
      <c r="B1195" s="242"/>
      <c r="C1195" s="243"/>
      <c r="D1195" s="244" t="s">
        <v>223</v>
      </c>
      <c r="E1195" s="245" t="s">
        <v>1</v>
      </c>
      <c r="F1195" s="246" t="s">
        <v>1720</v>
      </c>
      <c r="G1195" s="243"/>
      <c r="H1195" s="247">
        <v>358.24900000000002</v>
      </c>
      <c r="I1195" s="248"/>
      <c r="J1195" s="243"/>
      <c r="K1195" s="243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3" t="s">
        <v>223</v>
      </c>
      <c r="AU1195" s="253" t="s">
        <v>89</v>
      </c>
      <c r="AV1195" s="13" t="s">
        <v>89</v>
      </c>
      <c r="AW1195" s="13" t="s">
        <v>36</v>
      </c>
      <c r="AX1195" s="13" t="s">
        <v>80</v>
      </c>
      <c r="AY1195" s="253" t="s">
        <v>215</v>
      </c>
    </row>
    <row r="1196" s="13" customFormat="1">
      <c r="A1196" s="13"/>
      <c r="B1196" s="242"/>
      <c r="C1196" s="243"/>
      <c r="D1196" s="244" t="s">
        <v>223</v>
      </c>
      <c r="E1196" s="245" t="s">
        <v>1</v>
      </c>
      <c r="F1196" s="246" t="s">
        <v>1933</v>
      </c>
      <c r="G1196" s="243"/>
      <c r="H1196" s="247">
        <v>11.66</v>
      </c>
      <c r="I1196" s="248"/>
      <c r="J1196" s="243"/>
      <c r="K1196" s="243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3" t="s">
        <v>223</v>
      </c>
      <c r="AU1196" s="253" t="s">
        <v>89</v>
      </c>
      <c r="AV1196" s="13" t="s">
        <v>89</v>
      </c>
      <c r="AW1196" s="13" t="s">
        <v>36</v>
      </c>
      <c r="AX1196" s="13" t="s">
        <v>80</v>
      </c>
      <c r="AY1196" s="253" t="s">
        <v>215</v>
      </c>
    </row>
    <row r="1197" s="13" customFormat="1">
      <c r="A1197" s="13"/>
      <c r="B1197" s="242"/>
      <c r="C1197" s="243"/>
      <c r="D1197" s="244" t="s">
        <v>223</v>
      </c>
      <c r="E1197" s="245" t="s">
        <v>1</v>
      </c>
      <c r="F1197" s="246" t="s">
        <v>1934</v>
      </c>
      <c r="G1197" s="243"/>
      <c r="H1197" s="247">
        <v>17</v>
      </c>
      <c r="I1197" s="248"/>
      <c r="J1197" s="243"/>
      <c r="K1197" s="243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223</v>
      </c>
      <c r="AU1197" s="253" t="s">
        <v>89</v>
      </c>
      <c r="AV1197" s="13" t="s">
        <v>89</v>
      </c>
      <c r="AW1197" s="13" t="s">
        <v>36</v>
      </c>
      <c r="AX1197" s="13" t="s">
        <v>80</v>
      </c>
      <c r="AY1197" s="253" t="s">
        <v>215</v>
      </c>
    </row>
    <row r="1198" s="14" customFormat="1">
      <c r="A1198" s="14"/>
      <c r="B1198" s="254"/>
      <c r="C1198" s="255"/>
      <c r="D1198" s="244" t="s">
        <v>223</v>
      </c>
      <c r="E1198" s="256" t="s">
        <v>1</v>
      </c>
      <c r="F1198" s="257" t="s">
        <v>226</v>
      </c>
      <c r="G1198" s="255"/>
      <c r="H1198" s="258">
        <v>386.90899999999999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223</v>
      </c>
      <c r="AU1198" s="264" t="s">
        <v>89</v>
      </c>
      <c r="AV1198" s="14" t="s">
        <v>221</v>
      </c>
      <c r="AW1198" s="14" t="s">
        <v>36</v>
      </c>
      <c r="AX1198" s="14" t="s">
        <v>21</v>
      </c>
      <c r="AY1198" s="264" t="s">
        <v>215</v>
      </c>
    </row>
    <row r="1199" s="2" customFormat="1" ht="21.75" customHeight="1">
      <c r="A1199" s="39"/>
      <c r="B1199" s="40"/>
      <c r="C1199" s="275" t="s">
        <v>1935</v>
      </c>
      <c r="D1199" s="275" t="s">
        <v>294</v>
      </c>
      <c r="E1199" s="276" t="s">
        <v>1936</v>
      </c>
      <c r="F1199" s="277" t="s">
        <v>1937</v>
      </c>
      <c r="G1199" s="278" t="s">
        <v>246</v>
      </c>
      <c r="H1199" s="279">
        <v>11.893000000000001</v>
      </c>
      <c r="I1199" s="280"/>
      <c r="J1199" s="281">
        <f>ROUND(I1199*H1199,2)</f>
        <v>0</v>
      </c>
      <c r="K1199" s="282"/>
      <c r="L1199" s="283"/>
      <c r="M1199" s="284" t="s">
        <v>1</v>
      </c>
      <c r="N1199" s="285" t="s">
        <v>45</v>
      </c>
      <c r="O1199" s="92"/>
      <c r="P1199" s="238">
        <f>O1199*H1199</f>
        <v>0</v>
      </c>
      <c r="Q1199" s="238">
        <v>0.016</v>
      </c>
      <c r="R1199" s="238">
        <f>Q1199*H1199</f>
        <v>0.19028800000000001</v>
      </c>
      <c r="S1199" s="238">
        <v>0</v>
      </c>
      <c r="T1199" s="23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0" t="s">
        <v>384</v>
      </c>
      <c r="AT1199" s="240" t="s">
        <v>294</v>
      </c>
      <c r="AU1199" s="240" t="s">
        <v>89</v>
      </c>
      <c r="AY1199" s="18" t="s">
        <v>215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21</v>
      </c>
      <c r="BK1199" s="241">
        <f>ROUND(I1199*H1199,2)</f>
        <v>0</v>
      </c>
      <c r="BL1199" s="18" t="s">
        <v>303</v>
      </c>
      <c r="BM1199" s="240" t="s">
        <v>1938</v>
      </c>
    </row>
    <row r="1200" s="13" customFormat="1">
      <c r="A1200" s="13"/>
      <c r="B1200" s="242"/>
      <c r="C1200" s="243"/>
      <c r="D1200" s="244" t="s">
        <v>223</v>
      </c>
      <c r="E1200" s="245" t="s">
        <v>1</v>
      </c>
      <c r="F1200" s="246" t="s">
        <v>1939</v>
      </c>
      <c r="G1200" s="243"/>
      <c r="H1200" s="247">
        <v>11.893000000000001</v>
      </c>
      <c r="I1200" s="248"/>
      <c r="J1200" s="243"/>
      <c r="K1200" s="243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223</v>
      </c>
      <c r="AU1200" s="253" t="s">
        <v>89</v>
      </c>
      <c r="AV1200" s="13" t="s">
        <v>89</v>
      </c>
      <c r="AW1200" s="13" t="s">
        <v>36</v>
      </c>
      <c r="AX1200" s="13" t="s">
        <v>21</v>
      </c>
      <c r="AY1200" s="253" t="s">
        <v>215</v>
      </c>
    </row>
    <row r="1201" s="2" customFormat="1" ht="21.75" customHeight="1">
      <c r="A1201" s="39"/>
      <c r="B1201" s="40"/>
      <c r="C1201" s="275" t="s">
        <v>1940</v>
      </c>
      <c r="D1201" s="275" t="s">
        <v>294</v>
      </c>
      <c r="E1201" s="276" t="s">
        <v>1941</v>
      </c>
      <c r="F1201" s="277" t="s">
        <v>1942</v>
      </c>
      <c r="G1201" s="278" t="s">
        <v>246</v>
      </c>
      <c r="H1201" s="279">
        <v>17.34</v>
      </c>
      <c r="I1201" s="280"/>
      <c r="J1201" s="281">
        <f>ROUND(I1201*H1201,2)</f>
        <v>0</v>
      </c>
      <c r="K1201" s="282"/>
      <c r="L1201" s="283"/>
      <c r="M1201" s="284" t="s">
        <v>1</v>
      </c>
      <c r="N1201" s="285" t="s">
        <v>45</v>
      </c>
      <c r="O1201" s="92"/>
      <c r="P1201" s="238">
        <f>O1201*H1201</f>
        <v>0</v>
      </c>
      <c r="Q1201" s="238">
        <v>0.01</v>
      </c>
      <c r="R1201" s="238">
        <f>Q1201*H1201</f>
        <v>0.1734</v>
      </c>
      <c r="S1201" s="238">
        <v>0</v>
      </c>
      <c r="T1201" s="239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0" t="s">
        <v>384</v>
      </c>
      <c r="AT1201" s="240" t="s">
        <v>294</v>
      </c>
      <c r="AU1201" s="240" t="s">
        <v>89</v>
      </c>
      <c r="AY1201" s="18" t="s">
        <v>215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8" t="s">
        <v>21</v>
      </c>
      <c r="BK1201" s="241">
        <f>ROUND(I1201*H1201,2)</f>
        <v>0</v>
      </c>
      <c r="BL1201" s="18" t="s">
        <v>303</v>
      </c>
      <c r="BM1201" s="240" t="s">
        <v>1943</v>
      </c>
    </row>
    <row r="1202" s="13" customFormat="1">
      <c r="A1202" s="13"/>
      <c r="B1202" s="242"/>
      <c r="C1202" s="243"/>
      <c r="D1202" s="244" t="s">
        <v>223</v>
      </c>
      <c r="E1202" s="245" t="s">
        <v>1</v>
      </c>
      <c r="F1202" s="246" t="s">
        <v>1944</v>
      </c>
      <c r="G1202" s="243"/>
      <c r="H1202" s="247">
        <v>17.34</v>
      </c>
      <c r="I1202" s="248"/>
      <c r="J1202" s="243"/>
      <c r="K1202" s="243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3" t="s">
        <v>223</v>
      </c>
      <c r="AU1202" s="253" t="s">
        <v>89</v>
      </c>
      <c r="AV1202" s="13" t="s">
        <v>89</v>
      </c>
      <c r="AW1202" s="13" t="s">
        <v>36</v>
      </c>
      <c r="AX1202" s="13" t="s">
        <v>21</v>
      </c>
      <c r="AY1202" s="253" t="s">
        <v>215</v>
      </c>
    </row>
    <row r="1203" s="2" customFormat="1" ht="21.75" customHeight="1">
      <c r="A1203" s="39"/>
      <c r="B1203" s="40"/>
      <c r="C1203" s="275" t="s">
        <v>1945</v>
      </c>
      <c r="D1203" s="275" t="s">
        <v>294</v>
      </c>
      <c r="E1203" s="276" t="s">
        <v>1946</v>
      </c>
      <c r="F1203" s="277" t="s">
        <v>1947</v>
      </c>
      <c r="G1203" s="278" t="s">
        <v>246</v>
      </c>
      <c r="H1203" s="279">
        <v>365.41399999999999</v>
      </c>
      <c r="I1203" s="280"/>
      <c r="J1203" s="281">
        <f>ROUND(I1203*H1203,2)</f>
        <v>0</v>
      </c>
      <c r="K1203" s="282"/>
      <c r="L1203" s="283"/>
      <c r="M1203" s="284" t="s">
        <v>1</v>
      </c>
      <c r="N1203" s="285" t="s">
        <v>45</v>
      </c>
      <c r="O1203" s="92"/>
      <c r="P1203" s="238">
        <f>O1203*H1203</f>
        <v>0</v>
      </c>
      <c r="Q1203" s="238">
        <v>0.0022000000000000001</v>
      </c>
      <c r="R1203" s="238">
        <f>Q1203*H1203</f>
        <v>0.80391080000000004</v>
      </c>
      <c r="S1203" s="238">
        <v>0</v>
      </c>
      <c r="T1203" s="23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0" t="s">
        <v>384</v>
      </c>
      <c r="AT1203" s="240" t="s">
        <v>294</v>
      </c>
      <c r="AU1203" s="240" t="s">
        <v>89</v>
      </c>
      <c r="AY1203" s="18" t="s">
        <v>215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21</v>
      </c>
      <c r="BK1203" s="241">
        <f>ROUND(I1203*H1203,2)</f>
        <v>0</v>
      </c>
      <c r="BL1203" s="18" t="s">
        <v>303</v>
      </c>
      <c r="BM1203" s="240" t="s">
        <v>1948</v>
      </c>
    </row>
    <row r="1204" s="13" customFormat="1">
      <c r="A1204" s="13"/>
      <c r="B1204" s="242"/>
      <c r="C1204" s="243"/>
      <c r="D1204" s="244" t="s">
        <v>223</v>
      </c>
      <c r="E1204" s="245" t="s">
        <v>1</v>
      </c>
      <c r="F1204" s="246" t="s">
        <v>1949</v>
      </c>
      <c r="G1204" s="243"/>
      <c r="H1204" s="247">
        <v>365.41399999999999</v>
      </c>
      <c r="I1204" s="248"/>
      <c r="J1204" s="243"/>
      <c r="K1204" s="243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3" t="s">
        <v>223</v>
      </c>
      <c r="AU1204" s="253" t="s">
        <v>89</v>
      </c>
      <c r="AV1204" s="13" t="s">
        <v>89</v>
      </c>
      <c r="AW1204" s="13" t="s">
        <v>36</v>
      </c>
      <c r="AX1204" s="13" t="s">
        <v>21</v>
      </c>
      <c r="AY1204" s="253" t="s">
        <v>215</v>
      </c>
    </row>
    <row r="1205" s="2" customFormat="1" ht="33" customHeight="1">
      <c r="A1205" s="39"/>
      <c r="B1205" s="40"/>
      <c r="C1205" s="228" t="s">
        <v>1950</v>
      </c>
      <c r="D1205" s="228" t="s">
        <v>217</v>
      </c>
      <c r="E1205" s="229" t="s">
        <v>1951</v>
      </c>
      <c r="F1205" s="230" t="s">
        <v>1952</v>
      </c>
      <c r="G1205" s="231" t="s">
        <v>246</v>
      </c>
      <c r="H1205" s="232">
        <v>687.75999999999999</v>
      </c>
      <c r="I1205" s="233"/>
      <c r="J1205" s="234">
        <f>ROUND(I1205*H1205,2)</f>
        <v>0</v>
      </c>
      <c r="K1205" s="235"/>
      <c r="L1205" s="45"/>
      <c r="M1205" s="236" t="s">
        <v>1</v>
      </c>
      <c r="N1205" s="237" t="s">
        <v>45</v>
      </c>
      <c r="O1205" s="92"/>
      <c r="P1205" s="238">
        <f>O1205*H1205</f>
        <v>0</v>
      </c>
      <c r="Q1205" s="238">
        <v>0</v>
      </c>
      <c r="R1205" s="238">
        <f>Q1205*H1205</f>
        <v>0</v>
      </c>
      <c r="S1205" s="238">
        <v>0.014500000000000001</v>
      </c>
      <c r="T1205" s="239">
        <f>S1205*H1205</f>
        <v>9.9725200000000012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0" t="s">
        <v>303</v>
      </c>
      <c r="AT1205" s="240" t="s">
        <v>217</v>
      </c>
      <c r="AU1205" s="240" t="s">
        <v>89</v>
      </c>
      <c r="AY1205" s="18" t="s">
        <v>215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21</v>
      </c>
      <c r="BK1205" s="241">
        <f>ROUND(I1205*H1205,2)</f>
        <v>0</v>
      </c>
      <c r="BL1205" s="18" t="s">
        <v>303</v>
      </c>
      <c r="BM1205" s="240" t="s">
        <v>1953</v>
      </c>
    </row>
    <row r="1206" s="13" customFormat="1">
      <c r="A1206" s="13"/>
      <c r="B1206" s="242"/>
      <c r="C1206" s="243"/>
      <c r="D1206" s="244" t="s">
        <v>223</v>
      </c>
      <c r="E1206" s="245" t="s">
        <v>1</v>
      </c>
      <c r="F1206" s="246" t="s">
        <v>1607</v>
      </c>
      <c r="G1206" s="243"/>
      <c r="H1206" s="247">
        <v>687.75999999999999</v>
      </c>
      <c r="I1206" s="248"/>
      <c r="J1206" s="243"/>
      <c r="K1206" s="243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223</v>
      </c>
      <c r="AU1206" s="253" t="s">
        <v>89</v>
      </c>
      <c r="AV1206" s="13" t="s">
        <v>89</v>
      </c>
      <c r="AW1206" s="13" t="s">
        <v>36</v>
      </c>
      <c r="AX1206" s="13" t="s">
        <v>21</v>
      </c>
      <c r="AY1206" s="253" t="s">
        <v>215</v>
      </c>
    </row>
    <row r="1207" s="2" customFormat="1" ht="33" customHeight="1">
      <c r="A1207" s="39"/>
      <c r="B1207" s="40"/>
      <c r="C1207" s="228" t="s">
        <v>1954</v>
      </c>
      <c r="D1207" s="228" t="s">
        <v>217</v>
      </c>
      <c r="E1207" s="229" t="s">
        <v>1955</v>
      </c>
      <c r="F1207" s="230" t="s">
        <v>1956</v>
      </c>
      <c r="G1207" s="231" t="s">
        <v>246</v>
      </c>
      <c r="H1207" s="232">
        <v>687.75999999999999</v>
      </c>
      <c r="I1207" s="233"/>
      <c r="J1207" s="234">
        <f>ROUND(I1207*H1207,2)</f>
        <v>0</v>
      </c>
      <c r="K1207" s="235"/>
      <c r="L1207" s="45"/>
      <c r="M1207" s="236" t="s">
        <v>1</v>
      </c>
      <c r="N1207" s="237" t="s">
        <v>45</v>
      </c>
      <c r="O1207" s="92"/>
      <c r="P1207" s="238">
        <f>O1207*H1207</f>
        <v>0</v>
      </c>
      <c r="Q1207" s="238">
        <v>0</v>
      </c>
      <c r="R1207" s="238">
        <f>Q1207*H1207</f>
        <v>0</v>
      </c>
      <c r="S1207" s="238">
        <v>0.024</v>
      </c>
      <c r="T1207" s="239">
        <f>S1207*H1207</f>
        <v>16.506240000000002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0" t="s">
        <v>303</v>
      </c>
      <c r="AT1207" s="240" t="s">
        <v>217</v>
      </c>
      <c r="AU1207" s="240" t="s">
        <v>89</v>
      </c>
      <c r="AY1207" s="18" t="s">
        <v>215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21</v>
      </c>
      <c r="BK1207" s="241">
        <f>ROUND(I1207*H1207,2)</f>
        <v>0</v>
      </c>
      <c r="BL1207" s="18" t="s">
        <v>303</v>
      </c>
      <c r="BM1207" s="240" t="s">
        <v>1957</v>
      </c>
    </row>
    <row r="1208" s="13" customFormat="1">
      <c r="A1208" s="13"/>
      <c r="B1208" s="242"/>
      <c r="C1208" s="243"/>
      <c r="D1208" s="244" t="s">
        <v>223</v>
      </c>
      <c r="E1208" s="245" t="s">
        <v>1</v>
      </c>
      <c r="F1208" s="246" t="s">
        <v>1958</v>
      </c>
      <c r="G1208" s="243"/>
      <c r="H1208" s="247">
        <v>687.75999999999999</v>
      </c>
      <c r="I1208" s="248"/>
      <c r="J1208" s="243"/>
      <c r="K1208" s="243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223</v>
      </c>
      <c r="AU1208" s="253" t="s">
        <v>89</v>
      </c>
      <c r="AV1208" s="13" t="s">
        <v>89</v>
      </c>
      <c r="AW1208" s="13" t="s">
        <v>36</v>
      </c>
      <c r="AX1208" s="13" t="s">
        <v>21</v>
      </c>
      <c r="AY1208" s="253" t="s">
        <v>215</v>
      </c>
    </row>
    <row r="1209" s="2" customFormat="1" ht="21.75" customHeight="1">
      <c r="A1209" s="39"/>
      <c r="B1209" s="40"/>
      <c r="C1209" s="228" t="s">
        <v>1959</v>
      </c>
      <c r="D1209" s="228" t="s">
        <v>217</v>
      </c>
      <c r="E1209" s="229" t="s">
        <v>1960</v>
      </c>
      <c r="F1209" s="230" t="s">
        <v>1961</v>
      </c>
      <c r="G1209" s="231" t="s">
        <v>246</v>
      </c>
      <c r="H1209" s="232">
        <v>4.0999999999999996</v>
      </c>
      <c r="I1209" s="233"/>
      <c r="J1209" s="234">
        <f>ROUND(I1209*H1209,2)</f>
        <v>0</v>
      </c>
      <c r="K1209" s="235"/>
      <c r="L1209" s="45"/>
      <c r="M1209" s="236" t="s">
        <v>1</v>
      </c>
      <c r="N1209" s="237" t="s">
        <v>45</v>
      </c>
      <c r="O1209" s="92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40" t="s">
        <v>303</v>
      </c>
      <c r="AT1209" s="240" t="s">
        <v>217</v>
      </c>
      <c r="AU1209" s="240" t="s">
        <v>89</v>
      </c>
      <c r="AY1209" s="18" t="s">
        <v>215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8" t="s">
        <v>21</v>
      </c>
      <c r="BK1209" s="241">
        <f>ROUND(I1209*H1209,2)</f>
        <v>0</v>
      </c>
      <c r="BL1209" s="18" t="s">
        <v>303</v>
      </c>
      <c r="BM1209" s="240" t="s">
        <v>1962</v>
      </c>
    </row>
    <row r="1210" s="13" customFormat="1">
      <c r="A1210" s="13"/>
      <c r="B1210" s="242"/>
      <c r="C1210" s="243"/>
      <c r="D1210" s="244" t="s">
        <v>223</v>
      </c>
      <c r="E1210" s="245" t="s">
        <v>1</v>
      </c>
      <c r="F1210" s="246" t="s">
        <v>1963</v>
      </c>
      <c r="G1210" s="243"/>
      <c r="H1210" s="247">
        <v>4.0999999999999996</v>
      </c>
      <c r="I1210" s="248"/>
      <c r="J1210" s="243"/>
      <c r="K1210" s="243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3" t="s">
        <v>223</v>
      </c>
      <c r="AU1210" s="253" t="s">
        <v>89</v>
      </c>
      <c r="AV1210" s="13" t="s">
        <v>89</v>
      </c>
      <c r="AW1210" s="13" t="s">
        <v>36</v>
      </c>
      <c r="AX1210" s="13" t="s">
        <v>21</v>
      </c>
      <c r="AY1210" s="253" t="s">
        <v>215</v>
      </c>
    </row>
    <row r="1211" s="2" customFormat="1" ht="16.5" customHeight="1">
      <c r="A1211" s="39"/>
      <c r="B1211" s="40"/>
      <c r="C1211" s="275" t="s">
        <v>1964</v>
      </c>
      <c r="D1211" s="275" t="s">
        <v>294</v>
      </c>
      <c r="E1211" s="276" t="s">
        <v>1965</v>
      </c>
      <c r="F1211" s="277" t="s">
        <v>1966</v>
      </c>
      <c r="G1211" s="278" t="s">
        <v>246</v>
      </c>
      <c r="H1211" s="279">
        <v>4.5099999999999998</v>
      </c>
      <c r="I1211" s="280"/>
      <c r="J1211" s="281">
        <f>ROUND(I1211*H1211,2)</f>
        <v>0</v>
      </c>
      <c r="K1211" s="282"/>
      <c r="L1211" s="283"/>
      <c r="M1211" s="284" t="s">
        <v>1</v>
      </c>
      <c r="N1211" s="285" t="s">
        <v>45</v>
      </c>
      <c r="O1211" s="92"/>
      <c r="P1211" s="238">
        <f>O1211*H1211</f>
        <v>0</v>
      </c>
      <c r="Q1211" s="238">
        <v>0.0049100000000000003</v>
      </c>
      <c r="R1211" s="238">
        <f>Q1211*H1211</f>
        <v>0.0221441</v>
      </c>
      <c r="S1211" s="238">
        <v>0</v>
      </c>
      <c r="T1211" s="23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40" t="s">
        <v>384</v>
      </c>
      <c r="AT1211" s="240" t="s">
        <v>294</v>
      </c>
      <c r="AU1211" s="240" t="s">
        <v>89</v>
      </c>
      <c r="AY1211" s="18" t="s">
        <v>215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21</v>
      </c>
      <c r="BK1211" s="241">
        <f>ROUND(I1211*H1211,2)</f>
        <v>0</v>
      </c>
      <c r="BL1211" s="18" t="s">
        <v>303</v>
      </c>
      <c r="BM1211" s="240" t="s">
        <v>1967</v>
      </c>
    </row>
    <row r="1212" s="13" customFormat="1">
      <c r="A1212" s="13"/>
      <c r="B1212" s="242"/>
      <c r="C1212" s="243"/>
      <c r="D1212" s="244" t="s">
        <v>223</v>
      </c>
      <c r="E1212" s="245" t="s">
        <v>1</v>
      </c>
      <c r="F1212" s="246" t="s">
        <v>1968</v>
      </c>
      <c r="G1212" s="243"/>
      <c r="H1212" s="247">
        <v>4.0999999999999996</v>
      </c>
      <c r="I1212" s="248"/>
      <c r="J1212" s="243"/>
      <c r="K1212" s="243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3" t="s">
        <v>223</v>
      </c>
      <c r="AU1212" s="253" t="s">
        <v>89</v>
      </c>
      <c r="AV1212" s="13" t="s">
        <v>89</v>
      </c>
      <c r="AW1212" s="13" t="s">
        <v>36</v>
      </c>
      <c r="AX1212" s="13" t="s">
        <v>21</v>
      </c>
      <c r="AY1212" s="253" t="s">
        <v>215</v>
      </c>
    </row>
    <row r="1213" s="13" customFormat="1">
      <c r="A1213" s="13"/>
      <c r="B1213" s="242"/>
      <c r="C1213" s="243"/>
      <c r="D1213" s="244" t="s">
        <v>223</v>
      </c>
      <c r="E1213" s="243"/>
      <c r="F1213" s="246" t="s">
        <v>1969</v>
      </c>
      <c r="G1213" s="243"/>
      <c r="H1213" s="247">
        <v>4.5099999999999998</v>
      </c>
      <c r="I1213" s="248"/>
      <c r="J1213" s="243"/>
      <c r="K1213" s="243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3" t="s">
        <v>223</v>
      </c>
      <c r="AU1213" s="253" t="s">
        <v>89</v>
      </c>
      <c r="AV1213" s="13" t="s">
        <v>89</v>
      </c>
      <c r="AW1213" s="13" t="s">
        <v>4</v>
      </c>
      <c r="AX1213" s="13" t="s">
        <v>21</v>
      </c>
      <c r="AY1213" s="253" t="s">
        <v>215</v>
      </c>
    </row>
    <row r="1214" s="2" customFormat="1" ht="21.75" customHeight="1">
      <c r="A1214" s="39"/>
      <c r="B1214" s="40"/>
      <c r="C1214" s="228" t="s">
        <v>1970</v>
      </c>
      <c r="D1214" s="228" t="s">
        <v>217</v>
      </c>
      <c r="E1214" s="229" t="s">
        <v>1971</v>
      </c>
      <c r="F1214" s="230" t="s">
        <v>1972</v>
      </c>
      <c r="G1214" s="231" t="s">
        <v>1587</v>
      </c>
      <c r="H1214" s="297"/>
      <c r="I1214" s="233"/>
      <c r="J1214" s="234">
        <f>ROUND(I1214*H1214,2)</f>
        <v>0</v>
      </c>
      <c r="K1214" s="235"/>
      <c r="L1214" s="45"/>
      <c r="M1214" s="236" t="s">
        <v>1</v>
      </c>
      <c r="N1214" s="237" t="s">
        <v>45</v>
      </c>
      <c r="O1214" s="92"/>
      <c r="P1214" s="238">
        <f>O1214*H1214</f>
        <v>0</v>
      </c>
      <c r="Q1214" s="238">
        <v>0</v>
      </c>
      <c r="R1214" s="238">
        <f>Q1214*H1214</f>
        <v>0</v>
      </c>
      <c r="S1214" s="238">
        <v>0</v>
      </c>
      <c r="T1214" s="23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303</v>
      </c>
      <c r="AT1214" s="240" t="s">
        <v>217</v>
      </c>
      <c r="AU1214" s="240" t="s">
        <v>89</v>
      </c>
      <c r="AY1214" s="18" t="s">
        <v>215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21</v>
      </c>
      <c r="BK1214" s="241">
        <f>ROUND(I1214*H1214,2)</f>
        <v>0</v>
      </c>
      <c r="BL1214" s="18" t="s">
        <v>303</v>
      </c>
      <c r="BM1214" s="240" t="s">
        <v>1973</v>
      </c>
    </row>
    <row r="1215" s="12" customFormat="1" ht="22.8" customHeight="1">
      <c r="A1215" s="12"/>
      <c r="B1215" s="212"/>
      <c r="C1215" s="213"/>
      <c r="D1215" s="214" t="s">
        <v>79</v>
      </c>
      <c r="E1215" s="226" t="s">
        <v>1974</v>
      </c>
      <c r="F1215" s="226" t="s">
        <v>1975</v>
      </c>
      <c r="G1215" s="213"/>
      <c r="H1215" s="213"/>
      <c r="I1215" s="216"/>
      <c r="J1215" s="227">
        <f>BK1215</f>
        <v>0</v>
      </c>
      <c r="K1215" s="213"/>
      <c r="L1215" s="218"/>
      <c r="M1215" s="219"/>
      <c r="N1215" s="220"/>
      <c r="O1215" s="220"/>
      <c r="P1215" s="221">
        <f>SUM(P1216:P1219)</f>
        <v>0</v>
      </c>
      <c r="Q1215" s="220"/>
      <c r="R1215" s="221">
        <f>SUM(R1216:R1219)</f>
        <v>0.098739999999999994</v>
      </c>
      <c r="S1215" s="220"/>
      <c r="T1215" s="222">
        <f>SUM(T1216:T1219)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23" t="s">
        <v>89</v>
      </c>
      <c r="AT1215" s="224" t="s">
        <v>79</v>
      </c>
      <c r="AU1215" s="224" t="s">
        <v>21</v>
      </c>
      <c r="AY1215" s="223" t="s">
        <v>215</v>
      </c>
      <c r="BK1215" s="225">
        <f>SUM(BK1216:BK1219)</f>
        <v>0</v>
      </c>
    </row>
    <row r="1216" s="2" customFormat="1" ht="44.25" customHeight="1">
      <c r="A1216" s="39"/>
      <c r="B1216" s="40"/>
      <c r="C1216" s="228" t="s">
        <v>1976</v>
      </c>
      <c r="D1216" s="228" t="s">
        <v>217</v>
      </c>
      <c r="E1216" s="229" t="s">
        <v>1977</v>
      </c>
      <c r="F1216" s="230" t="s">
        <v>1978</v>
      </c>
      <c r="G1216" s="231" t="s">
        <v>1303</v>
      </c>
      <c r="H1216" s="232">
        <v>1</v>
      </c>
      <c r="I1216" s="233"/>
      <c r="J1216" s="234">
        <f>ROUND(I1216*H1216,2)</f>
        <v>0</v>
      </c>
      <c r="K1216" s="235"/>
      <c r="L1216" s="45"/>
      <c r="M1216" s="236" t="s">
        <v>1</v>
      </c>
      <c r="N1216" s="237" t="s">
        <v>45</v>
      </c>
      <c r="O1216" s="92"/>
      <c r="P1216" s="238">
        <f>O1216*H1216</f>
        <v>0</v>
      </c>
      <c r="Q1216" s="238">
        <v>0.049369999999999997</v>
      </c>
      <c r="R1216" s="238">
        <f>Q1216*H1216</f>
        <v>0.049369999999999997</v>
      </c>
      <c r="S1216" s="238">
        <v>0</v>
      </c>
      <c r="T1216" s="23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0" t="s">
        <v>303</v>
      </c>
      <c r="AT1216" s="240" t="s">
        <v>217</v>
      </c>
      <c r="AU1216" s="240" t="s">
        <v>89</v>
      </c>
      <c r="AY1216" s="18" t="s">
        <v>215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21</v>
      </c>
      <c r="BK1216" s="241">
        <f>ROUND(I1216*H1216,2)</f>
        <v>0</v>
      </c>
      <c r="BL1216" s="18" t="s">
        <v>303</v>
      </c>
      <c r="BM1216" s="240" t="s">
        <v>1979</v>
      </c>
    </row>
    <row r="1217" s="2" customFormat="1" ht="44.25" customHeight="1">
      <c r="A1217" s="39"/>
      <c r="B1217" s="40"/>
      <c r="C1217" s="228" t="s">
        <v>1980</v>
      </c>
      <c r="D1217" s="228" t="s">
        <v>217</v>
      </c>
      <c r="E1217" s="229" t="s">
        <v>1981</v>
      </c>
      <c r="F1217" s="230" t="s">
        <v>1982</v>
      </c>
      <c r="G1217" s="231" t="s">
        <v>1303</v>
      </c>
      <c r="H1217" s="232">
        <v>1</v>
      </c>
      <c r="I1217" s="233"/>
      <c r="J1217" s="234">
        <f>ROUND(I1217*H1217,2)</f>
        <v>0</v>
      </c>
      <c r="K1217" s="235"/>
      <c r="L1217" s="45"/>
      <c r="M1217" s="236" t="s">
        <v>1</v>
      </c>
      <c r="N1217" s="237" t="s">
        <v>45</v>
      </c>
      <c r="O1217" s="92"/>
      <c r="P1217" s="238">
        <f>O1217*H1217</f>
        <v>0</v>
      </c>
      <c r="Q1217" s="238">
        <v>0.049369999999999997</v>
      </c>
      <c r="R1217" s="238">
        <f>Q1217*H1217</f>
        <v>0.049369999999999997</v>
      </c>
      <c r="S1217" s="238">
        <v>0</v>
      </c>
      <c r="T1217" s="239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0" t="s">
        <v>303</v>
      </c>
      <c r="AT1217" s="240" t="s">
        <v>217</v>
      </c>
      <c r="AU1217" s="240" t="s">
        <v>89</v>
      </c>
      <c r="AY1217" s="18" t="s">
        <v>215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21</v>
      </c>
      <c r="BK1217" s="241">
        <f>ROUND(I1217*H1217,2)</f>
        <v>0</v>
      </c>
      <c r="BL1217" s="18" t="s">
        <v>303</v>
      </c>
      <c r="BM1217" s="240" t="s">
        <v>1983</v>
      </c>
    </row>
    <row r="1218" s="13" customFormat="1">
      <c r="A1218" s="13"/>
      <c r="B1218" s="242"/>
      <c r="C1218" s="243"/>
      <c r="D1218" s="244" t="s">
        <v>223</v>
      </c>
      <c r="E1218" s="245" t="s">
        <v>1</v>
      </c>
      <c r="F1218" s="246" t="s">
        <v>21</v>
      </c>
      <c r="G1218" s="243"/>
      <c r="H1218" s="247">
        <v>1</v>
      </c>
      <c r="I1218" s="248"/>
      <c r="J1218" s="243"/>
      <c r="K1218" s="243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223</v>
      </c>
      <c r="AU1218" s="253" t="s">
        <v>89</v>
      </c>
      <c r="AV1218" s="13" t="s">
        <v>89</v>
      </c>
      <c r="AW1218" s="13" t="s">
        <v>36</v>
      </c>
      <c r="AX1218" s="13" t="s">
        <v>21</v>
      </c>
      <c r="AY1218" s="253" t="s">
        <v>215</v>
      </c>
    </row>
    <row r="1219" s="2" customFormat="1" ht="21.75" customHeight="1">
      <c r="A1219" s="39"/>
      <c r="B1219" s="40"/>
      <c r="C1219" s="228" t="s">
        <v>1984</v>
      </c>
      <c r="D1219" s="228" t="s">
        <v>217</v>
      </c>
      <c r="E1219" s="229" t="s">
        <v>1985</v>
      </c>
      <c r="F1219" s="230" t="s">
        <v>1986</v>
      </c>
      <c r="G1219" s="231" t="s">
        <v>1587</v>
      </c>
      <c r="H1219" s="297"/>
      <c r="I1219" s="233"/>
      <c r="J1219" s="234">
        <f>ROUND(I1219*H1219,2)</f>
        <v>0</v>
      </c>
      <c r="K1219" s="235"/>
      <c r="L1219" s="45"/>
      <c r="M1219" s="236" t="s">
        <v>1</v>
      </c>
      <c r="N1219" s="237" t="s">
        <v>45</v>
      </c>
      <c r="O1219" s="92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0" t="s">
        <v>303</v>
      </c>
      <c r="AT1219" s="240" t="s">
        <v>217</v>
      </c>
      <c r="AU1219" s="240" t="s">
        <v>89</v>
      </c>
      <c r="AY1219" s="18" t="s">
        <v>215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21</v>
      </c>
      <c r="BK1219" s="241">
        <f>ROUND(I1219*H1219,2)</f>
        <v>0</v>
      </c>
      <c r="BL1219" s="18" t="s">
        <v>303</v>
      </c>
      <c r="BM1219" s="240" t="s">
        <v>1987</v>
      </c>
    </row>
    <row r="1220" s="12" customFormat="1" ht="22.8" customHeight="1">
      <c r="A1220" s="12"/>
      <c r="B1220" s="212"/>
      <c r="C1220" s="213"/>
      <c r="D1220" s="214" t="s">
        <v>79</v>
      </c>
      <c r="E1220" s="226" t="s">
        <v>1988</v>
      </c>
      <c r="F1220" s="226" t="s">
        <v>1989</v>
      </c>
      <c r="G1220" s="213"/>
      <c r="H1220" s="213"/>
      <c r="I1220" s="216"/>
      <c r="J1220" s="227">
        <f>BK1220</f>
        <v>0</v>
      </c>
      <c r="K1220" s="213"/>
      <c r="L1220" s="218"/>
      <c r="M1220" s="219"/>
      <c r="N1220" s="220"/>
      <c r="O1220" s="220"/>
      <c r="P1220" s="221">
        <f>SUM(P1221:P1224)</f>
        <v>0</v>
      </c>
      <c r="Q1220" s="220"/>
      <c r="R1220" s="221">
        <f>SUM(R1221:R1224)</f>
        <v>0</v>
      </c>
      <c r="S1220" s="220"/>
      <c r="T1220" s="222">
        <f>SUM(T1221:T1224)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23" t="s">
        <v>89</v>
      </c>
      <c r="AT1220" s="224" t="s">
        <v>79</v>
      </c>
      <c r="AU1220" s="224" t="s">
        <v>21</v>
      </c>
      <c r="AY1220" s="223" t="s">
        <v>215</v>
      </c>
      <c r="BK1220" s="225">
        <f>SUM(BK1221:BK1224)</f>
        <v>0</v>
      </c>
    </row>
    <row r="1221" s="2" customFormat="1" ht="21.75" customHeight="1">
      <c r="A1221" s="39"/>
      <c r="B1221" s="40"/>
      <c r="C1221" s="228" t="s">
        <v>1990</v>
      </c>
      <c r="D1221" s="228" t="s">
        <v>217</v>
      </c>
      <c r="E1221" s="229" t="s">
        <v>1991</v>
      </c>
      <c r="F1221" s="230" t="s">
        <v>1992</v>
      </c>
      <c r="G1221" s="231" t="s">
        <v>991</v>
      </c>
      <c r="H1221" s="232">
        <v>2</v>
      </c>
      <c r="I1221" s="233"/>
      <c r="J1221" s="234">
        <f>ROUND(I1221*H1221,2)</f>
        <v>0</v>
      </c>
      <c r="K1221" s="235"/>
      <c r="L1221" s="45"/>
      <c r="M1221" s="236" t="s">
        <v>1</v>
      </c>
      <c r="N1221" s="237" t="s">
        <v>45</v>
      </c>
      <c r="O1221" s="92"/>
      <c r="P1221" s="238">
        <f>O1221*H1221</f>
        <v>0</v>
      </c>
      <c r="Q1221" s="238">
        <v>0</v>
      </c>
      <c r="R1221" s="238">
        <f>Q1221*H1221</f>
        <v>0</v>
      </c>
      <c r="S1221" s="238">
        <v>0</v>
      </c>
      <c r="T1221" s="239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40" t="s">
        <v>303</v>
      </c>
      <c r="AT1221" s="240" t="s">
        <v>217</v>
      </c>
      <c r="AU1221" s="240" t="s">
        <v>89</v>
      </c>
      <c r="AY1221" s="18" t="s">
        <v>215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8" t="s">
        <v>21</v>
      </c>
      <c r="BK1221" s="241">
        <f>ROUND(I1221*H1221,2)</f>
        <v>0</v>
      </c>
      <c r="BL1221" s="18" t="s">
        <v>303</v>
      </c>
      <c r="BM1221" s="240" t="s">
        <v>1993</v>
      </c>
    </row>
    <row r="1222" s="13" customFormat="1">
      <c r="A1222" s="13"/>
      <c r="B1222" s="242"/>
      <c r="C1222" s="243"/>
      <c r="D1222" s="244" t="s">
        <v>223</v>
      </c>
      <c r="E1222" s="245" t="s">
        <v>1</v>
      </c>
      <c r="F1222" s="246" t="s">
        <v>89</v>
      </c>
      <c r="G1222" s="243"/>
      <c r="H1222" s="247">
        <v>2</v>
      </c>
      <c r="I1222" s="248"/>
      <c r="J1222" s="243"/>
      <c r="K1222" s="243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3" t="s">
        <v>223</v>
      </c>
      <c r="AU1222" s="253" t="s">
        <v>89</v>
      </c>
      <c r="AV1222" s="13" t="s">
        <v>89</v>
      </c>
      <c r="AW1222" s="13" t="s">
        <v>36</v>
      </c>
      <c r="AX1222" s="13" t="s">
        <v>21</v>
      </c>
      <c r="AY1222" s="253" t="s">
        <v>215</v>
      </c>
    </row>
    <row r="1223" s="2" customFormat="1" ht="16.5" customHeight="1">
      <c r="A1223" s="39"/>
      <c r="B1223" s="40"/>
      <c r="C1223" s="228" t="s">
        <v>1994</v>
      </c>
      <c r="D1223" s="228" t="s">
        <v>217</v>
      </c>
      <c r="E1223" s="229" t="s">
        <v>1995</v>
      </c>
      <c r="F1223" s="230" t="s">
        <v>1996</v>
      </c>
      <c r="G1223" s="231" t="s">
        <v>991</v>
      </c>
      <c r="H1223" s="232">
        <v>2</v>
      </c>
      <c r="I1223" s="233"/>
      <c r="J1223" s="234">
        <f>ROUND(I1223*H1223,2)</f>
        <v>0</v>
      </c>
      <c r="K1223" s="235"/>
      <c r="L1223" s="45"/>
      <c r="M1223" s="236" t="s">
        <v>1</v>
      </c>
      <c r="N1223" s="237" t="s">
        <v>45</v>
      </c>
      <c r="O1223" s="92"/>
      <c r="P1223" s="238">
        <f>O1223*H1223</f>
        <v>0</v>
      </c>
      <c r="Q1223" s="238">
        <v>0</v>
      </c>
      <c r="R1223" s="238">
        <f>Q1223*H1223</f>
        <v>0</v>
      </c>
      <c r="S1223" s="238">
        <v>0</v>
      </c>
      <c r="T1223" s="239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40" t="s">
        <v>303</v>
      </c>
      <c r="AT1223" s="240" t="s">
        <v>217</v>
      </c>
      <c r="AU1223" s="240" t="s">
        <v>89</v>
      </c>
      <c r="AY1223" s="18" t="s">
        <v>215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21</v>
      </c>
      <c r="BK1223" s="241">
        <f>ROUND(I1223*H1223,2)</f>
        <v>0</v>
      </c>
      <c r="BL1223" s="18" t="s">
        <v>303</v>
      </c>
      <c r="BM1223" s="240" t="s">
        <v>1997</v>
      </c>
    </row>
    <row r="1224" s="13" customFormat="1">
      <c r="A1224" s="13"/>
      <c r="B1224" s="242"/>
      <c r="C1224" s="243"/>
      <c r="D1224" s="244" t="s">
        <v>223</v>
      </c>
      <c r="E1224" s="245" t="s">
        <v>1</v>
      </c>
      <c r="F1224" s="246" t="s">
        <v>89</v>
      </c>
      <c r="G1224" s="243"/>
      <c r="H1224" s="247">
        <v>2</v>
      </c>
      <c r="I1224" s="248"/>
      <c r="J1224" s="243"/>
      <c r="K1224" s="243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223</v>
      </c>
      <c r="AU1224" s="253" t="s">
        <v>89</v>
      </c>
      <c r="AV1224" s="13" t="s">
        <v>89</v>
      </c>
      <c r="AW1224" s="13" t="s">
        <v>36</v>
      </c>
      <c r="AX1224" s="13" t="s">
        <v>21</v>
      </c>
      <c r="AY1224" s="253" t="s">
        <v>215</v>
      </c>
    </row>
    <row r="1225" s="12" customFormat="1" ht="22.8" customHeight="1">
      <c r="A1225" s="12"/>
      <c r="B1225" s="212"/>
      <c r="C1225" s="213"/>
      <c r="D1225" s="214" t="s">
        <v>79</v>
      </c>
      <c r="E1225" s="226" t="s">
        <v>1998</v>
      </c>
      <c r="F1225" s="226" t="s">
        <v>1999</v>
      </c>
      <c r="G1225" s="213"/>
      <c r="H1225" s="213"/>
      <c r="I1225" s="216"/>
      <c r="J1225" s="227">
        <f>BK1225</f>
        <v>0</v>
      </c>
      <c r="K1225" s="213"/>
      <c r="L1225" s="218"/>
      <c r="M1225" s="219"/>
      <c r="N1225" s="220"/>
      <c r="O1225" s="220"/>
      <c r="P1225" s="221">
        <f>SUM(P1226:P1228)</f>
        <v>0</v>
      </c>
      <c r="Q1225" s="220"/>
      <c r="R1225" s="221">
        <f>SUM(R1226:R1228)</f>
        <v>0.00059000000000000003</v>
      </c>
      <c r="S1225" s="220"/>
      <c r="T1225" s="222">
        <f>SUM(T1226:T1228)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23" t="s">
        <v>89</v>
      </c>
      <c r="AT1225" s="224" t="s">
        <v>79</v>
      </c>
      <c r="AU1225" s="224" t="s">
        <v>21</v>
      </c>
      <c r="AY1225" s="223" t="s">
        <v>215</v>
      </c>
      <c r="BK1225" s="225">
        <f>SUM(BK1226:BK1228)</f>
        <v>0</v>
      </c>
    </row>
    <row r="1226" s="2" customFormat="1" ht="16.5" customHeight="1">
      <c r="A1226" s="39"/>
      <c r="B1226" s="40"/>
      <c r="C1226" s="228" t="s">
        <v>2000</v>
      </c>
      <c r="D1226" s="228" t="s">
        <v>217</v>
      </c>
      <c r="E1226" s="229" t="s">
        <v>2001</v>
      </c>
      <c r="F1226" s="230" t="s">
        <v>2002</v>
      </c>
      <c r="G1226" s="231" t="s">
        <v>373</v>
      </c>
      <c r="H1226" s="232">
        <v>1</v>
      </c>
      <c r="I1226" s="233"/>
      <c r="J1226" s="234">
        <f>ROUND(I1226*H1226,2)</f>
        <v>0</v>
      </c>
      <c r="K1226" s="235"/>
      <c r="L1226" s="45"/>
      <c r="M1226" s="236" t="s">
        <v>1</v>
      </c>
      <c r="N1226" s="237" t="s">
        <v>45</v>
      </c>
      <c r="O1226" s="92"/>
      <c r="P1226" s="238">
        <f>O1226*H1226</f>
        <v>0</v>
      </c>
      <c r="Q1226" s="238">
        <v>0</v>
      </c>
      <c r="R1226" s="238">
        <f>Q1226*H1226</f>
        <v>0</v>
      </c>
      <c r="S1226" s="238">
        <v>0</v>
      </c>
      <c r="T1226" s="239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0" t="s">
        <v>303</v>
      </c>
      <c r="AT1226" s="240" t="s">
        <v>217</v>
      </c>
      <c r="AU1226" s="240" t="s">
        <v>89</v>
      </c>
      <c r="AY1226" s="18" t="s">
        <v>215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21</v>
      </c>
      <c r="BK1226" s="241">
        <f>ROUND(I1226*H1226,2)</f>
        <v>0</v>
      </c>
      <c r="BL1226" s="18" t="s">
        <v>303</v>
      </c>
      <c r="BM1226" s="240" t="s">
        <v>2003</v>
      </c>
    </row>
    <row r="1227" s="13" customFormat="1">
      <c r="A1227" s="13"/>
      <c r="B1227" s="242"/>
      <c r="C1227" s="243"/>
      <c r="D1227" s="244" t="s">
        <v>223</v>
      </c>
      <c r="E1227" s="245" t="s">
        <v>1</v>
      </c>
      <c r="F1227" s="246" t="s">
        <v>21</v>
      </c>
      <c r="G1227" s="243"/>
      <c r="H1227" s="247">
        <v>1</v>
      </c>
      <c r="I1227" s="248"/>
      <c r="J1227" s="243"/>
      <c r="K1227" s="243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223</v>
      </c>
      <c r="AU1227" s="253" t="s">
        <v>89</v>
      </c>
      <c r="AV1227" s="13" t="s">
        <v>89</v>
      </c>
      <c r="AW1227" s="13" t="s">
        <v>36</v>
      </c>
      <c r="AX1227" s="13" t="s">
        <v>21</v>
      </c>
      <c r="AY1227" s="253" t="s">
        <v>215</v>
      </c>
    </row>
    <row r="1228" s="2" customFormat="1" ht="16.5" customHeight="1">
      <c r="A1228" s="39"/>
      <c r="B1228" s="40"/>
      <c r="C1228" s="275" t="s">
        <v>2004</v>
      </c>
      <c r="D1228" s="275" t="s">
        <v>294</v>
      </c>
      <c r="E1228" s="276" t="s">
        <v>2005</v>
      </c>
      <c r="F1228" s="277" t="s">
        <v>2006</v>
      </c>
      <c r="G1228" s="278" t="s">
        <v>373</v>
      </c>
      <c r="H1228" s="279">
        <v>1</v>
      </c>
      <c r="I1228" s="280"/>
      <c r="J1228" s="281">
        <f>ROUND(I1228*H1228,2)</f>
        <v>0</v>
      </c>
      <c r="K1228" s="282"/>
      <c r="L1228" s="283"/>
      <c r="M1228" s="284" t="s">
        <v>1</v>
      </c>
      <c r="N1228" s="285" t="s">
        <v>45</v>
      </c>
      <c r="O1228" s="92"/>
      <c r="P1228" s="238">
        <f>O1228*H1228</f>
        <v>0</v>
      </c>
      <c r="Q1228" s="238">
        <v>0.00059000000000000003</v>
      </c>
      <c r="R1228" s="238">
        <f>Q1228*H1228</f>
        <v>0.00059000000000000003</v>
      </c>
      <c r="S1228" s="238">
        <v>0</v>
      </c>
      <c r="T1228" s="23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0" t="s">
        <v>384</v>
      </c>
      <c r="AT1228" s="240" t="s">
        <v>294</v>
      </c>
      <c r="AU1228" s="240" t="s">
        <v>89</v>
      </c>
      <c r="AY1228" s="18" t="s">
        <v>215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21</v>
      </c>
      <c r="BK1228" s="241">
        <f>ROUND(I1228*H1228,2)</f>
        <v>0</v>
      </c>
      <c r="BL1228" s="18" t="s">
        <v>303</v>
      </c>
      <c r="BM1228" s="240" t="s">
        <v>2007</v>
      </c>
    </row>
    <row r="1229" s="12" customFormat="1" ht="22.8" customHeight="1">
      <c r="A1229" s="12"/>
      <c r="B1229" s="212"/>
      <c r="C1229" s="213"/>
      <c r="D1229" s="214" t="s">
        <v>79</v>
      </c>
      <c r="E1229" s="226" t="s">
        <v>2008</v>
      </c>
      <c r="F1229" s="226" t="s">
        <v>2009</v>
      </c>
      <c r="G1229" s="213"/>
      <c r="H1229" s="213"/>
      <c r="I1229" s="216"/>
      <c r="J1229" s="227">
        <f>BK1229</f>
        <v>0</v>
      </c>
      <c r="K1229" s="213"/>
      <c r="L1229" s="218"/>
      <c r="M1229" s="219"/>
      <c r="N1229" s="220"/>
      <c r="O1229" s="220"/>
      <c r="P1229" s="221">
        <f>SUM(P1230:P1363)</f>
        <v>0</v>
      </c>
      <c r="Q1229" s="220"/>
      <c r="R1229" s="221">
        <f>SUM(R1230:R1363)</f>
        <v>13.366534079999999</v>
      </c>
      <c r="S1229" s="220"/>
      <c r="T1229" s="222">
        <f>SUM(T1230:T1363)</f>
        <v>12.922539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23" t="s">
        <v>89</v>
      </c>
      <c r="AT1229" s="224" t="s">
        <v>79</v>
      </c>
      <c r="AU1229" s="224" t="s">
        <v>21</v>
      </c>
      <c r="AY1229" s="223" t="s">
        <v>215</v>
      </c>
      <c r="BK1229" s="225">
        <f>SUM(BK1230:BK1363)</f>
        <v>0</v>
      </c>
    </row>
    <row r="1230" s="2" customFormat="1" ht="33" customHeight="1">
      <c r="A1230" s="39"/>
      <c r="B1230" s="40"/>
      <c r="C1230" s="228" t="s">
        <v>2010</v>
      </c>
      <c r="D1230" s="228" t="s">
        <v>217</v>
      </c>
      <c r="E1230" s="229" t="s">
        <v>2011</v>
      </c>
      <c r="F1230" s="230" t="s">
        <v>2012</v>
      </c>
      <c r="G1230" s="231" t="s">
        <v>246</v>
      </c>
      <c r="H1230" s="232">
        <v>6.1639999999999997</v>
      </c>
      <c r="I1230" s="233"/>
      <c r="J1230" s="234">
        <f>ROUND(I1230*H1230,2)</f>
        <v>0</v>
      </c>
      <c r="K1230" s="235"/>
      <c r="L1230" s="45"/>
      <c r="M1230" s="236" t="s">
        <v>1</v>
      </c>
      <c r="N1230" s="237" t="s">
        <v>45</v>
      </c>
      <c r="O1230" s="92"/>
      <c r="P1230" s="238">
        <f>O1230*H1230</f>
        <v>0</v>
      </c>
      <c r="Q1230" s="238">
        <v>0.02681</v>
      </c>
      <c r="R1230" s="238">
        <f>Q1230*H1230</f>
        <v>0.16525683999999999</v>
      </c>
      <c r="S1230" s="238">
        <v>0</v>
      </c>
      <c r="T1230" s="239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40" t="s">
        <v>303</v>
      </c>
      <c r="AT1230" s="240" t="s">
        <v>217</v>
      </c>
      <c r="AU1230" s="240" t="s">
        <v>89</v>
      </c>
      <c r="AY1230" s="18" t="s">
        <v>215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21</v>
      </c>
      <c r="BK1230" s="241">
        <f>ROUND(I1230*H1230,2)</f>
        <v>0</v>
      </c>
      <c r="BL1230" s="18" t="s">
        <v>303</v>
      </c>
      <c r="BM1230" s="240" t="s">
        <v>2013</v>
      </c>
    </row>
    <row r="1231" s="13" customFormat="1">
      <c r="A1231" s="13"/>
      <c r="B1231" s="242"/>
      <c r="C1231" s="243"/>
      <c r="D1231" s="244" t="s">
        <v>223</v>
      </c>
      <c r="E1231" s="245" t="s">
        <v>1</v>
      </c>
      <c r="F1231" s="246" t="s">
        <v>2014</v>
      </c>
      <c r="G1231" s="243"/>
      <c r="H1231" s="247">
        <v>6.1639999999999997</v>
      </c>
      <c r="I1231" s="248"/>
      <c r="J1231" s="243"/>
      <c r="K1231" s="243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223</v>
      </c>
      <c r="AU1231" s="253" t="s">
        <v>89</v>
      </c>
      <c r="AV1231" s="13" t="s">
        <v>89</v>
      </c>
      <c r="AW1231" s="13" t="s">
        <v>36</v>
      </c>
      <c r="AX1231" s="13" t="s">
        <v>21</v>
      </c>
      <c r="AY1231" s="253" t="s">
        <v>215</v>
      </c>
    </row>
    <row r="1232" s="2" customFormat="1" ht="21.75" customHeight="1">
      <c r="A1232" s="39"/>
      <c r="B1232" s="40"/>
      <c r="C1232" s="228" t="s">
        <v>2015</v>
      </c>
      <c r="D1232" s="228" t="s">
        <v>217</v>
      </c>
      <c r="E1232" s="229" t="s">
        <v>2016</v>
      </c>
      <c r="F1232" s="230" t="s">
        <v>2017</v>
      </c>
      <c r="G1232" s="231" t="s">
        <v>246</v>
      </c>
      <c r="H1232" s="232">
        <v>58.009</v>
      </c>
      <c r="I1232" s="233"/>
      <c r="J1232" s="234">
        <f>ROUND(I1232*H1232,2)</f>
        <v>0</v>
      </c>
      <c r="K1232" s="235"/>
      <c r="L1232" s="45"/>
      <c r="M1232" s="236" t="s">
        <v>1</v>
      </c>
      <c r="N1232" s="237" t="s">
        <v>45</v>
      </c>
      <c r="O1232" s="92"/>
      <c r="P1232" s="238">
        <f>O1232*H1232</f>
        <v>0</v>
      </c>
      <c r="Q1232" s="238">
        <v>0.02819</v>
      </c>
      <c r="R1232" s="238">
        <f>Q1232*H1232</f>
        <v>1.6352737100000001</v>
      </c>
      <c r="S1232" s="238">
        <v>0</v>
      </c>
      <c r="T1232" s="239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0" t="s">
        <v>303</v>
      </c>
      <c r="AT1232" s="240" t="s">
        <v>217</v>
      </c>
      <c r="AU1232" s="240" t="s">
        <v>89</v>
      </c>
      <c r="AY1232" s="18" t="s">
        <v>215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21</v>
      </c>
      <c r="BK1232" s="241">
        <f>ROUND(I1232*H1232,2)</f>
        <v>0</v>
      </c>
      <c r="BL1232" s="18" t="s">
        <v>303</v>
      </c>
      <c r="BM1232" s="240" t="s">
        <v>2018</v>
      </c>
    </row>
    <row r="1233" s="13" customFormat="1">
      <c r="A1233" s="13"/>
      <c r="B1233" s="242"/>
      <c r="C1233" s="243"/>
      <c r="D1233" s="244" t="s">
        <v>223</v>
      </c>
      <c r="E1233" s="245" t="s">
        <v>1</v>
      </c>
      <c r="F1233" s="246" t="s">
        <v>2019</v>
      </c>
      <c r="G1233" s="243"/>
      <c r="H1233" s="247">
        <v>58.009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223</v>
      </c>
      <c r="AU1233" s="253" t="s">
        <v>89</v>
      </c>
      <c r="AV1233" s="13" t="s">
        <v>89</v>
      </c>
      <c r="AW1233" s="13" t="s">
        <v>36</v>
      </c>
      <c r="AX1233" s="13" t="s">
        <v>21</v>
      </c>
      <c r="AY1233" s="253" t="s">
        <v>215</v>
      </c>
    </row>
    <row r="1234" s="2" customFormat="1" ht="21.75" customHeight="1">
      <c r="A1234" s="39"/>
      <c r="B1234" s="40"/>
      <c r="C1234" s="228" t="s">
        <v>2020</v>
      </c>
      <c r="D1234" s="228" t="s">
        <v>217</v>
      </c>
      <c r="E1234" s="229" t="s">
        <v>2021</v>
      </c>
      <c r="F1234" s="230" t="s">
        <v>2022</v>
      </c>
      <c r="G1234" s="231" t="s">
        <v>246</v>
      </c>
      <c r="H1234" s="232">
        <v>11.16</v>
      </c>
      <c r="I1234" s="233"/>
      <c r="J1234" s="234">
        <f>ROUND(I1234*H1234,2)</f>
        <v>0</v>
      </c>
      <c r="K1234" s="235"/>
      <c r="L1234" s="45"/>
      <c r="M1234" s="236" t="s">
        <v>1</v>
      </c>
      <c r="N1234" s="237" t="s">
        <v>45</v>
      </c>
      <c r="O1234" s="92"/>
      <c r="P1234" s="238">
        <f>O1234*H1234</f>
        <v>0</v>
      </c>
      <c r="Q1234" s="238">
        <v>0.046190000000000002</v>
      </c>
      <c r="R1234" s="238">
        <f>Q1234*H1234</f>
        <v>0.51548040000000006</v>
      </c>
      <c r="S1234" s="238">
        <v>0</v>
      </c>
      <c r="T1234" s="239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0" t="s">
        <v>303</v>
      </c>
      <c r="AT1234" s="240" t="s">
        <v>217</v>
      </c>
      <c r="AU1234" s="240" t="s">
        <v>89</v>
      </c>
      <c r="AY1234" s="18" t="s">
        <v>215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21</v>
      </c>
      <c r="BK1234" s="241">
        <f>ROUND(I1234*H1234,2)</f>
        <v>0</v>
      </c>
      <c r="BL1234" s="18" t="s">
        <v>303</v>
      </c>
      <c r="BM1234" s="240" t="s">
        <v>2023</v>
      </c>
    </row>
    <row r="1235" s="13" customFormat="1">
      <c r="A1235" s="13"/>
      <c r="B1235" s="242"/>
      <c r="C1235" s="243"/>
      <c r="D1235" s="244" t="s">
        <v>223</v>
      </c>
      <c r="E1235" s="245" t="s">
        <v>1</v>
      </c>
      <c r="F1235" s="246" t="s">
        <v>2024</v>
      </c>
      <c r="G1235" s="243"/>
      <c r="H1235" s="247">
        <v>11.16</v>
      </c>
      <c r="I1235" s="248"/>
      <c r="J1235" s="243"/>
      <c r="K1235" s="243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223</v>
      </c>
      <c r="AU1235" s="253" t="s">
        <v>89</v>
      </c>
      <c r="AV1235" s="13" t="s">
        <v>89</v>
      </c>
      <c r="AW1235" s="13" t="s">
        <v>36</v>
      </c>
      <c r="AX1235" s="13" t="s">
        <v>21</v>
      </c>
      <c r="AY1235" s="253" t="s">
        <v>215</v>
      </c>
    </row>
    <row r="1236" s="2" customFormat="1" ht="33" customHeight="1">
      <c r="A1236" s="39"/>
      <c r="B1236" s="40"/>
      <c r="C1236" s="228" t="s">
        <v>2025</v>
      </c>
      <c r="D1236" s="228" t="s">
        <v>217</v>
      </c>
      <c r="E1236" s="229" t="s">
        <v>2026</v>
      </c>
      <c r="F1236" s="230" t="s">
        <v>2027</v>
      </c>
      <c r="G1236" s="231" t="s">
        <v>246</v>
      </c>
      <c r="H1236" s="232">
        <v>71.200000000000003</v>
      </c>
      <c r="I1236" s="233"/>
      <c r="J1236" s="234">
        <f>ROUND(I1236*H1236,2)</f>
        <v>0</v>
      </c>
      <c r="K1236" s="235"/>
      <c r="L1236" s="45"/>
      <c r="M1236" s="236" t="s">
        <v>1</v>
      </c>
      <c r="N1236" s="237" t="s">
        <v>45</v>
      </c>
      <c r="O1236" s="92"/>
      <c r="P1236" s="238">
        <f>O1236*H1236</f>
        <v>0</v>
      </c>
      <c r="Q1236" s="238">
        <v>0.054019999999999999</v>
      </c>
      <c r="R1236" s="238">
        <f>Q1236*H1236</f>
        <v>3.8462239999999999</v>
      </c>
      <c r="S1236" s="238">
        <v>0</v>
      </c>
      <c r="T1236" s="23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0" t="s">
        <v>303</v>
      </c>
      <c r="AT1236" s="240" t="s">
        <v>217</v>
      </c>
      <c r="AU1236" s="240" t="s">
        <v>89</v>
      </c>
      <c r="AY1236" s="18" t="s">
        <v>215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21</v>
      </c>
      <c r="BK1236" s="241">
        <f>ROUND(I1236*H1236,2)</f>
        <v>0</v>
      </c>
      <c r="BL1236" s="18" t="s">
        <v>303</v>
      </c>
      <c r="BM1236" s="240" t="s">
        <v>2028</v>
      </c>
    </row>
    <row r="1237" s="13" customFormat="1">
      <c r="A1237" s="13"/>
      <c r="B1237" s="242"/>
      <c r="C1237" s="243"/>
      <c r="D1237" s="244" t="s">
        <v>223</v>
      </c>
      <c r="E1237" s="245" t="s">
        <v>1</v>
      </c>
      <c r="F1237" s="246" t="s">
        <v>2029</v>
      </c>
      <c r="G1237" s="243"/>
      <c r="H1237" s="247">
        <v>71.200000000000003</v>
      </c>
      <c r="I1237" s="248"/>
      <c r="J1237" s="243"/>
      <c r="K1237" s="243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223</v>
      </c>
      <c r="AU1237" s="253" t="s">
        <v>89</v>
      </c>
      <c r="AV1237" s="13" t="s">
        <v>89</v>
      </c>
      <c r="AW1237" s="13" t="s">
        <v>36</v>
      </c>
      <c r="AX1237" s="13" t="s">
        <v>21</v>
      </c>
      <c r="AY1237" s="253" t="s">
        <v>215</v>
      </c>
    </row>
    <row r="1238" s="2" customFormat="1" ht="21.75" customHeight="1">
      <c r="A1238" s="39"/>
      <c r="B1238" s="40"/>
      <c r="C1238" s="228" t="s">
        <v>2030</v>
      </c>
      <c r="D1238" s="228" t="s">
        <v>217</v>
      </c>
      <c r="E1238" s="229" t="s">
        <v>2031</v>
      </c>
      <c r="F1238" s="230" t="s">
        <v>2032</v>
      </c>
      <c r="G1238" s="231" t="s">
        <v>246</v>
      </c>
      <c r="H1238" s="232">
        <v>10.395</v>
      </c>
      <c r="I1238" s="233"/>
      <c r="J1238" s="234">
        <f>ROUND(I1238*H1238,2)</f>
        <v>0</v>
      </c>
      <c r="K1238" s="235"/>
      <c r="L1238" s="45"/>
      <c r="M1238" s="236" t="s">
        <v>1</v>
      </c>
      <c r="N1238" s="237" t="s">
        <v>45</v>
      </c>
      <c r="O1238" s="92"/>
      <c r="P1238" s="238">
        <f>O1238*H1238</f>
        <v>0</v>
      </c>
      <c r="Q1238" s="238">
        <v>0.0441</v>
      </c>
      <c r="R1238" s="238">
        <f>Q1238*H1238</f>
        <v>0.45841949999999998</v>
      </c>
      <c r="S1238" s="238">
        <v>0</v>
      </c>
      <c r="T1238" s="239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40" t="s">
        <v>303</v>
      </c>
      <c r="AT1238" s="240" t="s">
        <v>217</v>
      </c>
      <c r="AU1238" s="240" t="s">
        <v>89</v>
      </c>
      <c r="AY1238" s="18" t="s">
        <v>215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21</v>
      </c>
      <c r="BK1238" s="241">
        <f>ROUND(I1238*H1238,2)</f>
        <v>0</v>
      </c>
      <c r="BL1238" s="18" t="s">
        <v>303</v>
      </c>
      <c r="BM1238" s="240" t="s">
        <v>2033</v>
      </c>
    </row>
    <row r="1239" s="13" customFormat="1">
      <c r="A1239" s="13"/>
      <c r="B1239" s="242"/>
      <c r="C1239" s="243"/>
      <c r="D1239" s="244" t="s">
        <v>223</v>
      </c>
      <c r="E1239" s="245" t="s">
        <v>1</v>
      </c>
      <c r="F1239" s="246" t="s">
        <v>2034</v>
      </c>
      <c r="G1239" s="243"/>
      <c r="H1239" s="247">
        <v>10.395</v>
      </c>
      <c r="I1239" s="248"/>
      <c r="J1239" s="243"/>
      <c r="K1239" s="243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223</v>
      </c>
      <c r="AU1239" s="253" t="s">
        <v>89</v>
      </c>
      <c r="AV1239" s="13" t="s">
        <v>89</v>
      </c>
      <c r="AW1239" s="13" t="s">
        <v>36</v>
      </c>
      <c r="AX1239" s="13" t="s">
        <v>21</v>
      </c>
      <c r="AY1239" s="253" t="s">
        <v>215</v>
      </c>
    </row>
    <row r="1240" s="2" customFormat="1" ht="21.75" customHeight="1">
      <c r="A1240" s="39"/>
      <c r="B1240" s="40"/>
      <c r="C1240" s="228" t="s">
        <v>2035</v>
      </c>
      <c r="D1240" s="228" t="s">
        <v>217</v>
      </c>
      <c r="E1240" s="229" t="s">
        <v>2036</v>
      </c>
      <c r="F1240" s="230" t="s">
        <v>2037</v>
      </c>
      <c r="G1240" s="231" t="s">
        <v>246</v>
      </c>
      <c r="H1240" s="232">
        <v>146.93000000000001</v>
      </c>
      <c r="I1240" s="233"/>
      <c r="J1240" s="234">
        <f>ROUND(I1240*H1240,2)</f>
        <v>0</v>
      </c>
      <c r="K1240" s="235"/>
      <c r="L1240" s="45"/>
      <c r="M1240" s="236" t="s">
        <v>1</v>
      </c>
      <c r="N1240" s="237" t="s">
        <v>45</v>
      </c>
      <c r="O1240" s="92"/>
      <c r="P1240" s="238">
        <f>O1240*H1240</f>
        <v>0</v>
      </c>
      <c r="Q1240" s="238">
        <v>0.00020000000000000001</v>
      </c>
      <c r="R1240" s="238">
        <f>Q1240*H1240</f>
        <v>0.029386000000000002</v>
      </c>
      <c r="S1240" s="238">
        <v>0</v>
      </c>
      <c r="T1240" s="239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40" t="s">
        <v>303</v>
      </c>
      <c r="AT1240" s="240" t="s">
        <v>217</v>
      </c>
      <c r="AU1240" s="240" t="s">
        <v>89</v>
      </c>
      <c r="AY1240" s="18" t="s">
        <v>215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21</v>
      </c>
      <c r="BK1240" s="241">
        <f>ROUND(I1240*H1240,2)</f>
        <v>0</v>
      </c>
      <c r="BL1240" s="18" t="s">
        <v>303</v>
      </c>
      <c r="BM1240" s="240" t="s">
        <v>2038</v>
      </c>
    </row>
    <row r="1241" s="13" customFormat="1">
      <c r="A1241" s="13"/>
      <c r="B1241" s="242"/>
      <c r="C1241" s="243"/>
      <c r="D1241" s="244" t="s">
        <v>223</v>
      </c>
      <c r="E1241" s="245" t="s">
        <v>1</v>
      </c>
      <c r="F1241" s="246" t="s">
        <v>2039</v>
      </c>
      <c r="G1241" s="243"/>
      <c r="H1241" s="247">
        <v>146.93000000000001</v>
      </c>
      <c r="I1241" s="248"/>
      <c r="J1241" s="243"/>
      <c r="K1241" s="243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3" t="s">
        <v>223</v>
      </c>
      <c r="AU1241" s="253" t="s">
        <v>89</v>
      </c>
      <c r="AV1241" s="13" t="s">
        <v>89</v>
      </c>
      <c r="AW1241" s="13" t="s">
        <v>36</v>
      </c>
      <c r="AX1241" s="13" t="s">
        <v>21</v>
      </c>
      <c r="AY1241" s="253" t="s">
        <v>215</v>
      </c>
    </row>
    <row r="1242" s="2" customFormat="1" ht="21.75" customHeight="1">
      <c r="A1242" s="39"/>
      <c r="B1242" s="40"/>
      <c r="C1242" s="228" t="s">
        <v>2040</v>
      </c>
      <c r="D1242" s="228" t="s">
        <v>217</v>
      </c>
      <c r="E1242" s="229" t="s">
        <v>2041</v>
      </c>
      <c r="F1242" s="230" t="s">
        <v>2042</v>
      </c>
      <c r="G1242" s="231" t="s">
        <v>246</v>
      </c>
      <c r="H1242" s="232">
        <v>55.189</v>
      </c>
      <c r="I1242" s="233"/>
      <c r="J1242" s="234">
        <f>ROUND(I1242*H1242,2)</f>
        <v>0</v>
      </c>
      <c r="K1242" s="235"/>
      <c r="L1242" s="45"/>
      <c r="M1242" s="236" t="s">
        <v>1</v>
      </c>
      <c r="N1242" s="237" t="s">
        <v>45</v>
      </c>
      <c r="O1242" s="92"/>
      <c r="P1242" s="238">
        <f>O1242*H1242</f>
        <v>0</v>
      </c>
      <c r="Q1242" s="238">
        <v>0.01236</v>
      </c>
      <c r="R1242" s="238">
        <f>Q1242*H1242</f>
        <v>0.68213603999999994</v>
      </c>
      <c r="S1242" s="238">
        <v>0</v>
      </c>
      <c r="T1242" s="23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303</v>
      </c>
      <c r="AT1242" s="240" t="s">
        <v>217</v>
      </c>
      <c r="AU1242" s="240" t="s">
        <v>89</v>
      </c>
      <c r="AY1242" s="18" t="s">
        <v>215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21</v>
      </c>
      <c r="BK1242" s="241">
        <f>ROUND(I1242*H1242,2)</f>
        <v>0</v>
      </c>
      <c r="BL1242" s="18" t="s">
        <v>303</v>
      </c>
      <c r="BM1242" s="240" t="s">
        <v>2043</v>
      </c>
    </row>
    <row r="1243" s="15" customFormat="1">
      <c r="A1243" s="15"/>
      <c r="B1243" s="265"/>
      <c r="C1243" s="266"/>
      <c r="D1243" s="244" t="s">
        <v>223</v>
      </c>
      <c r="E1243" s="267" t="s">
        <v>1</v>
      </c>
      <c r="F1243" s="268" t="s">
        <v>2044</v>
      </c>
      <c r="G1243" s="266"/>
      <c r="H1243" s="267" t="s">
        <v>1</v>
      </c>
      <c r="I1243" s="269"/>
      <c r="J1243" s="266"/>
      <c r="K1243" s="266"/>
      <c r="L1243" s="270"/>
      <c r="M1243" s="271"/>
      <c r="N1243" s="272"/>
      <c r="O1243" s="272"/>
      <c r="P1243" s="272"/>
      <c r="Q1243" s="272"/>
      <c r="R1243" s="272"/>
      <c r="S1243" s="272"/>
      <c r="T1243" s="273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74" t="s">
        <v>223</v>
      </c>
      <c r="AU1243" s="274" t="s">
        <v>89</v>
      </c>
      <c r="AV1243" s="15" t="s">
        <v>21</v>
      </c>
      <c r="AW1243" s="15" t="s">
        <v>36</v>
      </c>
      <c r="AX1243" s="15" t="s">
        <v>80</v>
      </c>
      <c r="AY1243" s="274" t="s">
        <v>215</v>
      </c>
    </row>
    <row r="1244" s="13" customFormat="1">
      <c r="A1244" s="13"/>
      <c r="B1244" s="242"/>
      <c r="C1244" s="243"/>
      <c r="D1244" s="244" t="s">
        <v>223</v>
      </c>
      <c r="E1244" s="245" t="s">
        <v>1</v>
      </c>
      <c r="F1244" s="246" t="s">
        <v>2045</v>
      </c>
      <c r="G1244" s="243"/>
      <c r="H1244" s="247">
        <v>5.7000000000000002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223</v>
      </c>
      <c r="AU1244" s="253" t="s">
        <v>89</v>
      </c>
      <c r="AV1244" s="13" t="s">
        <v>89</v>
      </c>
      <c r="AW1244" s="13" t="s">
        <v>36</v>
      </c>
      <c r="AX1244" s="13" t="s">
        <v>80</v>
      </c>
      <c r="AY1244" s="253" t="s">
        <v>215</v>
      </c>
    </row>
    <row r="1245" s="13" customFormat="1">
      <c r="A1245" s="13"/>
      <c r="B1245" s="242"/>
      <c r="C1245" s="243"/>
      <c r="D1245" s="244" t="s">
        <v>223</v>
      </c>
      <c r="E1245" s="245" t="s">
        <v>1</v>
      </c>
      <c r="F1245" s="246" t="s">
        <v>2046</v>
      </c>
      <c r="G1245" s="243"/>
      <c r="H1245" s="247">
        <v>8.7400000000000002</v>
      </c>
      <c r="I1245" s="248"/>
      <c r="J1245" s="243"/>
      <c r="K1245" s="243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223</v>
      </c>
      <c r="AU1245" s="253" t="s">
        <v>89</v>
      </c>
      <c r="AV1245" s="13" t="s">
        <v>89</v>
      </c>
      <c r="AW1245" s="13" t="s">
        <v>36</v>
      </c>
      <c r="AX1245" s="13" t="s">
        <v>80</v>
      </c>
      <c r="AY1245" s="253" t="s">
        <v>215</v>
      </c>
    </row>
    <row r="1246" s="13" customFormat="1">
      <c r="A1246" s="13"/>
      <c r="B1246" s="242"/>
      <c r="C1246" s="243"/>
      <c r="D1246" s="244" t="s">
        <v>223</v>
      </c>
      <c r="E1246" s="245" t="s">
        <v>1</v>
      </c>
      <c r="F1246" s="246" t="s">
        <v>2047</v>
      </c>
      <c r="G1246" s="243"/>
      <c r="H1246" s="247">
        <v>6.6879999999999997</v>
      </c>
      <c r="I1246" s="248"/>
      <c r="J1246" s="243"/>
      <c r="K1246" s="243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3" t="s">
        <v>223</v>
      </c>
      <c r="AU1246" s="253" t="s">
        <v>89</v>
      </c>
      <c r="AV1246" s="13" t="s">
        <v>89</v>
      </c>
      <c r="AW1246" s="13" t="s">
        <v>36</v>
      </c>
      <c r="AX1246" s="13" t="s">
        <v>80</v>
      </c>
      <c r="AY1246" s="253" t="s">
        <v>215</v>
      </c>
    </row>
    <row r="1247" s="13" customFormat="1">
      <c r="A1247" s="13"/>
      <c r="B1247" s="242"/>
      <c r="C1247" s="243"/>
      <c r="D1247" s="244" t="s">
        <v>223</v>
      </c>
      <c r="E1247" s="245" t="s">
        <v>1</v>
      </c>
      <c r="F1247" s="246" t="s">
        <v>2048</v>
      </c>
      <c r="G1247" s="243"/>
      <c r="H1247" s="247">
        <v>3.7999999999999998</v>
      </c>
      <c r="I1247" s="248"/>
      <c r="J1247" s="243"/>
      <c r="K1247" s="243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223</v>
      </c>
      <c r="AU1247" s="253" t="s">
        <v>89</v>
      </c>
      <c r="AV1247" s="13" t="s">
        <v>89</v>
      </c>
      <c r="AW1247" s="13" t="s">
        <v>36</v>
      </c>
      <c r="AX1247" s="13" t="s">
        <v>80</v>
      </c>
      <c r="AY1247" s="253" t="s">
        <v>215</v>
      </c>
    </row>
    <row r="1248" s="13" customFormat="1">
      <c r="A1248" s="13"/>
      <c r="B1248" s="242"/>
      <c r="C1248" s="243"/>
      <c r="D1248" s="244" t="s">
        <v>223</v>
      </c>
      <c r="E1248" s="245" t="s">
        <v>1</v>
      </c>
      <c r="F1248" s="246" t="s">
        <v>2049</v>
      </c>
      <c r="G1248" s="243"/>
      <c r="H1248" s="247">
        <v>2.1280000000000001</v>
      </c>
      <c r="I1248" s="248"/>
      <c r="J1248" s="243"/>
      <c r="K1248" s="243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3" t="s">
        <v>223</v>
      </c>
      <c r="AU1248" s="253" t="s">
        <v>89</v>
      </c>
      <c r="AV1248" s="13" t="s">
        <v>89</v>
      </c>
      <c r="AW1248" s="13" t="s">
        <v>36</v>
      </c>
      <c r="AX1248" s="13" t="s">
        <v>80</v>
      </c>
      <c r="AY1248" s="253" t="s">
        <v>215</v>
      </c>
    </row>
    <row r="1249" s="13" customFormat="1">
      <c r="A1249" s="13"/>
      <c r="B1249" s="242"/>
      <c r="C1249" s="243"/>
      <c r="D1249" s="244" t="s">
        <v>223</v>
      </c>
      <c r="E1249" s="245" t="s">
        <v>1</v>
      </c>
      <c r="F1249" s="246" t="s">
        <v>2050</v>
      </c>
      <c r="G1249" s="243"/>
      <c r="H1249" s="247">
        <v>5.5099999999999998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223</v>
      </c>
      <c r="AU1249" s="253" t="s">
        <v>89</v>
      </c>
      <c r="AV1249" s="13" t="s">
        <v>89</v>
      </c>
      <c r="AW1249" s="13" t="s">
        <v>36</v>
      </c>
      <c r="AX1249" s="13" t="s">
        <v>80</v>
      </c>
      <c r="AY1249" s="253" t="s">
        <v>215</v>
      </c>
    </row>
    <row r="1250" s="13" customFormat="1">
      <c r="A1250" s="13"/>
      <c r="B1250" s="242"/>
      <c r="C1250" s="243"/>
      <c r="D1250" s="244" t="s">
        <v>223</v>
      </c>
      <c r="E1250" s="245" t="s">
        <v>1</v>
      </c>
      <c r="F1250" s="246" t="s">
        <v>2051</v>
      </c>
      <c r="G1250" s="243"/>
      <c r="H1250" s="247">
        <v>3.4390000000000001</v>
      </c>
      <c r="I1250" s="248"/>
      <c r="J1250" s="243"/>
      <c r="K1250" s="243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3" t="s">
        <v>223</v>
      </c>
      <c r="AU1250" s="253" t="s">
        <v>89</v>
      </c>
      <c r="AV1250" s="13" t="s">
        <v>89</v>
      </c>
      <c r="AW1250" s="13" t="s">
        <v>36</v>
      </c>
      <c r="AX1250" s="13" t="s">
        <v>80</v>
      </c>
      <c r="AY1250" s="253" t="s">
        <v>215</v>
      </c>
    </row>
    <row r="1251" s="13" customFormat="1">
      <c r="A1251" s="13"/>
      <c r="B1251" s="242"/>
      <c r="C1251" s="243"/>
      <c r="D1251" s="244" t="s">
        <v>223</v>
      </c>
      <c r="E1251" s="245" t="s">
        <v>1</v>
      </c>
      <c r="F1251" s="246" t="s">
        <v>2052</v>
      </c>
      <c r="G1251" s="243"/>
      <c r="H1251" s="247">
        <v>3.1160000000000001</v>
      </c>
      <c r="I1251" s="248"/>
      <c r="J1251" s="243"/>
      <c r="K1251" s="243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223</v>
      </c>
      <c r="AU1251" s="253" t="s">
        <v>89</v>
      </c>
      <c r="AV1251" s="13" t="s">
        <v>89</v>
      </c>
      <c r="AW1251" s="13" t="s">
        <v>36</v>
      </c>
      <c r="AX1251" s="13" t="s">
        <v>80</v>
      </c>
      <c r="AY1251" s="253" t="s">
        <v>215</v>
      </c>
    </row>
    <row r="1252" s="13" customFormat="1">
      <c r="A1252" s="13"/>
      <c r="B1252" s="242"/>
      <c r="C1252" s="243"/>
      <c r="D1252" s="244" t="s">
        <v>223</v>
      </c>
      <c r="E1252" s="245" t="s">
        <v>1</v>
      </c>
      <c r="F1252" s="246" t="s">
        <v>2053</v>
      </c>
      <c r="G1252" s="243"/>
      <c r="H1252" s="247">
        <v>8.7400000000000002</v>
      </c>
      <c r="I1252" s="248"/>
      <c r="J1252" s="243"/>
      <c r="K1252" s="243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3" t="s">
        <v>223</v>
      </c>
      <c r="AU1252" s="253" t="s">
        <v>89</v>
      </c>
      <c r="AV1252" s="13" t="s">
        <v>89</v>
      </c>
      <c r="AW1252" s="13" t="s">
        <v>36</v>
      </c>
      <c r="AX1252" s="13" t="s">
        <v>80</v>
      </c>
      <c r="AY1252" s="253" t="s">
        <v>215</v>
      </c>
    </row>
    <row r="1253" s="16" customFormat="1">
      <c r="A1253" s="16"/>
      <c r="B1253" s="286"/>
      <c r="C1253" s="287"/>
      <c r="D1253" s="244" t="s">
        <v>223</v>
      </c>
      <c r="E1253" s="288" t="s">
        <v>1</v>
      </c>
      <c r="F1253" s="289" t="s">
        <v>743</v>
      </c>
      <c r="G1253" s="287"/>
      <c r="H1253" s="290">
        <v>47.860999999999997</v>
      </c>
      <c r="I1253" s="291"/>
      <c r="J1253" s="287"/>
      <c r="K1253" s="287"/>
      <c r="L1253" s="292"/>
      <c r="M1253" s="293"/>
      <c r="N1253" s="294"/>
      <c r="O1253" s="294"/>
      <c r="P1253" s="294"/>
      <c r="Q1253" s="294"/>
      <c r="R1253" s="294"/>
      <c r="S1253" s="294"/>
      <c r="T1253" s="295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T1253" s="296" t="s">
        <v>223</v>
      </c>
      <c r="AU1253" s="296" t="s">
        <v>89</v>
      </c>
      <c r="AV1253" s="16" t="s">
        <v>233</v>
      </c>
      <c r="AW1253" s="16" t="s">
        <v>36</v>
      </c>
      <c r="AX1253" s="16" t="s">
        <v>80</v>
      </c>
      <c r="AY1253" s="296" t="s">
        <v>215</v>
      </c>
    </row>
    <row r="1254" s="13" customFormat="1">
      <c r="A1254" s="13"/>
      <c r="B1254" s="242"/>
      <c r="C1254" s="243"/>
      <c r="D1254" s="244" t="s">
        <v>223</v>
      </c>
      <c r="E1254" s="245" t="s">
        <v>1</v>
      </c>
      <c r="F1254" s="246" t="s">
        <v>2054</v>
      </c>
      <c r="G1254" s="243"/>
      <c r="H1254" s="247">
        <v>7.3280000000000003</v>
      </c>
      <c r="I1254" s="248"/>
      <c r="J1254" s="243"/>
      <c r="K1254" s="243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223</v>
      </c>
      <c r="AU1254" s="253" t="s">
        <v>89</v>
      </c>
      <c r="AV1254" s="13" t="s">
        <v>89</v>
      </c>
      <c r="AW1254" s="13" t="s">
        <v>36</v>
      </c>
      <c r="AX1254" s="13" t="s">
        <v>80</v>
      </c>
      <c r="AY1254" s="253" t="s">
        <v>215</v>
      </c>
    </row>
    <row r="1255" s="14" customFormat="1">
      <c r="A1255" s="14"/>
      <c r="B1255" s="254"/>
      <c r="C1255" s="255"/>
      <c r="D1255" s="244" t="s">
        <v>223</v>
      </c>
      <c r="E1255" s="256" t="s">
        <v>1</v>
      </c>
      <c r="F1255" s="257" t="s">
        <v>226</v>
      </c>
      <c r="G1255" s="255"/>
      <c r="H1255" s="258">
        <v>55.189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4" t="s">
        <v>223</v>
      </c>
      <c r="AU1255" s="264" t="s">
        <v>89</v>
      </c>
      <c r="AV1255" s="14" t="s">
        <v>221</v>
      </c>
      <c r="AW1255" s="14" t="s">
        <v>36</v>
      </c>
      <c r="AX1255" s="14" t="s">
        <v>21</v>
      </c>
      <c r="AY1255" s="264" t="s">
        <v>215</v>
      </c>
    </row>
    <row r="1256" s="2" customFormat="1" ht="33" customHeight="1">
      <c r="A1256" s="39"/>
      <c r="B1256" s="40"/>
      <c r="C1256" s="228" t="s">
        <v>2055</v>
      </c>
      <c r="D1256" s="228" t="s">
        <v>217</v>
      </c>
      <c r="E1256" s="229" t="s">
        <v>2056</v>
      </c>
      <c r="F1256" s="230" t="s">
        <v>2057</v>
      </c>
      <c r="G1256" s="231" t="s">
        <v>246</v>
      </c>
      <c r="H1256" s="232">
        <v>22.495000000000001</v>
      </c>
      <c r="I1256" s="233"/>
      <c r="J1256" s="234">
        <f>ROUND(I1256*H1256,2)</f>
        <v>0</v>
      </c>
      <c r="K1256" s="235"/>
      <c r="L1256" s="45"/>
      <c r="M1256" s="236" t="s">
        <v>1</v>
      </c>
      <c r="N1256" s="237" t="s">
        <v>45</v>
      </c>
      <c r="O1256" s="92"/>
      <c r="P1256" s="238">
        <f>O1256*H1256</f>
        <v>0</v>
      </c>
      <c r="Q1256" s="238">
        <v>0.015730000000000001</v>
      </c>
      <c r="R1256" s="238">
        <f>Q1256*H1256</f>
        <v>0.35384635000000003</v>
      </c>
      <c r="S1256" s="238">
        <v>0</v>
      </c>
      <c r="T1256" s="239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0" t="s">
        <v>303</v>
      </c>
      <c r="AT1256" s="240" t="s">
        <v>217</v>
      </c>
      <c r="AU1256" s="240" t="s">
        <v>89</v>
      </c>
      <c r="AY1256" s="18" t="s">
        <v>215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21</v>
      </c>
      <c r="BK1256" s="241">
        <f>ROUND(I1256*H1256,2)</f>
        <v>0</v>
      </c>
      <c r="BL1256" s="18" t="s">
        <v>303</v>
      </c>
      <c r="BM1256" s="240" t="s">
        <v>2058</v>
      </c>
    </row>
    <row r="1257" s="13" customFormat="1">
      <c r="A1257" s="13"/>
      <c r="B1257" s="242"/>
      <c r="C1257" s="243"/>
      <c r="D1257" s="244" t="s">
        <v>223</v>
      </c>
      <c r="E1257" s="245" t="s">
        <v>1</v>
      </c>
      <c r="F1257" s="246" t="s">
        <v>2059</v>
      </c>
      <c r="G1257" s="243"/>
      <c r="H1257" s="247">
        <v>4.9400000000000004</v>
      </c>
      <c r="I1257" s="248"/>
      <c r="J1257" s="243"/>
      <c r="K1257" s="243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3" t="s">
        <v>223</v>
      </c>
      <c r="AU1257" s="253" t="s">
        <v>89</v>
      </c>
      <c r="AV1257" s="13" t="s">
        <v>89</v>
      </c>
      <c r="AW1257" s="13" t="s">
        <v>36</v>
      </c>
      <c r="AX1257" s="13" t="s">
        <v>80</v>
      </c>
      <c r="AY1257" s="253" t="s">
        <v>215</v>
      </c>
    </row>
    <row r="1258" s="13" customFormat="1">
      <c r="A1258" s="13"/>
      <c r="B1258" s="242"/>
      <c r="C1258" s="243"/>
      <c r="D1258" s="244" t="s">
        <v>223</v>
      </c>
      <c r="E1258" s="245" t="s">
        <v>1</v>
      </c>
      <c r="F1258" s="246" t="s">
        <v>2060</v>
      </c>
      <c r="G1258" s="243"/>
      <c r="H1258" s="247">
        <v>10.26</v>
      </c>
      <c r="I1258" s="248"/>
      <c r="J1258" s="243"/>
      <c r="K1258" s="243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223</v>
      </c>
      <c r="AU1258" s="253" t="s">
        <v>89</v>
      </c>
      <c r="AV1258" s="13" t="s">
        <v>89</v>
      </c>
      <c r="AW1258" s="13" t="s">
        <v>36</v>
      </c>
      <c r="AX1258" s="13" t="s">
        <v>80</v>
      </c>
      <c r="AY1258" s="253" t="s">
        <v>215</v>
      </c>
    </row>
    <row r="1259" s="13" customFormat="1">
      <c r="A1259" s="13"/>
      <c r="B1259" s="242"/>
      <c r="C1259" s="243"/>
      <c r="D1259" s="244" t="s">
        <v>223</v>
      </c>
      <c r="E1259" s="245" t="s">
        <v>1</v>
      </c>
      <c r="F1259" s="246" t="s">
        <v>2061</v>
      </c>
      <c r="G1259" s="243"/>
      <c r="H1259" s="247">
        <v>3.4199999999999999</v>
      </c>
      <c r="I1259" s="248"/>
      <c r="J1259" s="243"/>
      <c r="K1259" s="243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3" t="s">
        <v>223</v>
      </c>
      <c r="AU1259" s="253" t="s">
        <v>89</v>
      </c>
      <c r="AV1259" s="13" t="s">
        <v>89</v>
      </c>
      <c r="AW1259" s="13" t="s">
        <v>36</v>
      </c>
      <c r="AX1259" s="13" t="s">
        <v>80</v>
      </c>
      <c r="AY1259" s="253" t="s">
        <v>215</v>
      </c>
    </row>
    <row r="1260" s="13" customFormat="1">
      <c r="A1260" s="13"/>
      <c r="B1260" s="242"/>
      <c r="C1260" s="243"/>
      <c r="D1260" s="244" t="s">
        <v>223</v>
      </c>
      <c r="E1260" s="245" t="s">
        <v>1</v>
      </c>
      <c r="F1260" s="246" t="s">
        <v>2062</v>
      </c>
      <c r="G1260" s="243"/>
      <c r="H1260" s="247">
        <v>3.875</v>
      </c>
      <c r="I1260" s="248"/>
      <c r="J1260" s="243"/>
      <c r="K1260" s="243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223</v>
      </c>
      <c r="AU1260" s="253" t="s">
        <v>89</v>
      </c>
      <c r="AV1260" s="13" t="s">
        <v>89</v>
      </c>
      <c r="AW1260" s="13" t="s">
        <v>36</v>
      </c>
      <c r="AX1260" s="13" t="s">
        <v>80</v>
      </c>
      <c r="AY1260" s="253" t="s">
        <v>215</v>
      </c>
    </row>
    <row r="1261" s="14" customFormat="1">
      <c r="A1261" s="14"/>
      <c r="B1261" s="254"/>
      <c r="C1261" s="255"/>
      <c r="D1261" s="244" t="s">
        <v>223</v>
      </c>
      <c r="E1261" s="256" t="s">
        <v>1</v>
      </c>
      <c r="F1261" s="257" t="s">
        <v>226</v>
      </c>
      <c r="G1261" s="255"/>
      <c r="H1261" s="258">
        <v>22.495000000000001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4" t="s">
        <v>223</v>
      </c>
      <c r="AU1261" s="264" t="s">
        <v>89</v>
      </c>
      <c r="AV1261" s="14" t="s">
        <v>221</v>
      </c>
      <c r="AW1261" s="14" t="s">
        <v>36</v>
      </c>
      <c r="AX1261" s="14" t="s">
        <v>21</v>
      </c>
      <c r="AY1261" s="264" t="s">
        <v>215</v>
      </c>
    </row>
    <row r="1262" s="2" customFormat="1" ht="16.5" customHeight="1">
      <c r="A1262" s="39"/>
      <c r="B1262" s="40"/>
      <c r="C1262" s="228" t="s">
        <v>2063</v>
      </c>
      <c r="D1262" s="228" t="s">
        <v>217</v>
      </c>
      <c r="E1262" s="229" t="s">
        <v>2064</v>
      </c>
      <c r="F1262" s="230" t="s">
        <v>2065</v>
      </c>
      <c r="G1262" s="231" t="s">
        <v>246</v>
      </c>
      <c r="H1262" s="232">
        <v>77.683999999999998</v>
      </c>
      <c r="I1262" s="233"/>
      <c r="J1262" s="234">
        <f>ROUND(I1262*H1262,2)</f>
        <v>0</v>
      </c>
      <c r="K1262" s="235"/>
      <c r="L1262" s="45"/>
      <c r="M1262" s="236" t="s">
        <v>1</v>
      </c>
      <c r="N1262" s="237" t="s">
        <v>45</v>
      </c>
      <c r="O1262" s="92"/>
      <c r="P1262" s="238">
        <f>O1262*H1262</f>
        <v>0</v>
      </c>
      <c r="Q1262" s="238">
        <v>0.00010000000000000001</v>
      </c>
      <c r="R1262" s="238">
        <f>Q1262*H1262</f>
        <v>0.0077684</v>
      </c>
      <c r="S1262" s="238">
        <v>0</v>
      </c>
      <c r="T1262" s="239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303</v>
      </c>
      <c r="AT1262" s="240" t="s">
        <v>217</v>
      </c>
      <c r="AU1262" s="240" t="s">
        <v>89</v>
      </c>
      <c r="AY1262" s="18" t="s">
        <v>215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21</v>
      </c>
      <c r="BK1262" s="241">
        <f>ROUND(I1262*H1262,2)</f>
        <v>0</v>
      </c>
      <c r="BL1262" s="18" t="s">
        <v>303</v>
      </c>
      <c r="BM1262" s="240" t="s">
        <v>2066</v>
      </c>
    </row>
    <row r="1263" s="13" customFormat="1">
      <c r="A1263" s="13"/>
      <c r="B1263" s="242"/>
      <c r="C1263" s="243"/>
      <c r="D1263" s="244" t="s">
        <v>223</v>
      </c>
      <c r="E1263" s="245" t="s">
        <v>1</v>
      </c>
      <c r="F1263" s="246" t="s">
        <v>2067</v>
      </c>
      <c r="G1263" s="243"/>
      <c r="H1263" s="247">
        <v>77.683999999999998</v>
      </c>
      <c r="I1263" s="248"/>
      <c r="J1263" s="243"/>
      <c r="K1263" s="243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3" t="s">
        <v>223</v>
      </c>
      <c r="AU1263" s="253" t="s">
        <v>89</v>
      </c>
      <c r="AV1263" s="13" t="s">
        <v>89</v>
      </c>
      <c r="AW1263" s="13" t="s">
        <v>36</v>
      </c>
      <c r="AX1263" s="13" t="s">
        <v>21</v>
      </c>
      <c r="AY1263" s="253" t="s">
        <v>215</v>
      </c>
    </row>
    <row r="1264" s="2" customFormat="1" ht="21.75" customHeight="1">
      <c r="A1264" s="39"/>
      <c r="B1264" s="40"/>
      <c r="C1264" s="228" t="s">
        <v>2068</v>
      </c>
      <c r="D1264" s="228" t="s">
        <v>217</v>
      </c>
      <c r="E1264" s="229" t="s">
        <v>2069</v>
      </c>
      <c r="F1264" s="230" t="s">
        <v>2070</v>
      </c>
      <c r="G1264" s="231" t="s">
        <v>246</v>
      </c>
      <c r="H1264" s="232">
        <v>29.219999999999999</v>
      </c>
      <c r="I1264" s="233"/>
      <c r="J1264" s="234">
        <f>ROUND(I1264*H1264,2)</f>
        <v>0</v>
      </c>
      <c r="K1264" s="235"/>
      <c r="L1264" s="45"/>
      <c r="M1264" s="236" t="s">
        <v>1</v>
      </c>
      <c r="N1264" s="237" t="s">
        <v>45</v>
      </c>
      <c r="O1264" s="92"/>
      <c r="P1264" s="238">
        <f>O1264*H1264</f>
        <v>0</v>
      </c>
      <c r="Q1264" s="238">
        <v>0.01223</v>
      </c>
      <c r="R1264" s="238">
        <f>Q1264*H1264</f>
        <v>0.35736059999999997</v>
      </c>
      <c r="S1264" s="238">
        <v>0</v>
      </c>
      <c r="T1264" s="239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40" t="s">
        <v>303</v>
      </c>
      <c r="AT1264" s="240" t="s">
        <v>217</v>
      </c>
      <c r="AU1264" s="240" t="s">
        <v>89</v>
      </c>
      <c r="AY1264" s="18" t="s">
        <v>215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21</v>
      </c>
      <c r="BK1264" s="241">
        <f>ROUND(I1264*H1264,2)</f>
        <v>0</v>
      </c>
      <c r="BL1264" s="18" t="s">
        <v>303</v>
      </c>
      <c r="BM1264" s="240" t="s">
        <v>2071</v>
      </c>
    </row>
    <row r="1265" s="15" customFormat="1">
      <c r="A1265" s="15"/>
      <c r="B1265" s="265"/>
      <c r="C1265" s="266"/>
      <c r="D1265" s="244" t="s">
        <v>223</v>
      </c>
      <c r="E1265" s="267" t="s">
        <v>1</v>
      </c>
      <c r="F1265" s="268" t="s">
        <v>2072</v>
      </c>
      <c r="G1265" s="266"/>
      <c r="H1265" s="267" t="s">
        <v>1</v>
      </c>
      <c r="I1265" s="269"/>
      <c r="J1265" s="266"/>
      <c r="K1265" s="266"/>
      <c r="L1265" s="270"/>
      <c r="M1265" s="271"/>
      <c r="N1265" s="272"/>
      <c r="O1265" s="272"/>
      <c r="P1265" s="272"/>
      <c r="Q1265" s="272"/>
      <c r="R1265" s="272"/>
      <c r="S1265" s="272"/>
      <c r="T1265" s="273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4" t="s">
        <v>223</v>
      </c>
      <c r="AU1265" s="274" t="s">
        <v>89</v>
      </c>
      <c r="AV1265" s="15" t="s">
        <v>21</v>
      </c>
      <c r="AW1265" s="15" t="s">
        <v>36</v>
      </c>
      <c r="AX1265" s="15" t="s">
        <v>80</v>
      </c>
      <c r="AY1265" s="274" t="s">
        <v>215</v>
      </c>
    </row>
    <row r="1266" s="13" customFormat="1">
      <c r="A1266" s="13"/>
      <c r="B1266" s="242"/>
      <c r="C1266" s="243"/>
      <c r="D1266" s="244" t="s">
        <v>223</v>
      </c>
      <c r="E1266" s="245" t="s">
        <v>1</v>
      </c>
      <c r="F1266" s="246" t="s">
        <v>2073</v>
      </c>
      <c r="G1266" s="243"/>
      <c r="H1266" s="247">
        <v>21.780000000000001</v>
      </c>
      <c r="I1266" s="248"/>
      <c r="J1266" s="243"/>
      <c r="K1266" s="243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223</v>
      </c>
      <c r="AU1266" s="253" t="s">
        <v>89</v>
      </c>
      <c r="AV1266" s="13" t="s">
        <v>89</v>
      </c>
      <c r="AW1266" s="13" t="s">
        <v>36</v>
      </c>
      <c r="AX1266" s="13" t="s">
        <v>80</v>
      </c>
      <c r="AY1266" s="253" t="s">
        <v>215</v>
      </c>
    </row>
    <row r="1267" s="13" customFormat="1">
      <c r="A1267" s="13"/>
      <c r="B1267" s="242"/>
      <c r="C1267" s="243"/>
      <c r="D1267" s="244" t="s">
        <v>223</v>
      </c>
      <c r="E1267" s="245" t="s">
        <v>1</v>
      </c>
      <c r="F1267" s="246" t="s">
        <v>2074</v>
      </c>
      <c r="G1267" s="243"/>
      <c r="H1267" s="247">
        <v>7.4400000000000004</v>
      </c>
      <c r="I1267" s="248"/>
      <c r="J1267" s="243"/>
      <c r="K1267" s="243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3" t="s">
        <v>223</v>
      </c>
      <c r="AU1267" s="253" t="s">
        <v>89</v>
      </c>
      <c r="AV1267" s="13" t="s">
        <v>89</v>
      </c>
      <c r="AW1267" s="13" t="s">
        <v>36</v>
      </c>
      <c r="AX1267" s="13" t="s">
        <v>80</v>
      </c>
      <c r="AY1267" s="253" t="s">
        <v>215</v>
      </c>
    </row>
    <row r="1268" s="14" customFormat="1">
      <c r="A1268" s="14"/>
      <c r="B1268" s="254"/>
      <c r="C1268" s="255"/>
      <c r="D1268" s="244" t="s">
        <v>223</v>
      </c>
      <c r="E1268" s="256" t="s">
        <v>1</v>
      </c>
      <c r="F1268" s="257" t="s">
        <v>226</v>
      </c>
      <c r="G1268" s="255"/>
      <c r="H1268" s="258">
        <v>29.219999999999999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4" t="s">
        <v>223</v>
      </c>
      <c r="AU1268" s="264" t="s">
        <v>89</v>
      </c>
      <c r="AV1268" s="14" t="s">
        <v>221</v>
      </c>
      <c r="AW1268" s="14" t="s">
        <v>36</v>
      </c>
      <c r="AX1268" s="14" t="s">
        <v>21</v>
      </c>
      <c r="AY1268" s="264" t="s">
        <v>215</v>
      </c>
    </row>
    <row r="1269" s="2" customFormat="1" ht="16.5" customHeight="1">
      <c r="A1269" s="39"/>
      <c r="B1269" s="40"/>
      <c r="C1269" s="228" t="s">
        <v>2075</v>
      </c>
      <c r="D1269" s="228" t="s">
        <v>217</v>
      </c>
      <c r="E1269" s="229" t="s">
        <v>2076</v>
      </c>
      <c r="F1269" s="230" t="s">
        <v>2077</v>
      </c>
      <c r="G1269" s="231" t="s">
        <v>246</v>
      </c>
      <c r="H1269" s="232">
        <v>29.219999999999999</v>
      </c>
      <c r="I1269" s="233"/>
      <c r="J1269" s="234">
        <f>ROUND(I1269*H1269,2)</f>
        <v>0</v>
      </c>
      <c r="K1269" s="235"/>
      <c r="L1269" s="45"/>
      <c r="M1269" s="236" t="s">
        <v>1</v>
      </c>
      <c r="N1269" s="237" t="s">
        <v>45</v>
      </c>
      <c r="O1269" s="92"/>
      <c r="P1269" s="238">
        <f>O1269*H1269</f>
        <v>0</v>
      </c>
      <c r="Q1269" s="238">
        <v>0.00010000000000000001</v>
      </c>
      <c r="R1269" s="238">
        <f>Q1269*H1269</f>
        <v>0.0029220000000000001</v>
      </c>
      <c r="S1269" s="238">
        <v>0</v>
      </c>
      <c r="T1269" s="239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40" t="s">
        <v>303</v>
      </c>
      <c r="AT1269" s="240" t="s">
        <v>217</v>
      </c>
      <c r="AU1269" s="240" t="s">
        <v>89</v>
      </c>
      <c r="AY1269" s="18" t="s">
        <v>215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8" t="s">
        <v>21</v>
      </c>
      <c r="BK1269" s="241">
        <f>ROUND(I1269*H1269,2)</f>
        <v>0</v>
      </c>
      <c r="BL1269" s="18" t="s">
        <v>303</v>
      </c>
      <c r="BM1269" s="240" t="s">
        <v>2078</v>
      </c>
    </row>
    <row r="1270" s="13" customFormat="1">
      <c r="A1270" s="13"/>
      <c r="B1270" s="242"/>
      <c r="C1270" s="243"/>
      <c r="D1270" s="244" t="s">
        <v>223</v>
      </c>
      <c r="E1270" s="245" t="s">
        <v>1</v>
      </c>
      <c r="F1270" s="246" t="s">
        <v>2079</v>
      </c>
      <c r="G1270" s="243"/>
      <c r="H1270" s="247">
        <v>29.219999999999999</v>
      </c>
      <c r="I1270" s="248"/>
      <c r="J1270" s="243"/>
      <c r="K1270" s="243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223</v>
      </c>
      <c r="AU1270" s="253" t="s">
        <v>89</v>
      </c>
      <c r="AV1270" s="13" t="s">
        <v>89</v>
      </c>
      <c r="AW1270" s="13" t="s">
        <v>36</v>
      </c>
      <c r="AX1270" s="13" t="s">
        <v>21</v>
      </c>
      <c r="AY1270" s="253" t="s">
        <v>215</v>
      </c>
    </row>
    <row r="1271" s="2" customFormat="1" ht="16.5" customHeight="1">
      <c r="A1271" s="39"/>
      <c r="B1271" s="40"/>
      <c r="C1271" s="228" t="s">
        <v>2080</v>
      </c>
      <c r="D1271" s="228" t="s">
        <v>217</v>
      </c>
      <c r="E1271" s="229" t="s">
        <v>2081</v>
      </c>
      <c r="F1271" s="230" t="s">
        <v>2082</v>
      </c>
      <c r="G1271" s="231" t="s">
        <v>246</v>
      </c>
      <c r="H1271" s="232">
        <v>183.44999999999999</v>
      </c>
      <c r="I1271" s="233"/>
      <c r="J1271" s="234">
        <f>ROUND(I1271*H1271,2)</f>
        <v>0</v>
      </c>
      <c r="K1271" s="235"/>
      <c r="L1271" s="45"/>
      <c r="M1271" s="236" t="s">
        <v>1</v>
      </c>
      <c r="N1271" s="237" t="s">
        <v>45</v>
      </c>
      <c r="O1271" s="92"/>
      <c r="P1271" s="238">
        <f>O1271*H1271</f>
        <v>0</v>
      </c>
      <c r="Q1271" s="238">
        <v>0</v>
      </c>
      <c r="R1271" s="238">
        <f>Q1271*H1271</f>
        <v>0</v>
      </c>
      <c r="S1271" s="238">
        <v>0</v>
      </c>
      <c r="T1271" s="239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40" t="s">
        <v>303</v>
      </c>
      <c r="AT1271" s="240" t="s">
        <v>217</v>
      </c>
      <c r="AU1271" s="240" t="s">
        <v>89</v>
      </c>
      <c r="AY1271" s="18" t="s">
        <v>215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8" t="s">
        <v>21</v>
      </c>
      <c r="BK1271" s="241">
        <f>ROUND(I1271*H1271,2)</f>
        <v>0</v>
      </c>
      <c r="BL1271" s="18" t="s">
        <v>303</v>
      </c>
      <c r="BM1271" s="240" t="s">
        <v>2083</v>
      </c>
    </row>
    <row r="1272" s="13" customFormat="1">
      <c r="A1272" s="13"/>
      <c r="B1272" s="242"/>
      <c r="C1272" s="243"/>
      <c r="D1272" s="244" t="s">
        <v>223</v>
      </c>
      <c r="E1272" s="245" t="s">
        <v>1</v>
      </c>
      <c r="F1272" s="246" t="s">
        <v>2084</v>
      </c>
      <c r="G1272" s="243"/>
      <c r="H1272" s="247">
        <v>183.44999999999999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223</v>
      </c>
      <c r="AU1272" s="253" t="s">
        <v>89</v>
      </c>
      <c r="AV1272" s="13" t="s">
        <v>89</v>
      </c>
      <c r="AW1272" s="13" t="s">
        <v>36</v>
      </c>
      <c r="AX1272" s="13" t="s">
        <v>21</v>
      </c>
      <c r="AY1272" s="253" t="s">
        <v>215</v>
      </c>
    </row>
    <row r="1273" s="2" customFormat="1" ht="21.75" customHeight="1">
      <c r="A1273" s="39"/>
      <c r="B1273" s="40"/>
      <c r="C1273" s="275" t="s">
        <v>2085</v>
      </c>
      <c r="D1273" s="275" t="s">
        <v>294</v>
      </c>
      <c r="E1273" s="276" t="s">
        <v>2086</v>
      </c>
      <c r="F1273" s="277" t="s">
        <v>2087</v>
      </c>
      <c r="G1273" s="278" t="s">
        <v>246</v>
      </c>
      <c r="H1273" s="279">
        <v>206.106</v>
      </c>
      <c r="I1273" s="280"/>
      <c r="J1273" s="281">
        <f>ROUND(I1273*H1273,2)</f>
        <v>0</v>
      </c>
      <c r="K1273" s="282"/>
      <c r="L1273" s="283"/>
      <c r="M1273" s="284" t="s">
        <v>1</v>
      </c>
      <c r="N1273" s="285" t="s">
        <v>45</v>
      </c>
      <c r="O1273" s="92"/>
      <c r="P1273" s="238">
        <f>O1273*H1273</f>
        <v>0</v>
      </c>
      <c r="Q1273" s="238">
        <v>0.00011</v>
      </c>
      <c r="R1273" s="238">
        <f>Q1273*H1273</f>
        <v>0.02267166</v>
      </c>
      <c r="S1273" s="238">
        <v>0</v>
      </c>
      <c r="T1273" s="23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0" t="s">
        <v>384</v>
      </c>
      <c r="AT1273" s="240" t="s">
        <v>294</v>
      </c>
      <c r="AU1273" s="240" t="s">
        <v>89</v>
      </c>
      <c r="AY1273" s="18" t="s">
        <v>215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21</v>
      </c>
      <c r="BK1273" s="241">
        <f>ROUND(I1273*H1273,2)</f>
        <v>0</v>
      </c>
      <c r="BL1273" s="18" t="s">
        <v>303</v>
      </c>
      <c r="BM1273" s="240" t="s">
        <v>2088</v>
      </c>
    </row>
    <row r="1274" s="13" customFormat="1">
      <c r="A1274" s="13"/>
      <c r="B1274" s="242"/>
      <c r="C1274" s="243"/>
      <c r="D1274" s="244" t="s">
        <v>223</v>
      </c>
      <c r="E1274" s="245" t="s">
        <v>1</v>
      </c>
      <c r="F1274" s="246" t="s">
        <v>2089</v>
      </c>
      <c r="G1274" s="243"/>
      <c r="H1274" s="247">
        <v>183.44999999999999</v>
      </c>
      <c r="I1274" s="248"/>
      <c r="J1274" s="243"/>
      <c r="K1274" s="243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223</v>
      </c>
      <c r="AU1274" s="253" t="s">
        <v>89</v>
      </c>
      <c r="AV1274" s="13" t="s">
        <v>89</v>
      </c>
      <c r="AW1274" s="13" t="s">
        <v>36</v>
      </c>
      <c r="AX1274" s="13" t="s">
        <v>21</v>
      </c>
      <c r="AY1274" s="253" t="s">
        <v>215</v>
      </c>
    </row>
    <row r="1275" s="13" customFormat="1">
      <c r="A1275" s="13"/>
      <c r="B1275" s="242"/>
      <c r="C1275" s="243"/>
      <c r="D1275" s="244" t="s">
        <v>223</v>
      </c>
      <c r="E1275" s="243"/>
      <c r="F1275" s="246" t="s">
        <v>2090</v>
      </c>
      <c r="G1275" s="243"/>
      <c r="H1275" s="247">
        <v>206.106</v>
      </c>
      <c r="I1275" s="248"/>
      <c r="J1275" s="243"/>
      <c r="K1275" s="243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3" t="s">
        <v>223</v>
      </c>
      <c r="AU1275" s="253" t="s">
        <v>89</v>
      </c>
      <c r="AV1275" s="13" t="s">
        <v>89</v>
      </c>
      <c r="AW1275" s="13" t="s">
        <v>4</v>
      </c>
      <c r="AX1275" s="13" t="s">
        <v>21</v>
      </c>
      <c r="AY1275" s="253" t="s">
        <v>215</v>
      </c>
    </row>
    <row r="1276" s="2" customFormat="1" ht="21.75" customHeight="1">
      <c r="A1276" s="39"/>
      <c r="B1276" s="40"/>
      <c r="C1276" s="228" t="s">
        <v>2091</v>
      </c>
      <c r="D1276" s="228" t="s">
        <v>217</v>
      </c>
      <c r="E1276" s="229" t="s">
        <v>2092</v>
      </c>
      <c r="F1276" s="230" t="s">
        <v>2093</v>
      </c>
      <c r="G1276" s="231" t="s">
        <v>246</v>
      </c>
      <c r="H1276" s="232">
        <v>183.44999999999999</v>
      </c>
      <c r="I1276" s="233"/>
      <c r="J1276" s="234">
        <f>ROUND(I1276*H1276,2)</f>
        <v>0</v>
      </c>
      <c r="K1276" s="235"/>
      <c r="L1276" s="45"/>
      <c r="M1276" s="236" t="s">
        <v>1</v>
      </c>
      <c r="N1276" s="237" t="s">
        <v>45</v>
      </c>
      <c r="O1276" s="92"/>
      <c r="P1276" s="238">
        <f>O1276*H1276</f>
        <v>0</v>
      </c>
      <c r="Q1276" s="238">
        <v>0</v>
      </c>
      <c r="R1276" s="238">
        <f>Q1276*H1276</f>
        <v>0</v>
      </c>
      <c r="S1276" s="238">
        <v>0</v>
      </c>
      <c r="T1276" s="239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40" t="s">
        <v>303</v>
      </c>
      <c r="AT1276" s="240" t="s">
        <v>217</v>
      </c>
      <c r="AU1276" s="240" t="s">
        <v>89</v>
      </c>
      <c r="AY1276" s="18" t="s">
        <v>215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21</v>
      </c>
      <c r="BK1276" s="241">
        <f>ROUND(I1276*H1276,2)</f>
        <v>0</v>
      </c>
      <c r="BL1276" s="18" t="s">
        <v>303</v>
      </c>
      <c r="BM1276" s="240" t="s">
        <v>2094</v>
      </c>
    </row>
    <row r="1277" s="13" customFormat="1">
      <c r="A1277" s="13"/>
      <c r="B1277" s="242"/>
      <c r="C1277" s="243"/>
      <c r="D1277" s="244" t="s">
        <v>223</v>
      </c>
      <c r="E1277" s="245" t="s">
        <v>1</v>
      </c>
      <c r="F1277" s="246" t="s">
        <v>2095</v>
      </c>
      <c r="G1277" s="243"/>
      <c r="H1277" s="247">
        <v>183.44999999999999</v>
      </c>
      <c r="I1277" s="248"/>
      <c r="J1277" s="243"/>
      <c r="K1277" s="243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223</v>
      </c>
      <c r="AU1277" s="253" t="s">
        <v>89</v>
      </c>
      <c r="AV1277" s="13" t="s">
        <v>89</v>
      </c>
      <c r="AW1277" s="13" t="s">
        <v>36</v>
      </c>
      <c r="AX1277" s="13" t="s">
        <v>21</v>
      </c>
      <c r="AY1277" s="253" t="s">
        <v>215</v>
      </c>
    </row>
    <row r="1278" s="2" customFormat="1" ht="21.75" customHeight="1">
      <c r="A1278" s="39"/>
      <c r="B1278" s="40"/>
      <c r="C1278" s="275" t="s">
        <v>2096</v>
      </c>
      <c r="D1278" s="275" t="s">
        <v>294</v>
      </c>
      <c r="E1278" s="276" t="s">
        <v>2097</v>
      </c>
      <c r="F1278" s="277" t="s">
        <v>2098</v>
      </c>
      <c r="G1278" s="278" t="s">
        <v>246</v>
      </c>
      <c r="H1278" s="279">
        <v>190.86099999999999</v>
      </c>
      <c r="I1278" s="280"/>
      <c r="J1278" s="281">
        <f>ROUND(I1278*H1278,2)</f>
        <v>0</v>
      </c>
      <c r="K1278" s="282"/>
      <c r="L1278" s="283"/>
      <c r="M1278" s="284" t="s">
        <v>1</v>
      </c>
      <c r="N1278" s="285" t="s">
        <v>45</v>
      </c>
      <c r="O1278" s="92"/>
      <c r="P1278" s="238">
        <f>O1278*H1278</f>
        <v>0</v>
      </c>
      <c r="Q1278" s="238">
        <v>0.00148</v>
      </c>
      <c r="R1278" s="238">
        <f>Q1278*H1278</f>
        <v>0.28247427999999997</v>
      </c>
      <c r="S1278" s="238">
        <v>0</v>
      </c>
      <c r="T1278" s="23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40" t="s">
        <v>384</v>
      </c>
      <c r="AT1278" s="240" t="s">
        <v>294</v>
      </c>
      <c r="AU1278" s="240" t="s">
        <v>89</v>
      </c>
      <c r="AY1278" s="18" t="s">
        <v>215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21</v>
      </c>
      <c r="BK1278" s="241">
        <f>ROUND(I1278*H1278,2)</f>
        <v>0</v>
      </c>
      <c r="BL1278" s="18" t="s">
        <v>303</v>
      </c>
      <c r="BM1278" s="240" t="s">
        <v>2099</v>
      </c>
    </row>
    <row r="1279" s="13" customFormat="1">
      <c r="A1279" s="13"/>
      <c r="B1279" s="242"/>
      <c r="C1279" s="243"/>
      <c r="D1279" s="244" t="s">
        <v>223</v>
      </c>
      <c r="E1279" s="245" t="s">
        <v>1</v>
      </c>
      <c r="F1279" s="246" t="s">
        <v>2100</v>
      </c>
      <c r="G1279" s="243"/>
      <c r="H1279" s="247">
        <v>187.119</v>
      </c>
      <c r="I1279" s="248"/>
      <c r="J1279" s="243"/>
      <c r="K1279" s="243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3" t="s">
        <v>223</v>
      </c>
      <c r="AU1279" s="253" t="s">
        <v>89</v>
      </c>
      <c r="AV1279" s="13" t="s">
        <v>89</v>
      </c>
      <c r="AW1279" s="13" t="s">
        <v>36</v>
      </c>
      <c r="AX1279" s="13" t="s">
        <v>21</v>
      </c>
      <c r="AY1279" s="253" t="s">
        <v>215</v>
      </c>
    </row>
    <row r="1280" s="13" customFormat="1">
      <c r="A1280" s="13"/>
      <c r="B1280" s="242"/>
      <c r="C1280" s="243"/>
      <c r="D1280" s="244" t="s">
        <v>223</v>
      </c>
      <c r="E1280" s="243"/>
      <c r="F1280" s="246" t="s">
        <v>2101</v>
      </c>
      <c r="G1280" s="243"/>
      <c r="H1280" s="247">
        <v>190.86099999999999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223</v>
      </c>
      <c r="AU1280" s="253" t="s">
        <v>89</v>
      </c>
      <c r="AV1280" s="13" t="s">
        <v>89</v>
      </c>
      <c r="AW1280" s="13" t="s">
        <v>4</v>
      </c>
      <c r="AX1280" s="13" t="s">
        <v>21</v>
      </c>
      <c r="AY1280" s="253" t="s">
        <v>215</v>
      </c>
    </row>
    <row r="1281" s="2" customFormat="1" ht="21.75" customHeight="1">
      <c r="A1281" s="39"/>
      <c r="B1281" s="40"/>
      <c r="C1281" s="228" t="s">
        <v>2102</v>
      </c>
      <c r="D1281" s="228" t="s">
        <v>217</v>
      </c>
      <c r="E1281" s="229" t="s">
        <v>2103</v>
      </c>
      <c r="F1281" s="230" t="s">
        <v>2104</v>
      </c>
      <c r="G1281" s="231" t="s">
        <v>246</v>
      </c>
      <c r="H1281" s="232">
        <v>346.70999999999998</v>
      </c>
      <c r="I1281" s="233"/>
      <c r="J1281" s="234">
        <f>ROUND(I1281*H1281,2)</f>
        <v>0</v>
      </c>
      <c r="K1281" s="235"/>
      <c r="L1281" s="45"/>
      <c r="M1281" s="236" t="s">
        <v>1</v>
      </c>
      <c r="N1281" s="237" t="s">
        <v>45</v>
      </c>
      <c r="O1281" s="92"/>
      <c r="P1281" s="238">
        <f>O1281*H1281</f>
        <v>0</v>
      </c>
      <c r="Q1281" s="238">
        <v>4.0000000000000003E-05</v>
      </c>
      <c r="R1281" s="238">
        <f>Q1281*H1281</f>
        <v>0.0138684</v>
      </c>
      <c r="S1281" s="238">
        <v>0</v>
      </c>
      <c r="T1281" s="239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40" t="s">
        <v>303</v>
      </c>
      <c r="AT1281" s="240" t="s">
        <v>217</v>
      </c>
      <c r="AU1281" s="240" t="s">
        <v>89</v>
      </c>
      <c r="AY1281" s="18" t="s">
        <v>215</v>
      </c>
      <c r="BE1281" s="241">
        <f>IF(N1281="základní",J1281,0)</f>
        <v>0</v>
      </c>
      <c r="BF1281" s="241">
        <f>IF(N1281="snížená",J1281,0)</f>
        <v>0</v>
      </c>
      <c r="BG1281" s="241">
        <f>IF(N1281="zákl. přenesená",J1281,0)</f>
        <v>0</v>
      </c>
      <c r="BH1281" s="241">
        <f>IF(N1281="sníž. přenesená",J1281,0)</f>
        <v>0</v>
      </c>
      <c r="BI1281" s="241">
        <f>IF(N1281="nulová",J1281,0)</f>
        <v>0</v>
      </c>
      <c r="BJ1281" s="18" t="s">
        <v>21</v>
      </c>
      <c r="BK1281" s="241">
        <f>ROUND(I1281*H1281,2)</f>
        <v>0</v>
      </c>
      <c r="BL1281" s="18" t="s">
        <v>303</v>
      </c>
      <c r="BM1281" s="240" t="s">
        <v>2105</v>
      </c>
    </row>
    <row r="1282" s="15" customFormat="1">
      <c r="A1282" s="15"/>
      <c r="B1282" s="265"/>
      <c r="C1282" s="266"/>
      <c r="D1282" s="244" t="s">
        <v>223</v>
      </c>
      <c r="E1282" s="267" t="s">
        <v>1</v>
      </c>
      <c r="F1282" s="268" t="s">
        <v>2106</v>
      </c>
      <c r="G1282" s="266"/>
      <c r="H1282" s="267" t="s">
        <v>1</v>
      </c>
      <c r="I1282" s="269"/>
      <c r="J1282" s="266"/>
      <c r="K1282" s="266"/>
      <c r="L1282" s="270"/>
      <c r="M1282" s="271"/>
      <c r="N1282" s="272"/>
      <c r="O1282" s="272"/>
      <c r="P1282" s="272"/>
      <c r="Q1282" s="272"/>
      <c r="R1282" s="272"/>
      <c r="S1282" s="272"/>
      <c r="T1282" s="27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4" t="s">
        <v>223</v>
      </c>
      <c r="AU1282" s="274" t="s">
        <v>89</v>
      </c>
      <c r="AV1282" s="15" t="s">
        <v>21</v>
      </c>
      <c r="AW1282" s="15" t="s">
        <v>36</v>
      </c>
      <c r="AX1282" s="15" t="s">
        <v>80</v>
      </c>
      <c r="AY1282" s="274" t="s">
        <v>215</v>
      </c>
    </row>
    <row r="1283" s="13" customFormat="1">
      <c r="A1283" s="13"/>
      <c r="B1283" s="242"/>
      <c r="C1283" s="243"/>
      <c r="D1283" s="244" t="s">
        <v>223</v>
      </c>
      <c r="E1283" s="245" t="s">
        <v>1</v>
      </c>
      <c r="F1283" s="246" t="s">
        <v>2107</v>
      </c>
      <c r="G1283" s="243"/>
      <c r="H1283" s="247">
        <v>346.70999999999998</v>
      </c>
      <c r="I1283" s="248"/>
      <c r="J1283" s="243"/>
      <c r="K1283" s="243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3" t="s">
        <v>223</v>
      </c>
      <c r="AU1283" s="253" t="s">
        <v>89</v>
      </c>
      <c r="AV1283" s="13" t="s">
        <v>89</v>
      </c>
      <c r="AW1283" s="13" t="s">
        <v>36</v>
      </c>
      <c r="AX1283" s="13" t="s">
        <v>21</v>
      </c>
      <c r="AY1283" s="253" t="s">
        <v>215</v>
      </c>
    </row>
    <row r="1284" s="2" customFormat="1" ht="21.75" customHeight="1">
      <c r="A1284" s="39"/>
      <c r="B1284" s="40"/>
      <c r="C1284" s="228" t="s">
        <v>2108</v>
      </c>
      <c r="D1284" s="228" t="s">
        <v>217</v>
      </c>
      <c r="E1284" s="229" t="s">
        <v>2109</v>
      </c>
      <c r="F1284" s="230" t="s">
        <v>2110</v>
      </c>
      <c r="G1284" s="231" t="s">
        <v>246</v>
      </c>
      <c r="H1284" s="232">
        <v>314.83999999999997</v>
      </c>
      <c r="I1284" s="233"/>
      <c r="J1284" s="234">
        <f>ROUND(I1284*H1284,2)</f>
        <v>0</v>
      </c>
      <c r="K1284" s="235"/>
      <c r="L1284" s="45"/>
      <c r="M1284" s="236" t="s">
        <v>1</v>
      </c>
      <c r="N1284" s="237" t="s">
        <v>45</v>
      </c>
      <c r="O1284" s="92"/>
      <c r="P1284" s="238">
        <f>O1284*H1284</f>
        <v>0</v>
      </c>
      <c r="Q1284" s="238">
        <v>0.00010000000000000001</v>
      </c>
      <c r="R1284" s="238">
        <f>Q1284*H1284</f>
        <v>0.031483999999999998</v>
      </c>
      <c r="S1284" s="238">
        <v>0</v>
      </c>
      <c r="T1284" s="239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40" t="s">
        <v>303</v>
      </c>
      <c r="AT1284" s="240" t="s">
        <v>217</v>
      </c>
      <c r="AU1284" s="240" t="s">
        <v>89</v>
      </c>
      <c r="AY1284" s="18" t="s">
        <v>215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21</v>
      </c>
      <c r="BK1284" s="241">
        <f>ROUND(I1284*H1284,2)</f>
        <v>0</v>
      </c>
      <c r="BL1284" s="18" t="s">
        <v>303</v>
      </c>
      <c r="BM1284" s="240" t="s">
        <v>2111</v>
      </c>
    </row>
    <row r="1285" s="15" customFormat="1">
      <c r="A1285" s="15"/>
      <c r="B1285" s="265"/>
      <c r="C1285" s="266"/>
      <c r="D1285" s="244" t="s">
        <v>223</v>
      </c>
      <c r="E1285" s="267" t="s">
        <v>1</v>
      </c>
      <c r="F1285" s="268" t="s">
        <v>2112</v>
      </c>
      <c r="G1285" s="266"/>
      <c r="H1285" s="267" t="s">
        <v>1</v>
      </c>
      <c r="I1285" s="269"/>
      <c r="J1285" s="266"/>
      <c r="K1285" s="266"/>
      <c r="L1285" s="270"/>
      <c r="M1285" s="271"/>
      <c r="N1285" s="272"/>
      <c r="O1285" s="272"/>
      <c r="P1285" s="272"/>
      <c r="Q1285" s="272"/>
      <c r="R1285" s="272"/>
      <c r="S1285" s="272"/>
      <c r="T1285" s="27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74" t="s">
        <v>223</v>
      </c>
      <c r="AU1285" s="274" t="s">
        <v>89</v>
      </c>
      <c r="AV1285" s="15" t="s">
        <v>21</v>
      </c>
      <c r="AW1285" s="15" t="s">
        <v>36</v>
      </c>
      <c r="AX1285" s="15" t="s">
        <v>80</v>
      </c>
      <c r="AY1285" s="274" t="s">
        <v>215</v>
      </c>
    </row>
    <row r="1286" s="13" customFormat="1">
      <c r="A1286" s="13"/>
      <c r="B1286" s="242"/>
      <c r="C1286" s="243"/>
      <c r="D1286" s="244" t="s">
        <v>223</v>
      </c>
      <c r="E1286" s="245" t="s">
        <v>1</v>
      </c>
      <c r="F1286" s="246" t="s">
        <v>2113</v>
      </c>
      <c r="G1286" s="243"/>
      <c r="H1286" s="247">
        <v>80.129999999999995</v>
      </c>
      <c r="I1286" s="248"/>
      <c r="J1286" s="243"/>
      <c r="K1286" s="243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223</v>
      </c>
      <c r="AU1286" s="253" t="s">
        <v>89</v>
      </c>
      <c r="AV1286" s="13" t="s">
        <v>89</v>
      </c>
      <c r="AW1286" s="13" t="s">
        <v>36</v>
      </c>
      <c r="AX1286" s="13" t="s">
        <v>80</v>
      </c>
      <c r="AY1286" s="253" t="s">
        <v>215</v>
      </c>
    </row>
    <row r="1287" s="13" customFormat="1">
      <c r="A1287" s="13"/>
      <c r="B1287" s="242"/>
      <c r="C1287" s="243"/>
      <c r="D1287" s="244" t="s">
        <v>223</v>
      </c>
      <c r="E1287" s="245" t="s">
        <v>1</v>
      </c>
      <c r="F1287" s="246" t="s">
        <v>2114</v>
      </c>
      <c r="G1287" s="243"/>
      <c r="H1287" s="247">
        <v>79.049999999999997</v>
      </c>
      <c r="I1287" s="248"/>
      <c r="J1287" s="243"/>
      <c r="K1287" s="243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223</v>
      </c>
      <c r="AU1287" s="253" t="s">
        <v>89</v>
      </c>
      <c r="AV1287" s="13" t="s">
        <v>89</v>
      </c>
      <c r="AW1287" s="13" t="s">
        <v>36</v>
      </c>
      <c r="AX1287" s="13" t="s">
        <v>80</v>
      </c>
      <c r="AY1287" s="253" t="s">
        <v>215</v>
      </c>
    </row>
    <row r="1288" s="13" customFormat="1">
      <c r="A1288" s="13"/>
      <c r="B1288" s="242"/>
      <c r="C1288" s="243"/>
      <c r="D1288" s="244" t="s">
        <v>223</v>
      </c>
      <c r="E1288" s="245" t="s">
        <v>1</v>
      </c>
      <c r="F1288" s="246" t="s">
        <v>2115</v>
      </c>
      <c r="G1288" s="243"/>
      <c r="H1288" s="247">
        <v>155.66</v>
      </c>
      <c r="I1288" s="248"/>
      <c r="J1288" s="243"/>
      <c r="K1288" s="243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3" t="s">
        <v>223</v>
      </c>
      <c r="AU1288" s="253" t="s">
        <v>89</v>
      </c>
      <c r="AV1288" s="13" t="s">
        <v>89</v>
      </c>
      <c r="AW1288" s="13" t="s">
        <v>36</v>
      </c>
      <c r="AX1288" s="13" t="s">
        <v>80</v>
      </c>
      <c r="AY1288" s="253" t="s">
        <v>215</v>
      </c>
    </row>
    <row r="1289" s="14" customFormat="1">
      <c r="A1289" s="14"/>
      <c r="B1289" s="254"/>
      <c r="C1289" s="255"/>
      <c r="D1289" s="244" t="s">
        <v>223</v>
      </c>
      <c r="E1289" s="256" t="s">
        <v>1</v>
      </c>
      <c r="F1289" s="257" t="s">
        <v>226</v>
      </c>
      <c r="G1289" s="255"/>
      <c r="H1289" s="258">
        <v>314.83999999999997</v>
      </c>
      <c r="I1289" s="259"/>
      <c r="J1289" s="255"/>
      <c r="K1289" s="255"/>
      <c r="L1289" s="260"/>
      <c r="M1289" s="261"/>
      <c r="N1289" s="262"/>
      <c r="O1289" s="262"/>
      <c r="P1289" s="262"/>
      <c r="Q1289" s="262"/>
      <c r="R1289" s="262"/>
      <c r="S1289" s="262"/>
      <c r="T1289" s="26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4" t="s">
        <v>223</v>
      </c>
      <c r="AU1289" s="264" t="s">
        <v>89</v>
      </c>
      <c r="AV1289" s="14" t="s">
        <v>221</v>
      </c>
      <c r="AW1289" s="14" t="s">
        <v>36</v>
      </c>
      <c r="AX1289" s="14" t="s">
        <v>21</v>
      </c>
      <c r="AY1289" s="264" t="s">
        <v>215</v>
      </c>
    </row>
    <row r="1290" s="2" customFormat="1" ht="33" customHeight="1">
      <c r="A1290" s="39"/>
      <c r="B1290" s="40"/>
      <c r="C1290" s="228" t="s">
        <v>2116</v>
      </c>
      <c r="D1290" s="228" t="s">
        <v>217</v>
      </c>
      <c r="E1290" s="229" t="s">
        <v>2117</v>
      </c>
      <c r="F1290" s="230" t="s">
        <v>2118</v>
      </c>
      <c r="G1290" s="231" t="s">
        <v>246</v>
      </c>
      <c r="H1290" s="232">
        <v>54.630000000000003</v>
      </c>
      <c r="I1290" s="233"/>
      <c r="J1290" s="234">
        <f>ROUND(I1290*H1290,2)</f>
        <v>0</v>
      </c>
      <c r="K1290" s="235"/>
      <c r="L1290" s="45"/>
      <c r="M1290" s="236" t="s">
        <v>1</v>
      </c>
      <c r="N1290" s="237" t="s">
        <v>45</v>
      </c>
      <c r="O1290" s="92"/>
      <c r="P1290" s="238">
        <f>O1290*H1290</f>
        <v>0</v>
      </c>
      <c r="Q1290" s="238">
        <v>0.00139</v>
      </c>
      <c r="R1290" s="238">
        <f>Q1290*H1290</f>
        <v>0.075935699999999995</v>
      </c>
      <c r="S1290" s="238">
        <v>0</v>
      </c>
      <c r="T1290" s="239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40" t="s">
        <v>303</v>
      </c>
      <c r="AT1290" s="240" t="s">
        <v>217</v>
      </c>
      <c r="AU1290" s="240" t="s">
        <v>89</v>
      </c>
      <c r="AY1290" s="18" t="s">
        <v>215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8" t="s">
        <v>21</v>
      </c>
      <c r="BK1290" s="241">
        <f>ROUND(I1290*H1290,2)</f>
        <v>0</v>
      </c>
      <c r="BL1290" s="18" t="s">
        <v>303</v>
      </c>
      <c r="BM1290" s="240" t="s">
        <v>2119</v>
      </c>
    </row>
    <row r="1291" s="15" customFormat="1">
      <c r="A1291" s="15"/>
      <c r="B1291" s="265"/>
      <c r="C1291" s="266"/>
      <c r="D1291" s="244" t="s">
        <v>223</v>
      </c>
      <c r="E1291" s="267" t="s">
        <v>1</v>
      </c>
      <c r="F1291" s="268" t="s">
        <v>2120</v>
      </c>
      <c r="G1291" s="266"/>
      <c r="H1291" s="267" t="s">
        <v>1</v>
      </c>
      <c r="I1291" s="269"/>
      <c r="J1291" s="266"/>
      <c r="K1291" s="266"/>
      <c r="L1291" s="270"/>
      <c r="M1291" s="271"/>
      <c r="N1291" s="272"/>
      <c r="O1291" s="272"/>
      <c r="P1291" s="272"/>
      <c r="Q1291" s="272"/>
      <c r="R1291" s="272"/>
      <c r="S1291" s="272"/>
      <c r="T1291" s="273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4" t="s">
        <v>223</v>
      </c>
      <c r="AU1291" s="274" t="s">
        <v>89</v>
      </c>
      <c r="AV1291" s="15" t="s">
        <v>21</v>
      </c>
      <c r="AW1291" s="15" t="s">
        <v>36</v>
      </c>
      <c r="AX1291" s="15" t="s">
        <v>80</v>
      </c>
      <c r="AY1291" s="274" t="s">
        <v>215</v>
      </c>
    </row>
    <row r="1292" s="13" customFormat="1">
      <c r="A1292" s="13"/>
      <c r="B1292" s="242"/>
      <c r="C1292" s="243"/>
      <c r="D1292" s="244" t="s">
        <v>223</v>
      </c>
      <c r="E1292" s="245" t="s">
        <v>1</v>
      </c>
      <c r="F1292" s="246" t="s">
        <v>2121</v>
      </c>
      <c r="G1292" s="243"/>
      <c r="H1292" s="247">
        <v>3.7999999999999998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223</v>
      </c>
      <c r="AU1292" s="253" t="s">
        <v>89</v>
      </c>
      <c r="AV1292" s="13" t="s">
        <v>89</v>
      </c>
      <c r="AW1292" s="13" t="s">
        <v>36</v>
      </c>
      <c r="AX1292" s="13" t="s">
        <v>80</v>
      </c>
      <c r="AY1292" s="253" t="s">
        <v>215</v>
      </c>
    </row>
    <row r="1293" s="13" customFormat="1">
      <c r="A1293" s="13"/>
      <c r="B1293" s="242"/>
      <c r="C1293" s="243"/>
      <c r="D1293" s="244" t="s">
        <v>223</v>
      </c>
      <c r="E1293" s="245" t="s">
        <v>1</v>
      </c>
      <c r="F1293" s="246" t="s">
        <v>2122</v>
      </c>
      <c r="G1293" s="243"/>
      <c r="H1293" s="247">
        <v>3</v>
      </c>
      <c r="I1293" s="248"/>
      <c r="J1293" s="243"/>
      <c r="K1293" s="243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223</v>
      </c>
      <c r="AU1293" s="253" t="s">
        <v>89</v>
      </c>
      <c r="AV1293" s="13" t="s">
        <v>89</v>
      </c>
      <c r="AW1293" s="13" t="s">
        <v>36</v>
      </c>
      <c r="AX1293" s="13" t="s">
        <v>80</v>
      </c>
      <c r="AY1293" s="253" t="s">
        <v>215</v>
      </c>
    </row>
    <row r="1294" s="13" customFormat="1">
      <c r="A1294" s="13"/>
      <c r="B1294" s="242"/>
      <c r="C1294" s="243"/>
      <c r="D1294" s="244" t="s">
        <v>223</v>
      </c>
      <c r="E1294" s="245" t="s">
        <v>1</v>
      </c>
      <c r="F1294" s="246" t="s">
        <v>2123</v>
      </c>
      <c r="G1294" s="243"/>
      <c r="H1294" s="247">
        <v>3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223</v>
      </c>
      <c r="AU1294" s="253" t="s">
        <v>89</v>
      </c>
      <c r="AV1294" s="13" t="s">
        <v>89</v>
      </c>
      <c r="AW1294" s="13" t="s">
        <v>36</v>
      </c>
      <c r="AX1294" s="13" t="s">
        <v>80</v>
      </c>
      <c r="AY1294" s="253" t="s">
        <v>215</v>
      </c>
    </row>
    <row r="1295" s="13" customFormat="1">
      <c r="A1295" s="13"/>
      <c r="B1295" s="242"/>
      <c r="C1295" s="243"/>
      <c r="D1295" s="244" t="s">
        <v>223</v>
      </c>
      <c r="E1295" s="245" t="s">
        <v>1</v>
      </c>
      <c r="F1295" s="246" t="s">
        <v>2124</v>
      </c>
      <c r="G1295" s="243"/>
      <c r="H1295" s="247">
        <v>3.25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223</v>
      </c>
      <c r="AU1295" s="253" t="s">
        <v>89</v>
      </c>
      <c r="AV1295" s="13" t="s">
        <v>89</v>
      </c>
      <c r="AW1295" s="13" t="s">
        <v>36</v>
      </c>
      <c r="AX1295" s="13" t="s">
        <v>80</v>
      </c>
      <c r="AY1295" s="253" t="s">
        <v>215</v>
      </c>
    </row>
    <row r="1296" s="13" customFormat="1">
      <c r="A1296" s="13"/>
      <c r="B1296" s="242"/>
      <c r="C1296" s="243"/>
      <c r="D1296" s="244" t="s">
        <v>223</v>
      </c>
      <c r="E1296" s="245" t="s">
        <v>1</v>
      </c>
      <c r="F1296" s="246" t="s">
        <v>2125</v>
      </c>
      <c r="G1296" s="243"/>
      <c r="H1296" s="247">
        <v>3.1499999999999999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223</v>
      </c>
      <c r="AU1296" s="253" t="s">
        <v>89</v>
      </c>
      <c r="AV1296" s="13" t="s">
        <v>89</v>
      </c>
      <c r="AW1296" s="13" t="s">
        <v>36</v>
      </c>
      <c r="AX1296" s="13" t="s">
        <v>80</v>
      </c>
      <c r="AY1296" s="253" t="s">
        <v>215</v>
      </c>
    </row>
    <row r="1297" s="13" customFormat="1">
      <c r="A1297" s="13"/>
      <c r="B1297" s="242"/>
      <c r="C1297" s="243"/>
      <c r="D1297" s="244" t="s">
        <v>223</v>
      </c>
      <c r="E1297" s="245" t="s">
        <v>1</v>
      </c>
      <c r="F1297" s="246" t="s">
        <v>2126</v>
      </c>
      <c r="G1297" s="243"/>
      <c r="H1297" s="247">
        <v>2.25</v>
      </c>
      <c r="I1297" s="248"/>
      <c r="J1297" s="243"/>
      <c r="K1297" s="243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223</v>
      </c>
      <c r="AU1297" s="253" t="s">
        <v>89</v>
      </c>
      <c r="AV1297" s="13" t="s">
        <v>89</v>
      </c>
      <c r="AW1297" s="13" t="s">
        <v>36</v>
      </c>
      <c r="AX1297" s="13" t="s">
        <v>80</v>
      </c>
      <c r="AY1297" s="253" t="s">
        <v>215</v>
      </c>
    </row>
    <row r="1298" s="13" customFormat="1">
      <c r="A1298" s="13"/>
      <c r="B1298" s="242"/>
      <c r="C1298" s="243"/>
      <c r="D1298" s="244" t="s">
        <v>223</v>
      </c>
      <c r="E1298" s="245" t="s">
        <v>1</v>
      </c>
      <c r="F1298" s="246" t="s">
        <v>2127</v>
      </c>
      <c r="G1298" s="243"/>
      <c r="H1298" s="247">
        <v>1.1699999999999999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223</v>
      </c>
      <c r="AU1298" s="253" t="s">
        <v>89</v>
      </c>
      <c r="AV1298" s="13" t="s">
        <v>89</v>
      </c>
      <c r="AW1298" s="13" t="s">
        <v>36</v>
      </c>
      <c r="AX1298" s="13" t="s">
        <v>80</v>
      </c>
      <c r="AY1298" s="253" t="s">
        <v>215</v>
      </c>
    </row>
    <row r="1299" s="13" customFormat="1">
      <c r="A1299" s="13"/>
      <c r="B1299" s="242"/>
      <c r="C1299" s="243"/>
      <c r="D1299" s="244" t="s">
        <v>223</v>
      </c>
      <c r="E1299" s="245" t="s">
        <v>1</v>
      </c>
      <c r="F1299" s="246" t="s">
        <v>2128</v>
      </c>
      <c r="G1299" s="243"/>
      <c r="H1299" s="247">
        <v>7.0999999999999996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223</v>
      </c>
      <c r="AU1299" s="253" t="s">
        <v>89</v>
      </c>
      <c r="AV1299" s="13" t="s">
        <v>89</v>
      </c>
      <c r="AW1299" s="13" t="s">
        <v>36</v>
      </c>
      <c r="AX1299" s="13" t="s">
        <v>80</v>
      </c>
      <c r="AY1299" s="253" t="s">
        <v>215</v>
      </c>
    </row>
    <row r="1300" s="13" customFormat="1">
      <c r="A1300" s="13"/>
      <c r="B1300" s="242"/>
      <c r="C1300" s="243"/>
      <c r="D1300" s="244" t="s">
        <v>223</v>
      </c>
      <c r="E1300" s="245" t="s">
        <v>1</v>
      </c>
      <c r="F1300" s="246" t="s">
        <v>2129</v>
      </c>
      <c r="G1300" s="243"/>
      <c r="H1300" s="247">
        <v>3.8999999999999999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223</v>
      </c>
      <c r="AU1300" s="253" t="s">
        <v>89</v>
      </c>
      <c r="AV1300" s="13" t="s">
        <v>89</v>
      </c>
      <c r="AW1300" s="13" t="s">
        <v>36</v>
      </c>
      <c r="AX1300" s="13" t="s">
        <v>80</v>
      </c>
      <c r="AY1300" s="253" t="s">
        <v>215</v>
      </c>
    </row>
    <row r="1301" s="13" customFormat="1">
      <c r="A1301" s="13"/>
      <c r="B1301" s="242"/>
      <c r="C1301" s="243"/>
      <c r="D1301" s="244" t="s">
        <v>223</v>
      </c>
      <c r="E1301" s="245" t="s">
        <v>1</v>
      </c>
      <c r="F1301" s="246" t="s">
        <v>2130</v>
      </c>
      <c r="G1301" s="243"/>
      <c r="H1301" s="247">
        <v>4.0999999999999996</v>
      </c>
      <c r="I1301" s="248"/>
      <c r="J1301" s="243"/>
      <c r="K1301" s="243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223</v>
      </c>
      <c r="AU1301" s="253" t="s">
        <v>89</v>
      </c>
      <c r="AV1301" s="13" t="s">
        <v>89</v>
      </c>
      <c r="AW1301" s="13" t="s">
        <v>36</v>
      </c>
      <c r="AX1301" s="13" t="s">
        <v>80</v>
      </c>
      <c r="AY1301" s="253" t="s">
        <v>215</v>
      </c>
    </row>
    <row r="1302" s="13" customFormat="1">
      <c r="A1302" s="13"/>
      <c r="B1302" s="242"/>
      <c r="C1302" s="243"/>
      <c r="D1302" s="244" t="s">
        <v>223</v>
      </c>
      <c r="E1302" s="245" t="s">
        <v>1</v>
      </c>
      <c r="F1302" s="246" t="s">
        <v>2131</v>
      </c>
      <c r="G1302" s="243"/>
      <c r="H1302" s="247">
        <v>3.8500000000000001</v>
      </c>
      <c r="I1302" s="248"/>
      <c r="J1302" s="243"/>
      <c r="K1302" s="243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3" t="s">
        <v>223</v>
      </c>
      <c r="AU1302" s="253" t="s">
        <v>89</v>
      </c>
      <c r="AV1302" s="13" t="s">
        <v>89</v>
      </c>
      <c r="AW1302" s="13" t="s">
        <v>36</v>
      </c>
      <c r="AX1302" s="13" t="s">
        <v>80</v>
      </c>
      <c r="AY1302" s="253" t="s">
        <v>215</v>
      </c>
    </row>
    <row r="1303" s="13" customFormat="1">
      <c r="A1303" s="13"/>
      <c r="B1303" s="242"/>
      <c r="C1303" s="243"/>
      <c r="D1303" s="244" t="s">
        <v>223</v>
      </c>
      <c r="E1303" s="245" t="s">
        <v>1</v>
      </c>
      <c r="F1303" s="246" t="s">
        <v>2132</v>
      </c>
      <c r="G1303" s="243"/>
      <c r="H1303" s="247">
        <v>16.059999999999999</v>
      </c>
      <c r="I1303" s="248"/>
      <c r="J1303" s="243"/>
      <c r="K1303" s="243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223</v>
      </c>
      <c r="AU1303" s="253" t="s">
        <v>89</v>
      </c>
      <c r="AV1303" s="13" t="s">
        <v>89</v>
      </c>
      <c r="AW1303" s="13" t="s">
        <v>36</v>
      </c>
      <c r="AX1303" s="13" t="s">
        <v>80</v>
      </c>
      <c r="AY1303" s="253" t="s">
        <v>215</v>
      </c>
    </row>
    <row r="1304" s="14" customFormat="1">
      <c r="A1304" s="14"/>
      <c r="B1304" s="254"/>
      <c r="C1304" s="255"/>
      <c r="D1304" s="244" t="s">
        <v>223</v>
      </c>
      <c r="E1304" s="256" t="s">
        <v>1</v>
      </c>
      <c r="F1304" s="257" t="s">
        <v>226</v>
      </c>
      <c r="G1304" s="255"/>
      <c r="H1304" s="258">
        <v>54.630000000000003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4" t="s">
        <v>223</v>
      </c>
      <c r="AU1304" s="264" t="s">
        <v>89</v>
      </c>
      <c r="AV1304" s="14" t="s">
        <v>221</v>
      </c>
      <c r="AW1304" s="14" t="s">
        <v>36</v>
      </c>
      <c r="AX1304" s="14" t="s">
        <v>21</v>
      </c>
      <c r="AY1304" s="264" t="s">
        <v>215</v>
      </c>
    </row>
    <row r="1305" s="2" customFormat="1" ht="33" customHeight="1">
      <c r="A1305" s="39"/>
      <c r="B1305" s="40"/>
      <c r="C1305" s="275" t="s">
        <v>2133</v>
      </c>
      <c r="D1305" s="275" t="s">
        <v>294</v>
      </c>
      <c r="E1305" s="276" t="s">
        <v>2134</v>
      </c>
      <c r="F1305" s="277" t="s">
        <v>2135</v>
      </c>
      <c r="G1305" s="278" t="s">
        <v>246</v>
      </c>
      <c r="H1305" s="279">
        <v>57.362000000000002</v>
      </c>
      <c r="I1305" s="280"/>
      <c r="J1305" s="281">
        <f>ROUND(I1305*H1305,2)</f>
        <v>0</v>
      </c>
      <c r="K1305" s="282"/>
      <c r="L1305" s="283"/>
      <c r="M1305" s="284" t="s">
        <v>1</v>
      </c>
      <c r="N1305" s="285" t="s">
        <v>45</v>
      </c>
      <c r="O1305" s="92"/>
      <c r="P1305" s="238">
        <f>O1305*H1305</f>
        <v>0</v>
      </c>
      <c r="Q1305" s="238">
        <v>0.0064000000000000003</v>
      </c>
      <c r="R1305" s="238">
        <f>Q1305*H1305</f>
        <v>0.36711680000000002</v>
      </c>
      <c r="S1305" s="238">
        <v>0</v>
      </c>
      <c r="T1305" s="239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40" t="s">
        <v>384</v>
      </c>
      <c r="AT1305" s="240" t="s">
        <v>294</v>
      </c>
      <c r="AU1305" s="240" t="s">
        <v>89</v>
      </c>
      <c r="AY1305" s="18" t="s">
        <v>215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8" t="s">
        <v>21</v>
      </c>
      <c r="BK1305" s="241">
        <f>ROUND(I1305*H1305,2)</f>
        <v>0</v>
      </c>
      <c r="BL1305" s="18" t="s">
        <v>303</v>
      </c>
      <c r="BM1305" s="240" t="s">
        <v>2136</v>
      </c>
    </row>
    <row r="1306" s="13" customFormat="1">
      <c r="A1306" s="13"/>
      <c r="B1306" s="242"/>
      <c r="C1306" s="243"/>
      <c r="D1306" s="244" t="s">
        <v>223</v>
      </c>
      <c r="E1306" s="245" t="s">
        <v>1</v>
      </c>
      <c r="F1306" s="246" t="s">
        <v>2137</v>
      </c>
      <c r="G1306" s="243"/>
      <c r="H1306" s="247">
        <v>57.362000000000002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223</v>
      </c>
      <c r="AU1306" s="253" t="s">
        <v>89</v>
      </c>
      <c r="AV1306" s="13" t="s">
        <v>89</v>
      </c>
      <c r="AW1306" s="13" t="s">
        <v>36</v>
      </c>
      <c r="AX1306" s="13" t="s">
        <v>21</v>
      </c>
      <c r="AY1306" s="253" t="s">
        <v>215</v>
      </c>
    </row>
    <row r="1307" s="2" customFormat="1" ht="33" customHeight="1">
      <c r="A1307" s="39"/>
      <c r="B1307" s="40"/>
      <c r="C1307" s="228" t="s">
        <v>2138</v>
      </c>
      <c r="D1307" s="228" t="s">
        <v>217</v>
      </c>
      <c r="E1307" s="229" t="s">
        <v>2139</v>
      </c>
      <c r="F1307" s="230" t="s">
        <v>2140</v>
      </c>
      <c r="G1307" s="231" t="s">
        <v>246</v>
      </c>
      <c r="H1307" s="232">
        <v>514.70000000000005</v>
      </c>
      <c r="I1307" s="233"/>
      <c r="J1307" s="234">
        <f>ROUND(I1307*H1307,2)</f>
        <v>0</v>
      </c>
      <c r="K1307" s="235"/>
      <c r="L1307" s="45"/>
      <c r="M1307" s="236" t="s">
        <v>1</v>
      </c>
      <c r="N1307" s="237" t="s">
        <v>45</v>
      </c>
      <c r="O1307" s="92"/>
      <c r="P1307" s="238">
        <f>O1307*H1307</f>
        <v>0</v>
      </c>
      <c r="Q1307" s="238">
        <v>0.00139</v>
      </c>
      <c r="R1307" s="238">
        <f>Q1307*H1307</f>
        <v>0.7154330000000001</v>
      </c>
      <c r="S1307" s="238">
        <v>0</v>
      </c>
      <c r="T1307" s="239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40" t="s">
        <v>303</v>
      </c>
      <c r="AT1307" s="240" t="s">
        <v>217</v>
      </c>
      <c r="AU1307" s="240" t="s">
        <v>89</v>
      </c>
      <c r="AY1307" s="18" t="s">
        <v>215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8" t="s">
        <v>21</v>
      </c>
      <c r="BK1307" s="241">
        <f>ROUND(I1307*H1307,2)</f>
        <v>0</v>
      </c>
      <c r="BL1307" s="18" t="s">
        <v>303</v>
      </c>
      <c r="BM1307" s="240" t="s">
        <v>2141</v>
      </c>
    </row>
    <row r="1308" s="15" customFormat="1">
      <c r="A1308" s="15"/>
      <c r="B1308" s="265"/>
      <c r="C1308" s="266"/>
      <c r="D1308" s="244" t="s">
        <v>223</v>
      </c>
      <c r="E1308" s="267" t="s">
        <v>1</v>
      </c>
      <c r="F1308" s="268" t="s">
        <v>2142</v>
      </c>
      <c r="G1308" s="266"/>
      <c r="H1308" s="267" t="s">
        <v>1</v>
      </c>
      <c r="I1308" s="269"/>
      <c r="J1308" s="266"/>
      <c r="K1308" s="266"/>
      <c r="L1308" s="270"/>
      <c r="M1308" s="271"/>
      <c r="N1308" s="272"/>
      <c r="O1308" s="272"/>
      <c r="P1308" s="272"/>
      <c r="Q1308" s="272"/>
      <c r="R1308" s="272"/>
      <c r="S1308" s="272"/>
      <c r="T1308" s="273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4" t="s">
        <v>223</v>
      </c>
      <c r="AU1308" s="274" t="s">
        <v>89</v>
      </c>
      <c r="AV1308" s="15" t="s">
        <v>21</v>
      </c>
      <c r="AW1308" s="15" t="s">
        <v>36</v>
      </c>
      <c r="AX1308" s="15" t="s">
        <v>80</v>
      </c>
      <c r="AY1308" s="274" t="s">
        <v>215</v>
      </c>
    </row>
    <row r="1309" s="13" customFormat="1">
      <c r="A1309" s="13"/>
      <c r="B1309" s="242"/>
      <c r="C1309" s="243"/>
      <c r="D1309" s="244" t="s">
        <v>223</v>
      </c>
      <c r="E1309" s="245" t="s">
        <v>1</v>
      </c>
      <c r="F1309" s="246" t="s">
        <v>2143</v>
      </c>
      <c r="G1309" s="243"/>
      <c r="H1309" s="247">
        <v>71.25</v>
      </c>
      <c r="I1309" s="248"/>
      <c r="J1309" s="243"/>
      <c r="K1309" s="243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3" t="s">
        <v>223</v>
      </c>
      <c r="AU1309" s="253" t="s">
        <v>89</v>
      </c>
      <c r="AV1309" s="13" t="s">
        <v>89</v>
      </c>
      <c r="AW1309" s="13" t="s">
        <v>36</v>
      </c>
      <c r="AX1309" s="13" t="s">
        <v>80</v>
      </c>
      <c r="AY1309" s="253" t="s">
        <v>215</v>
      </c>
    </row>
    <row r="1310" s="13" customFormat="1">
      <c r="A1310" s="13"/>
      <c r="B1310" s="242"/>
      <c r="C1310" s="243"/>
      <c r="D1310" s="244" t="s">
        <v>223</v>
      </c>
      <c r="E1310" s="245" t="s">
        <v>1</v>
      </c>
      <c r="F1310" s="246" t="s">
        <v>2144</v>
      </c>
      <c r="G1310" s="243"/>
      <c r="H1310" s="247">
        <v>11.15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223</v>
      </c>
      <c r="AU1310" s="253" t="s">
        <v>89</v>
      </c>
      <c r="AV1310" s="13" t="s">
        <v>89</v>
      </c>
      <c r="AW1310" s="13" t="s">
        <v>36</v>
      </c>
      <c r="AX1310" s="13" t="s">
        <v>80</v>
      </c>
      <c r="AY1310" s="253" t="s">
        <v>215</v>
      </c>
    </row>
    <row r="1311" s="13" customFormat="1">
      <c r="A1311" s="13"/>
      <c r="B1311" s="242"/>
      <c r="C1311" s="243"/>
      <c r="D1311" s="244" t="s">
        <v>223</v>
      </c>
      <c r="E1311" s="245" t="s">
        <v>1</v>
      </c>
      <c r="F1311" s="246" t="s">
        <v>2145</v>
      </c>
      <c r="G1311" s="243"/>
      <c r="H1311" s="247">
        <v>4.0999999999999996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223</v>
      </c>
      <c r="AU1311" s="253" t="s">
        <v>89</v>
      </c>
      <c r="AV1311" s="13" t="s">
        <v>89</v>
      </c>
      <c r="AW1311" s="13" t="s">
        <v>36</v>
      </c>
      <c r="AX1311" s="13" t="s">
        <v>80</v>
      </c>
      <c r="AY1311" s="253" t="s">
        <v>215</v>
      </c>
    </row>
    <row r="1312" s="13" customFormat="1">
      <c r="A1312" s="13"/>
      <c r="B1312" s="242"/>
      <c r="C1312" s="243"/>
      <c r="D1312" s="244" t="s">
        <v>223</v>
      </c>
      <c r="E1312" s="245" t="s">
        <v>1</v>
      </c>
      <c r="F1312" s="246" t="s">
        <v>2146</v>
      </c>
      <c r="G1312" s="243"/>
      <c r="H1312" s="247">
        <v>15.699999999999999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223</v>
      </c>
      <c r="AU1312" s="253" t="s">
        <v>89</v>
      </c>
      <c r="AV1312" s="13" t="s">
        <v>89</v>
      </c>
      <c r="AW1312" s="13" t="s">
        <v>36</v>
      </c>
      <c r="AX1312" s="13" t="s">
        <v>80</v>
      </c>
      <c r="AY1312" s="253" t="s">
        <v>215</v>
      </c>
    </row>
    <row r="1313" s="13" customFormat="1">
      <c r="A1313" s="13"/>
      <c r="B1313" s="242"/>
      <c r="C1313" s="243"/>
      <c r="D1313" s="244" t="s">
        <v>223</v>
      </c>
      <c r="E1313" s="245" t="s">
        <v>1</v>
      </c>
      <c r="F1313" s="246" t="s">
        <v>2147</v>
      </c>
      <c r="G1313" s="243"/>
      <c r="H1313" s="247">
        <v>37.75</v>
      </c>
      <c r="I1313" s="248"/>
      <c r="J1313" s="243"/>
      <c r="K1313" s="243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3" t="s">
        <v>223</v>
      </c>
      <c r="AU1313" s="253" t="s">
        <v>89</v>
      </c>
      <c r="AV1313" s="13" t="s">
        <v>89</v>
      </c>
      <c r="AW1313" s="13" t="s">
        <v>36</v>
      </c>
      <c r="AX1313" s="13" t="s">
        <v>80</v>
      </c>
      <c r="AY1313" s="253" t="s">
        <v>215</v>
      </c>
    </row>
    <row r="1314" s="13" customFormat="1">
      <c r="A1314" s="13"/>
      <c r="B1314" s="242"/>
      <c r="C1314" s="243"/>
      <c r="D1314" s="244" t="s">
        <v>223</v>
      </c>
      <c r="E1314" s="245" t="s">
        <v>1</v>
      </c>
      <c r="F1314" s="246" t="s">
        <v>2148</v>
      </c>
      <c r="G1314" s="243"/>
      <c r="H1314" s="247">
        <v>67.75</v>
      </c>
      <c r="I1314" s="248"/>
      <c r="J1314" s="243"/>
      <c r="K1314" s="243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3" t="s">
        <v>223</v>
      </c>
      <c r="AU1314" s="253" t="s">
        <v>89</v>
      </c>
      <c r="AV1314" s="13" t="s">
        <v>89</v>
      </c>
      <c r="AW1314" s="13" t="s">
        <v>36</v>
      </c>
      <c r="AX1314" s="13" t="s">
        <v>80</v>
      </c>
      <c r="AY1314" s="253" t="s">
        <v>215</v>
      </c>
    </row>
    <row r="1315" s="13" customFormat="1">
      <c r="A1315" s="13"/>
      <c r="B1315" s="242"/>
      <c r="C1315" s="243"/>
      <c r="D1315" s="244" t="s">
        <v>223</v>
      </c>
      <c r="E1315" s="245" t="s">
        <v>1</v>
      </c>
      <c r="F1315" s="246" t="s">
        <v>2149</v>
      </c>
      <c r="G1315" s="243"/>
      <c r="H1315" s="247">
        <v>4</v>
      </c>
      <c r="I1315" s="248"/>
      <c r="J1315" s="243"/>
      <c r="K1315" s="243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223</v>
      </c>
      <c r="AU1315" s="253" t="s">
        <v>89</v>
      </c>
      <c r="AV1315" s="13" t="s">
        <v>89</v>
      </c>
      <c r="AW1315" s="13" t="s">
        <v>36</v>
      </c>
      <c r="AX1315" s="13" t="s">
        <v>80</v>
      </c>
      <c r="AY1315" s="253" t="s">
        <v>215</v>
      </c>
    </row>
    <row r="1316" s="13" customFormat="1">
      <c r="A1316" s="13"/>
      <c r="B1316" s="242"/>
      <c r="C1316" s="243"/>
      <c r="D1316" s="244" t="s">
        <v>223</v>
      </c>
      <c r="E1316" s="245" t="s">
        <v>1</v>
      </c>
      <c r="F1316" s="246" t="s">
        <v>2150</v>
      </c>
      <c r="G1316" s="243"/>
      <c r="H1316" s="247">
        <v>3.3999999999999999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223</v>
      </c>
      <c r="AU1316" s="253" t="s">
        <v>89</v>
      </c>
      <c r="AV1316" s="13" t="s">
        <v>89</v>
      </c>
      <c r="AW1316" s="13" t="s">
        <v>36</v>
      </c>
      <c r="AX1316" s="13" t="s">
        <v>80</v>
      </c>
      <c r="AY1316" s="253" t="s">
        <v>215</v>
      </c>
    </row>
    <row r="1317" s="13" customFormat="1">
      <c r="A1317" s="13"/>
      <c r="B1317" s="242"/>
      <c r="C1317" s="243"/>
      <c r="D1317" s="244" t="s">
        <v>223</v>
      </c>
      <c r="E1317" s="245" t="s">
        <v>1</v>
      </c>
      <c r="F1317" s="246" t="s">
        <v>2151</v>
      </c>
      <c r="G1317" s="243"/>
      <c r="H1317" s="247">
        <v>3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223</v>
      </c>
      <c r="AU1317" s="253" t="s">
        <v>89</v>
      </c>
      <c r="AV1317" s="13" t="s">
        <v>89</v>
      </c>
      <c r="AW1317" s="13" t="s">
        <v>36</v>
      </c>
      <c r="AX1317" s="13" t="s">
        <v>80</v>
      </c>
      <c r="AY1317" s="253" t="s">
        <v>215</v>
      </c>
    </row>
    <row r="1318" s="13" customFormat="1">
      <c r="A1318" s="13"/>
      <c r="B1318" s="242"/>
      <c r="C1318" s="243"/>
      <c r="D1318" s="244" t="s">
        <v>223</v>
      </c>
      <c r="E1318" s="245" t="s">
        <v>1</v>
      </c>
      <c r="F1318" s="246" t="s">
        <v>2152</v>
      </c>
      <c r="G1318" s="243"/>
      <c r="H1318" s="247">
        <v>6.7999999999999998</v>
      </c>
      <c r="I1318" s="248"/>
      <c r="J1318" s="243"/>
      <c r="K1318" s="243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3" t="s">
        <v>223</v>
      </c>
      <c r="AU1318" s="253" t="s">
        <v>89</v>
      </c>
      <c r="AV1318" s="13" t="s">
        <v>89</v>
      </c>
      <c r="AW1318" s="13" t="s">
        <v>36</v>
      </c>
      <c r="AX1318" s="13" t="s">
        <v>80</v>
      </c>
      <c r="AY1318" s="253" t="s">
        <v>215</v>
      </c>
    </row>
    <row r="1319" s="13" customFormat="1">
      <c r="A1319" s="13"/>
      <c r="B1319" s="242"/>
      <c r="C1319" s="243"/>
      <c r="D1319" s="244" t="s">
        <v>223</v>
      </c>
      <c r="E1319" s="245" t="s">
        <v>1</v>
      </c>
      <c r="F1319" s="246" t="s">
        <v>2153</v>
      </c>
      <c r="G1319" s="243"/>
      <c r="H1319" s="247">
        <v>7.0300000000000002</v>
      </c>
      <c r="I1319" s="248"/>
      <c r="J1319" s="243"/>
      <c r="K1319" s="243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223</v>
      </c>
      <c r="AU1319" s="253" t="s">
        <v>89</v>
      </c>
      <c r="AV1319" s="13" t="s">
        <v>89</v>
      </c>
      <c r="AW1319" s="13" t="s">
        <v>36</v>
      </c>
      <c r="AX1319" s="13" t="s">
        <v>80</v>
      </c>
      <c r="AY1319" s="253" t="s">
        <v>215</v>
      </c>
    </row>
    <row r="1320" s="13" customFormat="1">
      <c r="A1320" s="13"/>
      <c r="B1320" s="242"/>
      <c r="C1320" s="243"/>
      <c r="D1320" s="244" t="s">
        <v>223</v>
      </c>
      <c r="E1320" s="245" t="s">
        <v>1</v>
      </c>
      <c r="F1320" s="246" t="s">
        <v>2154</v>
      </c>
      <c r="G1320" s="243"/>
      <c r="H1320" s="247">
        <v>17.75</v>
      </c>
      <c r="I1320" s="248"/>
      <c r="J1320" s="243"/>
      <c r="K1320" s="243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223</v>
      </c>
      <c r="AU1320" s="253" t="s">
        <v>89</v>
      </c>
      <c r="AV1320" s="13" t="s">
        <v>89</v>
      </c>
      <c r="AW1320" s="13" t="s">
        <v>36</v>
      </c>
      <c r="AX1320" s="13" t="s">
        <v>80</v>
      </c>
      <c r="AY1320" s="253" t="s">
        <v>215</v>
      </c>
    </row>
    <row r="1321" s="13" customFormat="1">
      <c r="A1321" s="13"/>
      <c r="B1321" s="242"/>
      <c r="C1321" s="243"/>
      <c r="D1321" s="244" t="s">
        <v>223</v>
      </c>
      <c r="E1321" s="245" t="s">
        <v>1</v>
      </c>
      <c r="F1321" s="246" t="s">
        <v>2155</v>
      </c>
      <c r="G1321" s="243"/>
      <c r="H1321" s="247">
        <v>8.4499999999999993</v>
      </c>
      <c r="I1321" s="248"/>
      <c r="J1321" s="243"/>
      <c r="K1321" s="243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3" t="s">
        <v>223</v>
      </c>
      <c r="AU1321" s="253" t="s">
        <v>89</v>
      </c>
      <c r="AV1321" s="13" t="s">
        <v>89</v>
      </c>
      <c r="AW1321" s="13" t="s">
        <v>36</v>
      </c>
      <c r="AX1321" s="13" t="s">
        <v>80</v>
      </c>
      <c r="AY1321" s="253" t="s">
        <v>215</v>
      </c>
    </row>
    <row r="1322" s="13" customFormat="1">
      <c r="A1322" s="13"/>
      <c r="B1322" s="242"/>
      <c r="C1322" s="243"/>
      <c r="D1322" s="244" t="s">
        <v>223</v>
      </c>
      <c r="E1322" s="245" t="s">
        <v>1</v>
      </c>
      <c r="F1322" s="246" t="s">
        <v>2156</v>
      </c>
      <c r="G1322" s="243"/>
      <c r="H1322" s="247">
        <v>4</v>
      </c>
      <c r="I1322" s="248"/>
      <c r="J1322" s="243"/>
      <c r="K1322" s="243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223</v>
      </c>
      <c r="AU1322" s="253" t="s">
        <v>89</v>
      </c>
      <c r="AV1322" s="13" t="s">
        <v>89</v>
      </c>
      <c r="AW1322" s="13" t="s">
        <v>36</v>
      </c>
      <c r="AX1322" s="13" t="s">
        <v>80</v>
      </c>
      <c r="AY1322" s="253" t="s">
        <v>215</v>
      </c>
    </row>
    <row r="1323" s="13" customFormat="1">
      <c r="A1323" s="13"/>
      <c r="B1323" s="242"/>
      <c r="C1323" s="243"/>
      <c r="D1323" s="244" t="s">
        <v>223</v>
      </c>
      <c r="E1323" s="245" t="s">
        <v>1</v>
      </c>
      <c r="F1323" s="246" t="s">
        <v>2157</v>
      </c>
      <c r="G1323" s="243"/>
      <c r="H1323" s="247">
        <v>11.949999999999999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223</v>
      </c>
      <c r="AU1323" s="253" t="s">
        <v>89</v>
      </c>
      <c r="AV1323" s="13" t="s">
        <v>89</v>
      </c>
      <c r="AW1323" s="13" t="s">
        <v>36</v>
      </c>
      <c r="AX1323" s="13" t="s">
        <v>80</v>
      </c>
      <c r="AY1323" s="253" t="s">
        <v>215</v>
      </c>
    </row>
    <row r="1324" s="13" customFormat="1">
      <c r="A1324" s="13"/>
      <c r="B1324" s="242"/>
      <c r="C1324" s="243"/>
      <c r="D1324" s="244" t="s">
        <v>223</v>
      </c>
      <c r="E1324" s="245" t="s">
        <v>1</v>
      </c>
      <c r="F1324" s="246" t="s">
        <v>2158</v>
      </c>
      <c r="G1324" s="243"/>
      <c r="H1324" s="247">
        <v>18</v>
      </c>
      <c r="I1324" s="248"/>
      <c r="J1324" s="243"/>
      <c r="K1324" s="243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3" t="s">
        <v>223</v>
      </c>
      <c r="AU1324" s="253" t="s">
        <v>89</v>
      </c>
      <c r="AV1324" s="13" t="s">
        <v>89</v>
      </c>
      <c r="AW1324" s="13" t="s">
        <v>36</v>
      </c>
      <c r="AX1324" s="13" t="s">
        <v>80</v>
      </c>
      <c r="AY1324" s="253" t="s">
        <v>215</v>
      </c>
    </row>
    <row r="1325" s="13" customFormat="1">
      <c r="A1325" s="13"/>
      <c r="B1325" s="242"/>
      <c r="C1325" s="243"/>
      <c r="D1325" s="244" t="s">
        <v>223</v>
      </c>
      <c r="E1325" s="245" t="s">
        <v>1</v>
      </c>
      <c r="F1325" s="246" t="s">
        <v>2159</v>
      </c>
      <c r="G1325" s="243"/>
      <c r="H1325" s="247">
        <v>4.1500000000000004</v>
      </c>
      <c r="I1325" s="248"/>
      <c r="J1325" s="243"/>
      <c r="K1325" s="243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3" t="s">
        <v>223</v>
      </c>
      <c r="AU1325" s="253" t="s">
        <v>89</v>
      </c>
      <c r="AV1325" s="13" t="s">
        <v>89</v>
      </c>
      <c r="AW1325" s="13" t="s">
        <v>36</v>
      </c>
      <c r="AX1325" s="13" t="s">
        <v>80</v>
      </c>
      <c r="AY1325" s="253" t="s">
        <v>215</v>
      </c>
    </row>
    <row r="1326" s="13" customFormat="1">
      <c r="A1326" s="13"/>
      <c r="B1326" s="242"/>
      <c r="C1326" s="243"/>
      <c r="D1326" s="244" t="s">
        <v>223</v>
      </c>
      <c r="E1326" s="245" t="s">
        <v>1</v>
      </c>
      <c r="F1326" s="246" t="s">
        <v>2160</v>
      </c>
      <c r="G1326" s="243"/>
      <c r="H1326" s="247">
        <v>2.8500000000000001</v>
      </c>
      <c r="I1326" s="248"/>
      <c r="J1326" s="243"/>
      <c r="K1326" s="243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3" t="s">
        <v>223</v>
      </c>
      <c r="AU1326" s="253" t="s">
        <v>89</v>
      </c>
      <c r="AV1326" s="13" t="s">
        <v>89</v>
      </c>
      <c r="AW1326" s="13" t="s">
        <v>36</v>
      </c>
      <c r="AX1326" s="13" t="s">
        <v>80</v>
      </c>
      <c r="AY1326" s="253" t="s">
        <v>215</v>
      </c>
    </row>
    <row r="1327" s="13" customFormat="1">
      <c r="A1327" s="13"/>
      <c r="B1327" s="242"/>
      <c r="C1327" s="243"/>
      <c r="D1327" s="244" t="s">
        <v>223</v>
      </c>
      <c r="E1327" s="245" t="s">
        <v>1</v>
      </c>
      <c r="F1327" s="246" t="s">
        <v>2161</v>
      </c>
      <c r="G1327" s="243"/>
      <c r="H1327" s="247">
        <v>32.25</v>
      </c>
      <c r="I1327" s="248"/>
      <c r="J1327" s="243"/>
      <c r="K1327" s="243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3" t="s">
        <v>223</v>
      </c>
      <c r="AU1327" s="253" t="s">
        <v>89</v>
      </c>
      <c r="AV1327" s="13" t="s">
        <v>89</v>
      </c>
      <c r="AW1327" s="13" t="s">
        <v>36</v>
      </c>
      <c r="AX1327" s="13" t="s">
        <v>80</v>
      </c>
      <c r="AY1327" s="253" t="s">
        <v>215</v>
      </c>
    </row>
    <row r="1328" s="16" customFormat="1">
      <c r="A1328" s="16"/>
      <c r="B1328" s="286"/>
      <c r="C1328" s="287"/>
      <c r="D1328" s="244" t="s">
        <v>223</v>
      </c>
      <c r="E1328" s="288" t="s">
        <v>1</v>
      </c>
      <c r="F1328" s="289" t="s">
        <v>743</v>
      </c>
      <c r="G1328" s="287"/>
      <c r="H1328" s="290">
        <v>331.32999999999998</v>
      </c>
      <c r="I1328" s="291"/>
      <c r="J1328" s="287"/>
      <c r="K1328" s="287"/>
      <c r="L1328" s="292"/>
      <c r="M1328" s="293"/>
      <c r="N1328" s="294"/>
      <c r="O1328" s="294"/>
      <c r="P1328" s="294"/>
      <c r="Q1328" s="294"/>
      <c r="R1328" s="294"/>
      <c r="S1328" s="294"/>
      <c r="T1328" s="295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96" t="s">
        <v>223</v>
      </c>
      <c r="AU1328" s="296" t="s">
        <v>89</v>
      </c>
      <c r="AV1328" s="16" t="s">
        <v>233</v>
      </c>
      <c r="AW1328" s="16" t="s">
        <v>36</v>
      </c>
      <c r="AX1328" s="16" t="s">
        <v>80</v>
      </c>
      <c r="AY1328" s="296" t="s">
        <v>215</v>
      </c>
    </row>
    <row r="1329" s="15" customFormat="1">
      <c r="A1329" s="15"/>
      <c r="B1329" s="265"/>
      <c r="C1329" s="266"/>
      <c r="D1329" s="244" t="s">
        <v>223</v>
      </c>
      <c r="E1329" s="267" t="s">
        <v>1</v>
      </c>
      <c r="F1329" s="268" t="s">
        <v>2162</v>
      </c>
      <c r="G1329" s="266"/>
      <c r="H1329" s="267" t="s">
        <v>1</v>
      </c>
      <c r="I1329" s="269"/>
      <c r="J1329" s="266"/>
      <c r="K1329" s="266"/>
      <c r="L1329" s="270"/>
      <c r="M1329" s="271"/>
      <c r="N1329" s="272"/>
      <c r="O1329" s="272"/>
      <c r="P1329" s="272"/>
      <c r="Q1329" s="272"/>
      <c r="R1329" s="272"/>
      <c r="S1329" s="272"/>
      <c r="T1329" s="273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4" t="s">
        <v>223</v>
      </c>
      <c r="AU1329" s="274" t="s">
        <v>89</v>
      </c>
      <c r="AV1329" s="15" t="s">
        <v>21</v>
      </c>
      <c r="AW1329" s="15" t="s">
        <v>36</v>
      </c>
      <c r="AX1329" s="15" t="s">
        <v>80</v>
      </c>
      <c r="AY1329" s="274" t="s">
        <v>215</v>
      </c>
    </row>
    <row r="1330" s="13" customFormat="1">
      <c r="A1330" s="13"/>
      <c r="B1330" s="242"/>
      <c r="C1330" s="243"/>
      <c r="D1330" s="244" t="s">
        <v>223</v>
      </c>
      <c r="E1330" s="245" t="s">
        <v>1</v>
      </c>
      <c r="F1330" s="246" t="s">
        <v>2163</v>
      </c>
      <c r="G1330" s="243"/>
      <c r="H1330" s="247">
        <v>14.4</v>
      </c>
      <c r="I1330" s="248"/>
      <c r="J1330" s="243"/>
      <c r="K1330" s="243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223</v>
      </c>
      <c r="AU1330" s="253" t="s">
        <v>89</v>
      </c>
      <c r="AV1330" s="13" t="s">
        <v>89</v>
      </c>
      <c r="AW1330" s="13" t="s">
        <v>36</v>
      </c>
      <c r="AX1330" s="13" t="s">
        <v>80</v>
      </c>
      <c r="AY1330" s="253" t="s">
        <v>215</v>
      </c>
    </row>
    <row r="1331" s="13" customFormat="1">
      <c r="A1331" s="13"/>
      <c r="B1331" s="242"/>
      <c r="C1331" s="243"/>
      <c r="D1331" s="244" t="s">
        <v>223</v>
      </c>
      <c r="E1331" s="245" t="s">
        <v>1</v>
      </c>
      <c r="F1331" s="246" t="s">
        <v>2164</v>
      </c>
      <c r="G1331" s="243"/>
      <c r="H1331" s="247">
        <v>15.710000000000001</v>
      </c>
      <c r="I1331" s="248"/>
      <c r="J1331" s="243"/>
      <c r="K1331" s="243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3" t="s">
        <v>223</v>
      </c>
      <c r="AU1331" s="253" t="s">
        <v>89</v>
      </c>
      <c r="AV1331" s="13" t="s">
        <v>89</v>
      </c>
      <c r="AW1331" s="13" t="s">
        <v>36</v>
      </c>
      <c r="AX1331" s="13" t="s">
        <v>80</v>
      </c>
      <c r="AY1331" s="253" t="s">
        <v>215</v>
      </c>
    </row>
    <row r="1332" s="13" customFormat="1">
      <c r="A1332" s="13"/>
      <c r="B1332" s="242"/>
      <c r="C1332" s="243"/>
      <c r="D1332" s="244" t="s">
        <v>223</v>
      </c>
      <c r="E1332" s="245" t="s">
        <v>1</v>
      </c>
      <c r="F1332" s="246" t="s">
        <v>2165</v>
      </c>
      <c r="G1332" s="243"/>
      <c r="H1332" s="247">
        <v>4.6100000000000003</v>
      </c>
      <c r="I1332" s="248"/>
      <c r="J1332" s="243"/>
      <c r="K1332" s="243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3" t="s">
        <v>223</v>
      </c>
      <c r="AU1332" s="253" t="s">
        <v>89</v>
      </c>
      <c r="AV1332" s="13" t="s">
        <v>89</v>
      </c>
      <c r="AW1332" s="13" t="s">
        <v>36</v>
      </c>
      <c r="AX1332" s="13" t="s">
        <v>80</v>
      </c>
      <c r="AY1332" s="253" t="s">
        <v>215</v>
      </c>
    </row>
    <row r="1333" s="13" customFormat="1">
      <c r="A1333" s="13"/>
      <c r="B1333" s="242"/>
      <c r="C1333" s="243"/>
      <c r="D1333" s="244" t="s">
        <v>223</v>
      </c>
      <c r="E1333" s="245" t="s">
        <v>1</v>
      </c>
      <c r="F1333" s="246" t="s">
        <v>2166</v>
      </c>
      <c r="G1333" s="243"/>
      <c r="H1333" s="247">
        <v>148.65000000000001</v>
      </c>
      <c r="I1333" s="248"/>
      <c r="J1333" s="243"/>
      <c r="K1333" s="243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3" t="s">
        <v>223</v>
      </c>
      <c r="AU1333" s="253" t="s">
        <v>89</v>
      </c>
      <c r="AV1333" s="13" t="s">
        <v>89</v>
      </c>
      <c r="AW1333" s="13" t="s">
        <v>36</v>
      </c>
      <c r="AX1333" s="13" t="s">
        <v>80</v>
      </c>
      <c r="AY1333" s="253" t="s">
        <v>215</v>
      </c>
    </row>
    <row r="1334" s="16" customFormat="1">
      <c r="A1334" s="16"/>
      <c r="B1334" s="286"/>
      <c r="C1334" s="287"/>
      <c r="D1334" s="244" t="s">
        <v>223</v>
      </c>
      <c r="E1334" s="288" t="s">
        <v>1</v>
      </c>
      <c r="F1334" s="289" t="s">
        <v>743</v>
      </c>
      <c r="G1334" s="287"/>
      <c r="H1334" s="290">
        <v>183.37000000000001</v>
      </c>
      <c r="I1334" s="291"/>
      <c r="J1334" s="287"/>
      <c r="K1334" s="287"/>
      <c r="L1334" s="292"/>
      <c r="M1334" s="293"/>
      <c r="N1334" s="294"/>
      <c r="O1334" s="294"/>
      <c r="P1334" s="294"/>
      <c r="Q1334" s="294"/>
      <c r="R1334" s="294"/>
      <c r="S1334" s="294"/>
      <c r="T1334" s="295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96" t="s">
        <v>223</v>
      </c>
      <c r="AU1334" s="296" t="s">
        <v>89</v>
      </c>
      <c r="AV1334" s="16" t="s">
        <v>233</v>
      </c>
      <c r="AW1334" s="16" t="s">
        <v>36</v>
      </c>
      <c r="AX1334" s="16" t="s">
        <v>80</v>
      </c>
      <c r="AY1334" s="296" t="s">
        <v>215</v>
      </c>
    </row>
    <row r="1335" s="14" customFormat="1">
      <c r="A1335" s="14"/>
      <c r="B1335" s="254"/>
      <c r="C1335" s="255"/>
      <c r="D1335" s="244" t="s">
        <v>223</v>
      </c>
      <c r="E1335" s="256" t="s">
        <v>1</v>
      </c>
      <c r="F1335" s="257" t="s">
        <v>226</v>
      </c>
      <c r="G1335" s="255"/>
      <c r="H1335" s="258">
        <v>514.70000000000005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4" t="s">
        <v>223</v>
      </c>
      <c r="AU1335" s="264" t="s">
        <v>89</v>
      </c>
      <c r="AV1335" s="14" t="s">
        <v>221</v>
      </c>
      <c r="AW1335" s="14" t="s">
        <v>36</v>
      </c>
      <c r="AX1335" s="14" t="s">
        <v>21</v>
      </c>
      <c r="AY1335" s="264" t="s">
        <v>215</v>
      </c>
    </row>
    <row r="1336" s="2" customFormat="1" ht="33" customHeight="1">
      <c r="A1336" s="39"/>
      <c r="B1336" s="40"/>
      <c r="C1336" s="275" t="s">
        <v>2167</v>
      </c>
      <c r="D1336" s="275" t="s">
        <v>294</v>
      </c>
      <c r="E1336" s="276" t="s">
        <v>2168</v>
      </c>
      <c r="F1336" s="277" t="s">
        <v>2169</v>
      </c>
      <c r="G1336" s="278" t="s">
        <v>246</v>
      </c>
      <c r="H1336" s="279">
        <v>347.89699999999999</v>
      </c>
      <c r="I1336" s="280"/>
      <c r="J1336" s="281">
        <f>ROUND(I1336*H1336,2)</f>
        <v>0</v>
      </c>
      <c r="K1336" s="282"/>
      <c r="L1336" s="283"/>
      <c r="M1336" s="284" t="s">
        <v>1</v>
      </c>
      <c r="N1336" s="285" t="s">
        <v>45</v>
      </c>
      <c r="O1336" s="92"/>
      <c r="P1336" s="238">
        <f>O1336*H1336</f>
        <v>0</v>
      </c>
      <c r="Q1336" s="238">
        <v>0.0064000000000000003</v>
      </c>
      <c r="R1336" s="238">
        <f>Q1336*H1336</f>
        <v>2.2265408</v>
      </c>
      <c r="S1336" s="238">
        <v>0</v>
      </c>
      <c r="T1336" s="239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40" t="s">
        <v>384</v>
      </c>
      <c r="AT1336" s="240" t="s">
        <v>294</v>
      </c>
      <c r="AU1336" s="240" t="s">
        <v>89</v>
      </c>
      <c r="AY1336" s="18" t="s">
        <v>215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8" t="s">
        <v>21</v>
      </c>
      <c r="BK1336" s="241">
        <f>ROUND(I1336*H1336,2)</f>
        <v>0</v>
      </c>
      <c r="BL1336" s="18" t="s">
        <v>303</v>
      </c>
      <c r="BM1336" s="240" t="s">
        <v>2170</v>
      </c>
    </row>
    <row r="1337" s="13" customFormat="1">
      <c r="A1337" s="13"/>
      <c r="B1337" s="242"/>
      <c r="C1337" s="243"/>
      <c r="D1337" s="244" t="s">
        <v>223</v>
      </c>
      <c r="E1337" s="245" t="s">
        <v>1</v>
      </c>
      <c r="F1337" s="246" t="s">
        <v>2171</v>
      </c>
      <c r="G1337" s="243"/>
      <c r="H1337" s="247">
        <v>347.89699999999999</v>
      </c>
      <c r="I1337" s="248"/>
      <c r="J1337" s="243"/>
      <c r="K1337" s="243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3" t="s">
        <v>223</v>
      </c>
      <c r="AU1337" s="253" t="s">
        <v>89</v>
      </c>
      <c r="AV1337" s="13" t="s">
        <v>89</v>
      </c>
      <c r="AW1337" s="13" t="s">
        <v>36</v>
      </c>
      <c r="AX1337" s="13" t="s">
        <v>21</v>
      </c>
      <c r="AY1337" s="253" t="s">
        <v>215</v>
      </c>
    </row>
    <row r="1338" s="2" customFormat="1" ht="44.25" customHeight="1">
      <c r="A1338" s="39"/>
      <c r="B1338" s="40"/>
      <c r="C1338" s="275" t="s">
        <v>2172</v>
      </c>
      <c r="D1338" s="275" t="s">
        <v>294</v>
      </c>
      <c r="E1338" s="276" t="s">
        <v>2173</v>
      </c>
      <c r="F1338" s="277" t="s">
        <v>2174</v>
      </c>
      <c r="G1338" s="278" t="s">
        <v>246</v>
      </c>
      <c r="H1338" s="279">
        <v>192.53899999999999</v>
      </c>
      <c r="I1338" s="280"/>
      <c r="J1338" s="281">
        <f>ROUND(I1338*H1338,2)</f>
        <v>0</v>
      </c>
      <c r="K1338" s="282"/>
      <c r="L1338" s="283"/>
      <c r="M1338" s="284" t="s">
        <v>1</v>
      </c>
      <c r="N1338" s="285" t="s">
        <v>45</v>
      </c>
      <c r="O1338" s="92"/>
      <c r="P1338" s="238">
        <f>O1338*H1338</f>
        <v>0</v>
      </c>
      <c r="Q1338" s="238">
        <v>0.0064000000000000003</v>
      </c>
      <c r="R1338" s="238">
        <f>Q1338*H1338</f>
        <v>1.2322496000000001</v>
      </c>
      <c r="S1338" s="238">
        <v>0</v>
      </c>
      <c r="T1338" s="239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40" t="s">
        <v>384</v>
      </c>
      <c r="AT1338" s="240" t="s">
        <v>294</v>
      </c>
      <c r="AU1338" s="240" t="s">
        <v>89</v>
      </c>
      <c r="AY1338" s="18" t="s">
        <v>215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8" t="s">
        <v>21</v>
      </c>
      <c r="BK1338" s="241">
        <f>ROUND(I1338*H1338,2)</f>
        <v>0</v>
      </c>
      <c r="BL1338" s="18" t="s">
        <v>303</v>
      </c>
      <c r="BM1338" s="240" t="s">
        <v>2175</v>
      </c>
    </row>
    <row r="1339" s="13" customFormat="1">
      <c r="A1339" s="13"/>
      <c r="B1339" s="242"/>
      <c r="C1339" s="243"/>
      <c r="D1339" s="244" t="s">
        <v>223</v>
      </c>
      <c r="E1339" s="245" t="s">
        <v>1</v>
      </c>
      <c r="F1339" s="246" t="s">
        <v>2176</v>
      </c>
      <c r="G1339" s="243"/>
      <c r="H1339" s="247">
        <v>192.53899999999999</v>
      </c>
      <c r="I1339" s="248"/>
      <c r="J1339" s="243"/>
      <c r="K1339" s="243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3" t="s">
        <v>223</v>
      </c>
      <c r="AU1339" s="253" t="s">
        <v>89</v>
      </c>
      <c r="AV1339" s="13" t="s">
        <v>89</v>
      </c>
      <c r="AW1339" s="13" t="s">
        <v>36</v>
      </c>
      <c r="AX1339" s="13" t="s">
        <v>21</v>
      </c>
      <c r="AY1339" s="253" t="s">
        <v>215</v>
      </c>
    </row>
    <row r="1340" s="2" customFormat="1" ht="33" customHeight="1">
      <c r="A1340" s="39"/>
      <c r="B1340" s="40"/>
      <c r="C1340" s="228" t="s">
        <v>2177</v>
      </c>
      <c r="D1340" s="228" t="s">
        <v>217</v>
      </c>
      <c r="E1340" s="229" t="s">
        <v>2178</v>
      </c>
      <c r="F1340" s="230" t="s">
        <v>2179</v>
      </c>
      <c r="G1340" s="231" t="s">
        <v>246</v>
      </c>
      <c r="H1340" s="232">
        <v>38.600000000000001</v>
      </c>
      <c r="I1340" s="233"/>
      <c r="J1340" s="234">
        <f>ROUND(I1340*H1340,2)</f>
        <v>0</v>
      </c>
      <c r="K1340" s="235"/>
      <c r="L1340" s="45"/>
      <c r="M1340" s="236" t="s">
        <v>1</v>
      </c>
      <c r="N1340" s="237" t="s">
        <v>45</v>
      </c>
      <c r="O1340" s="92"/>
      <c r="P1340" s="238">
        <f>O1340*H1340</f>
        <v>0</v>
      </c>
      <c r="Q1340" s="238">
        <v>0.00139</v>
      </c>
      <c r="R1340" s="238">
        <f>Q1340*H1340</f>
        <v>0.053654</v>
      </c>
      <c r="S1340" s="238">
        <v>0</v>
      </c>
      <c r="T1340" s="239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0" t="s">
        <v>303</v>
      </c>
      <c r="AT1340" s="240" t="s">
        <v>217</v>
      </c>
      <c r="AU1340" s="240" t="s">
        <v>89</v>
      </c>
      <c r="AY1340" s="18" t="s">
        <v>215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21</v>
      </c>
      <c r="BK1340" s="241">
        <f>ROUND(I1340*H1340,2)</f>
        <v>0</v>
      </c>
      <c r="BL1340" s="18" t="s">
        <v>303</v>
      </c>
      <c r="BM1340" s="240" t="s">
        <v>2180</v>
      </c>
    </row>
    <row r="1341" s="15" customFormat="1">
      <c r="A1341" s="15"/>
      <c r="B1341" s="265"/>
      <c r="C1341" s="266"/>
      <c r="D1341" s="244" t="s">
        <v>223</v>
      </c>
      <c r="E1341" s="267" t="s">
        <v>1</v>
      </c>
      <c r="F1341" s="268" t="s">
        <v>2181</v>
      </c>
      <c r="G1341" s="266"/>
      <c r="H1341" s="267" t="s">
        <v>1</v>
      </c>
      <c r="I1341" s="269"/>
      <c r="J1341" s="266"/>
      <c r="K1341" s="266"/>
      <c r="L1341" s="270"/>
      <c r="M1341" s="271"/>
      <c r="N1341" s="272"/>
      <c r="O1341" s="272"/>
      <c r="P1341" s="272"/>
      <c r="Q1341" s="272"/>
      <c r="R1341" s="272"/>
      <c r="S1341" s="272"/>
      <c r="T1341" s="273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74" t="s">
        <v>223</v>
      </c>
      <c r="AU1341" s="274" t="s">
        <v>89</v>
      </c>
      <c r="AV1341" s="15" t="s">
        <v>21</v>
      </c>
      <c r="AW1341" s="15" t="s">
        <v>36</v>
      </c>
      <c r="AX1341" s="15" t="s">
        <v>80</v>
      </c>
      <c r="AY1341" s="274" t="s">
        <v>215</v>
      </c>
    </row>
    <row r="1342" s="13" customFormat="1">
      <c r="A1342" s="13"/>
      <c r="B1342" s="242"/>
      <c r="C1342" s="243"/>
      <c r="D1342" s="244" t="s">
        <v>223</v>
      </c>
      <c r="E1342" s="245" t="s">
        <v>1</v>
      </c>
      <c r="F1342" s="246" t="s">
        <v>2182</v>
      </c>
      <c r="G1342" s="243"/>
      <c r="H1342" s="247">
        <v>38.600000000000001</v>
      </c>
      <c r="I1342" s="248"/>
      <c r="J1342" s="243"/>
      <c r="K1342" s="243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223</v>
      </c>
      <c r="AU1342" s="253" t="s">
        <v>89</v>
      </c>
      <c r="AV1342" s="13" t="s">
        <v>89</v>
      </c>
      <c r="AW1342" s="13" t="s">
        <v>36</v>
      </c>
      <c r="AX1342" s="13" t="s">
        <v>21</v>
      </c>
      <c r="AY1342" s="253" t="s">
        <v>215</v>
      </c>
    </row>
    <row r="1343" s="2" customFormat="1" ht="44.25" customHeight="1">
      <c r="A1343" s="39"/>
      <c r="B1343" s="40"/>
      <c r="C1343" s="275" t="s">
        <v>2183</v>
      </c>
      <c r="D1343" s="275" t="s">
        <v>294</v>
      </c>
      <c r="E1343" s="276" t="s">
        <v>2184</v>
      </c>
      <c r="F1343" s="277" t="s">
        <v>2185</v>
      </c>
      <c r="G1343" s="278" t="s">
        <v>246</v>
      </c>
      <c r="H1343" s="279">
        <v>40.530000000000001</v>
      </c>
      <c r="I1343" s="280"/>
      <c r="J1343" s="281">
        <f>ROUND(I1343*H1343,2)</f>
        <v>0</v>
      </c>
      <c r="K1343" s="282"/>
      <c r="L1343" s="283"/>
      <c r="M1343" s="284" t="s">
        <v>1</v>
      </c>
      <c r="N1343" s="285" t="s">
        <v>45</v>
      </c>
      <c r="O1343" s="92"/>
      <c r="P1343" s="238">
        <f>O1343*H1343</f>
        <v>0</v>
      </c>
      <c r="Q1343" s="238">
        <v>0.0064000000000000003</v>
      </c>
      <c r="R1343" s="238">
        <f>Q1343*H1343</f>
        <v>0.25939200000000001</v>
      </c>
      <c r="S1343" s="238">
        <v>0</v>
      </c>
      <c r="T1343" s="23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40" t="s">
        <v>384</v>
      </c>
      <c r="AT1343" s="240" t="s">
        <v>294</v>
      </c>
      <c r="AU1343" s="240" t="s">
        <v>89</v>
      </c>
      <c r="AY1343" s="18" t="s">
        <v>215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21</v>
      </c>
      <c r="BK1343" s="241">
        <f>ROUND(I1343*H1343,2)</f>
        <v>0</v>
      </c>
      <c r="BL1343" s="18" t="s">
        <v>303</v>
      </c>
      <c r="BM1343" s="240" t="s">
        <v>2186</v>
      </c>
    </row>
    <row r="1344" s="13" customFormat="1">
      <c r="A1344" s="13"/>
      <c r="B1344" s="242"/>
      <c r="C1344" s="243"/>
      <c r="D1344" s="244" t="s">
        <v>223</v>
      </c>
      <c r="E1344" s="245" t="s">
        <v>1</v>
      </c>
      <c r="F1344" s="246" t="s">
        <v>2187</v>
      </c>
      <c r="G1344" s="243"/>
      <c r="H1344" s="247">
        <v>40.530000000000001</v>
      </c>
      <c r="I1344" s="248"/>
      <c r="J1344" s="243"/>
      <c r="K1344" s="243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3" t="s">
        <v>223</v>
      </c>
      <c r="AU1344" s="253" t="s">
        <v>89</v>
      </c>
      <c r="AV1344" s="13" t="s">
        <v>89</v>
      </c>
      <c r="AW1344" s="13" t="s">
        <v>36</v>
      </c>
      <c r="AX1344" s="13" t="s">
        <v>21</v>
      </c>
      <c r="AY1344" s="253" t="s">
        <v>215</v>
      </c>
    </row>
    <row r="1345" s="2" customFormat="1" ht="21.75" customHeight="1">
      <c r="A1345" s="39"/>
      <c r="B1345" s="40"/>
      <c r="C1345" s="228" t="s">
        <v>2188</v>
      </c>
      <c r="D1345" s="228" t="s">
        <v>217</v>
      </c>
      <c r="E1345" s="229" t="s">
        <v>2189</v>
      </c>
      <c r="F1345" s="230" t="s">
        <v>2190</v>
      </c>
      <c r="G1345" s="231" t="s">
        <v>246</v>
      </c>
      <c r="H1345" s="232">
        <v>394.10000000000002</v>
      </c>
      <c r="I1345" s="233"/>
      <c r="J1345" s="234">
        <f>ROUND(I1345*H1345,2)</f>
        <v>0</v>
      </c>
      <c r="K1345" s="235"/>
      <c r="L1345" s="45"/>
      <c r="M1345" s="236" t="s">
        <v>1</v>
      </c>
      <c r="N1345" s="237" t="s">
        <v>45</v>
      </c>
      <c r="O1345" s="92"/>
      <c r="P1345" s="238">
        <f>O1345*H1345</f>
        <v>0</v>
      </c>
      <c r="Q1345" s="238">
        <v>0</v>
      </c>
      <c r="R1345" s="238">
        <f>Q1345*H1345</f>
        <v>0</v>
      </c>
      <c r="S1345" s="238">
        <v>0.010489999999999999</v>
      </c>
      <c r="T1345" s="239">
        <f>S1345*H1345</f>
        <v>4.1341089999999996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0" t="s">
        <v>303</v>
      </c>
      <c r="AT1345" s="240" t="s">
        <v>217</v>
      </c>
      <c r="AU1345" s="240" t="s">
        <v>89</v>
      </c>
      <c r="AY1345" s="18" t="s">
        <v>215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21</v>
      </c>
      <c r="BK1345" s="241">
        <f>ROUND(I1345*H1345,2)</f>
        <v>0</v>
      </c>
      <c r="BL1345" s="18" t="s">
        <v>303</v>
      </c>
      <c r="BM1345" s="240" t="s">
        <v>2191</v>
      </c>
    </row>
    <row r="1346" s="13" customFormat="1">
      <c r="A1346" s="13"/>
      <c r="B1346" s="242"/>
      <c r="C1346" s="243"/>
      <c r="D1346" s="244" t="s">
        <v>223</v>
      </c>
      <c r="E1346" s="245" t="s">
        <v>1</v>
      </c>
      <c r="F1346" s="246" t="s">
        <v>2192</v>
      </c>
      <c r="G1346" s="243"/>
      <c r="H1346" s="247">
        <v>394.10000000000002</v>
      </c>
      <c r="I1346" s="248"/>
      <c r="J1346" s="243"/>
      <c r="K1346" s="243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3" t="s">
        <v>223</v>
      </c>
      <c r="AU1346" s="253" t="s">
        <v>89</v>
      </c>
      <c r="AV1346" s="13" t="s">
        <v>89</v>
      </c>
      <c r="AW1346" s="13" t="s">
        <v>36</v>
      </c>
      <c r="AX1346" s="13" t="s">
        <v>21</v>
      </c>
      <c r="AY1346" s="253" t="s">
        <v>215</v>
      </c>
    </row>
    <row r="1347" s="2" customFormat="1" ht="21.75" customHeight="1">
      <c r="A1347" s="39"/>
      <c r="B1347" s="40"/>
      <c r="C1347" s="228" t="s">
        <v>2193</v>
      </c>
      <c r="D1347" s="228" t="s">
        <v>217</v>
      </c>
      <c r="E1347" s="229" t="s">
        <v>2194</v>
      </c>
      <c r="F1347" s="230" t="s">
        <v>2195</v>
      </c>
      <c r="G1347" s="231" t="s">
        <v>246</v>
      </c>
      <c r="H1347" s="232">
        <v>394.10000000000002</v>
      </c>
      <c r="I1347" s="233"/>
      <c r="J1347" s="234">
        <f>ROUND(I1347*H1347,2)</f>
        <v>0</v>
      </c>
      <c r="K1347" s="235"/>
      <c r="L1347" s="45"/>
      <c r="M1347" s="236" t="s">
        <v>1</v>
      </c>
      <c r="N1347" s="237" t="s">
        <v>45</v>
      </c>
      <c r="O1347" s="92"/>
      <c r="P1347" s="238">
        <f>O1347*H1347</f>
        <v>0</v>
      </c>
      <c r="Q1347" s="238">
        <v>0</v>
      </c>
      <c r="R1347" s="238">
        <f>Q1347*H1347</f>
        <v>0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303</v>
      </c>
      <c r="AT1347" s="240" t="s">
        <v>217</v>
      </c>
      <c r="AU1347" s="240" t="s">
        <v>89</v>
      </c>
      <c r="AY1347" s="18" t="s">
        <v>215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21</v>
      </c>
      <c r="BK1347" s="241">
        <f>ROUND(I1347*H1347,2)</f>
        <v>0</v>
      </c>
      <c r="BL1347" s="18" t="s">
        <v>303</v>
      </c>
      <c r="BM1347" s="240" t="s">
        <v>2196</v>
      </c>
    </row>
    <row r="1348" s="13" customFormat="1">
      <c r="A1348" s="13"/>
      <c r="B1348" s="242"/>
      <c r="C1348" s="243"/>
      <c r="D1348" s="244" t="s">
        <v>223</v>
      </c>
      <c r="E1348" s="245" t="s">
        <v>1</v>
      </c>
      <c r="F1348" s="246" t="s">
        <v>2197</v>
      </c>
      <c r="G1348" s="243"/>
      <c r="H1348" s="247">
        <v>394.10000000000002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223</v>
      </c>
      <c r="AU1348" s="253" t="s">
        <v>89</v>
      </c>
      <c r="AV1348" s="13" t="s">
        <v>89</v>
      </c>
      <c r="AW1348" s="13" t="s">
        <v>36</v>
      </c>
      <c r="AX1348" s="13" t="s">
        <v>21</v>
      </c>
      <c r="AY1348" s="253" t="s">
        <v>215</v>
      </c>
    </row>
    <row r="1349" s="2" customFormat="1" ht="16.5" customHeight="1">
      <c r="A1349" s="39"/>
      <c r="B1349" s="40"/>
      <c r="C1349" s="228" t="s">
        <v>2198</v>
      </c>
      <c r="D1349" s="228" t="s">
        <v>217</v>
      </c>
      <c r="E1349" s="229" t="s">
        <v>2199</v>
      </c>
      <c r="F1349" s="230" t="s">
        <v>2200</v>
      </c>
      <c r="G1349" s="231" t="s">
        <v>246</v>
      </c>
      <c r="H1349" s="232">
        <v>394.10000000000002</v>
      </c>
      <c r="I1349" s="233"/>
      <c r="J1349" s="234">
        <f>ROUND(I1349*H1349,2)</f>
        <v>0</v>
      </c>
      <c r="K1349" s="235"/>
      <c r="L1349" s="45"/>
      <c r="M1349" s="236" t="s">
        <v>1</v>
      </c>
      <c r="N1349" s="237" t="s">
        <v>45</v>
      </c>
      <c r="O1349" s="92"/>
      <c r="P1349" s="238">
        <f>O1349*H1349</f>
        <v>0</v>
      </c>
      <c r="Q1349" s="238">
        <v>0</v>
      </c>
      <c r="R1349" s="238">
        <f>Q1349*H1349</f>
        <v>0</v>
      </c>
      <c r="S1349" s="238">
        <v>0.0223</v>
      </c>
      <c r="T1349" s="239">
        <f>S1349*H1349</f>
        <v>8.78843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0" t="s">
        <v>303</v>
      </c>
      <c r="AT1349" s="240" t="s">
        <v>217</v>
      </c>
      <c r="AU1349" s="240" t="s">
        <v>89</v>
      </c>
      <c r="AY1349" s="18" t="s">
        <v>215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21</v>
      </c>
      <c r="BK1349" s="241">
        <f>ROUND(I1349*H1349,2)</f>
        <v>0</v>
      </c>
      <c r="BL1349" s="18" t="s">
        <v>303</v>
      </c>
      <c r="BM1349" s="240" t="s">
        <v>2201</v>
      </c>
    </row>
    <row r="1350" s="13" customFormat="1">
      <c r="A1350" s="13"/>
      <c r="B1350" s="242"/>
      <c r="C1350" s="243"/>
      <c r="D1350" s="244" t="s">
        <v>223</v>
      </c>
      <c r="E1350" s="245" t="s">
        <v>1</v>
      </c>
      <c r="F1350" s="246" t="s">
        <v>2197</v>
      </c>
      <c r="G1350" s="243"/>
      <c r="H1350" s="247">
        <v>394.10000000000002</v>
      </c>
      <c r="I1350" s="248"/>
      <c r="J1350" s="243"/>
      <c r="K1350" s="243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3" t="s">
        <v>223</v>
      </c>
      <c r="AU1350" s="253" t="s">
        <v>89</v>
      </c>
      <c r="AV1350" s="13" t="s">
        <v>89</v>
      </c>
      <c r="AW1350" s="13" t="s">
        <v>36</v>
      </c>
      <c r="AX1350" s="13" t="s">
        <v>21</v>
      </c>
      <c r="AY1350" s="253" t="s">
        <v>215</v>
      </c>
    </row>
    <row r="1351" s="2" customFormat="1" ht="33" customHeight="1">
      <c r="A1351" s="39"/>
      <c r="B1351" s="40"/>
      <c r="C1351" s="228" t="s">
        <v>2202</v>
      </c>
      <c r="D1351" s="228" t="s">
        <v>217</v>
      </c>
      <c r="E1351" s="229" t="s">
        <v>2203</v>
      </c>
      <c r="F1351" s="230" t="s">
        <v>2204</v>
      </c>
      <c r="G1351" s="231" t="s">
        <v>373</v>
      </c>
      <c r="H1351" s="232">
        <v>2</v>
      </c>
      <c r="I1351" s="233"/>
      <c r="J1351" s="234">
        <f>ROUND(I1351*H1351,2)</f>
        <v>0</v>
      </c>
      <c r="K1351" s="235"/>
      <c r="L1351" s="45"/>
      <c r="M1351" s="236" t="s">
        <v>1</v>
      </c>
      <c r="N1351" s="237" t="s">
        <v>45</v>
      </c>
      <c r="O1351" s="92"/>
      <c r="P1351" s="238">
        <f>O1351*H1351</f>
        <v>0</v>
      </c>
      <c r="Q1351" s="238">
        <v>3.0000000000000001E-05</v>
      </c>
      <c r="R1351" s="238">
        <f>Q1351*H1351</f>
        <v>6.0000000000000002E-05</v>
      </c>
      <c r="S1351" s="238">
        <v>0</v>
      </c>
      <c r="T1351" s="23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40" t="s">
        <v>303</v>
      </c>
      <c r="AT1351" s="240" t="s">
        <v>217</v>
      </c>
      <c r="AU1351" s="240" t="s">
        <v>89</v>
      </c>
      <c r="AY1351" s="18" t="s">
        <v>215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21</v>
      </c>
      <c r="BK1351" s="241">
        <f>ROUND(I1351*H1351,2)</f>
        <v>0</v>
      </c>
      <c r="BL1351" s="18" t="s">
        <v>303</v>
      </c>
      <c r="BM1351" s="240" t="s">
        <v>2205</v>
      </c>
    </row>
    <row r="1352" s="13" customFormat="1">
      <c r="A1352" s="13"/>
      <c r="B1352" s="242"/>
      <c r="C1352" s="243"/>
      <c r="D1352" s="244" t="s">
        <v>223</v>
      </c>
      <c r="E1352" s="245" t="s">
        <v>1</v>
      </c>
      <c r="F1352" s="246" t="s">
        <v>89</v>
      </c>
      <c r="G1352" s="243"/>
      <c r="H1352" s="247">
        <v>2</v>
      </c>
      <c r="I1352" s="248"/>
      <c r="J1352" s="243"/>
      <c r="K1352" s="243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3" t="s">
        <v>223</v>
      </c>
      <c r="AU1352" s="253" t="s">
        <v>89</v>
      </c>
      <c r="AV1352" s="13" t="s">
        <v>89</v>
      </c>
      <c r="AW1352" s="13" t="s">
        <v>36</v>
      </c>
      <c r="AX1352" s="13" t="s">
        <v>21</v>
      </c>
      <c r="AY1352" s="253" t="s">
        <v>215</v>
      </c>
    </row>
    <row r="1353" s="2" customFormat="1" ht="21.75" customHeight="1">
      <c r="A1353" s="39"/>
      <c r="B1353" s="40"/>
      <c r="C1353" s="275" t="s">
        <v>2206</v>
      </c>
      <c r="D1353" s="275" t="s">
        <v>294</v>
      </c>
      <c r="E1353" s="276" t="s">
        <v>2207</v>
      </c>
      <c r="F1353" s="277" t="s">
        <v>2208</v>
      </c>
      <c r="G1353" s="278" t="s">
        <v>373</v>
      </c>
      <c r="H1353" s="279">
        <v>2</v>
      </c>
      <c r="I1353" s="280"/>
      <c r="J1353" s="281">
        <f>ROUND(I1353*H1353,2)</f>
        <v>0</v>
      </c>
      <c r="K1353" s="282"/>
      <c r="L1353" s="283"/>
      <c r="M1353" s="284" t="s">
        <v>1</v>
      </c>
      <c r="N1353" s="285" t="s">
        <v>45</v>
      </c>
      <c r="O1353" s="92"/>
      <c r="P1353" s="238">
        <f>O1353*H1353</f>
        <v>0</v>
      </c>
      <c r="Q1353" s="238">
        <v>0.0032000000000000002</v>
      </c>
      <c r="R1353" s="238">
        <f>Q1353*H1353</f>
        <v>0.0064000000000000003</v>
      </c>
      <c r="S1353" s="238">
        <v>0</v>
      </c>
      <c r="T1353" s="239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0" t="s">
        <v>384</v>
      </c>
      <c r="AT1353" s="240" t="s">
        <v>294</v>
      </c>
      <c r="AU1353" s="240" t="s">
        <v>89</v>
      </c>
      <c r="AY1353" s="18" t="s">
        <v>215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21</v>
      </c>
      <c r="BK1353" s="241">
        <f>ROUND(I1353*H1353,2)</f>
        <v>0</v>
      </c>
      <c r="BL1353" s="18" t="s">
        <v>303</v>
      </c>
      <c r="BM1353" s="240" t="s">
        <v>2209</v>
      </c>
    </row>
    <row r="1354" s="13" customFormat="1">
      <c r="A1354" s="13"/>
      <c r="B1354" s="242"/>
      <c r="C1354" s="243"/>
      <c r="D1354" s="244" t="s">
        <v>223</v>
      </c>
      <c r="E1354" s="245" t="s">
        <v>1</v>
      </c>
      <c r="F1354" s="246" t="s">
        <v>89</v>
      </c>
      <c r="G1354" s="243"/>
      <c r="H1354" s="247">
        <v>2</v>
      </c>
      <c r="I1354" s="248"/>
      <c r="J1354" s="243"/>
      <c r="K1354" s="243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223</v>
      </c>
      <c r="AU1354" s="253" t="s">
        <v>89</v>
      </c>
      <c r="AV1354" s="13" t="s">
        <v>89</v>
      </c>
      <c r="AW1354" s="13" t="s">
        <v>36</v>
      </c>
      <c r="AX1354" s="13" t="s">
        <v>21</v>
      </c>
      <c r="AY1354" s="253" t="s">
        <v>215</v>
      </c>
    </row>
    <row r="1355" s="2" customFormat="1" ht="21.75" customHeight="1">
      <c r="A1355" s="39"/>
      <c r="B1355" s="40"/>
      <c r="C1355" s="228" t="s">
        <v>2210</v>
      </c>
      <c r="D1355" s="228" t="s">
        <v>217</v>
      </c>
      <c r="E1355" s="229" t="s">
        <v>2211</v>
      </c>
      <c r="F1355" s="230" t="s">
        <v>2212</v>
      </c>
      <c r="G1355" s="231" t="s">
        <v>373</v>
      </c>
      <c r="H1355" s="232">
        <v>2</v>
      </c>
      <c r="I1355" s="233"/>
      <c r="J1355" s="234">
        <f>ROUND(I1355*H1355,2)</f>
        <v>0</v>
      </c>
      <c r="K1355" s="235"/>
      <c r="L1355" s="45"/>
      <c r="M1355" s="236" t="s">
        <v>1</v>
      </c>
      <c r="N1355" s="237" t="s">
        <v>45</v>
      </c>
      <c r="O1355" s="92"/>
      <c r="P1355" s="238">
        <f>O1355*H1355</f>
        <v>0</v>
      </c>
      <c r="Q1355" s="238">
        <v>0.00022000000000000001</v>
      </c>
      <c r="R1355" s="238">
        <f>Q1355*H1355</f>
        <v>0.00044000000000000002</v>
      </c>
      <c r="S1355" s="238">
        <v>0</v>
      </c>
      <c r="T1355" s="239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0" t="s">
        <v>303</v>
      </c>
      <c r="AT1355" s="240" t="s">
        <v>217</v>
      </c>
      <c r="AU1355" s="240" t="s">
        <v>89</v>
      </c>
      <c r="AY1355" s="18" t="s">
        <v>215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21</v>
      </c>
      <c r="BK1355" s="241">
        <f>ROUND(I1355*H1355,2)</f>
        <v>0</v>
      </c>
      <c r="BL1355" s="18" t="s">
        <v>303</v>
      </c>
      <c r="BM1355" s="240" t="s">
        <v>2213</v>
      </c>
    </row>
    <row r="1356" s="13" customFormat="1">
      <c r="A1356" s="13"/>
      <c r="B1356" s="242"/>
      <c r="C1356" s="243"/>
      <c r="D1356" s="244" t="s">
        <v>223</v>
      </c>
      <c r="E1356" s="245" t="s">
        <v>1</v>
      </c>
      <c r="F1356" s="246" t="s">
        <v>2214</v>
      </c>
      <c r="G1356" s="243"/>
      <c r="H1356" s="247">
        <v>1</v>
      </c>
      <c r="I1356" s="248"/>
      <c r="J1356" s="243"/>
      <c r="K1356" s="243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223</v>
      </c>
      <c r="AU1356" s="253" t="s">
        <v>89</v>
      </c>
      <c r="AV1356" s="13" t="s">
        <v>89</v>
      </c>
      <c r="AW1356" s="13" t="s">
        <v>36</v>
      </c>
      <c r="AX1356" s="13" t="s">
        <v>80</v>
      </c>
      <c r="AY1356" s="253" t="s">
        <v>215</v>
      </c>
    </row>
    <row r="1357" s="13" customFormat="1">
      <c r="A1357" s="13"/>
      <c r="B1357" s="242"/>
      <c r="C1357" s="243"/>
      <c r="D1357" s="244" t="s">
        <v>223</v>
      </c>
      <c r="E1357" s="245" t="s">
        <v>1</v>
      </c>
      <c r="F1357" s="246" t="s">
        <v>2215</v>
      </c>
      <c r="G1357" s="243"/>
      <c r="H1357" s="247">
        <v>1</v>
      </c>
      <c r="I1357" s="248"/>
      <c r="J1357" s="243"/>
      <c r="K1357" s="243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3" t="s">
        <v>223</v>
      </c>
      <c r="AU1357" s="253" t="s">
        <v>89</v>
      </c>
      <c r="AV1357" s="13" t="s">
        <v>89</v>
      </c>
      <c r="AW1357" s="13" t="s">
        <v>36</v>
      </c>
      <c r="AX1357" s="13" t="s">
        <v>80</v>
      </c>
      <c r="AY1357" s="253" t="s">
        <v>215</v>
      </c>
    </row>
    <row r="1358" s="14" customFormat="1">
      <c r="A1358" s="14"/>
      <c r="B1358" s="254"/>
      <c r="C1358" s="255"/>
      <c r="D1358" s="244" t="s">
        <v>223</v>
      </c>
      <c r="E1358" s="256" t="s">
        <v>1</v>
      </c>
      <c r="F1358" s="257" t="s">
        <v>226</v>
      </c>
      <c r="G1358" s="255"/>
      <c r="H1358" s="258">
        <v>2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4" t="s">
        <v>223</v>
      </c>
      <c r="AU1358" s="264" t="s">
        <v>89</v>
      </c>
      <c r="AV1358" s="14" t="s">
        <v>221</v>
      </c>
      <c r="AW1358" s="14" t="s">
        <v>36</v>
      </c>
      <c r="AX1358" s="14" t="s">
        <v>21</v>
      </c>
      <c r="AY1358" s="264" t="s">
        <v>215</v>
      </c>
    </row>
    <row r="1359" s="2" customFormat="1" ht="33" customHeight="1">
      <c r="A1359" s="39"/>
      <c r="B1359" s="40"/>
      <c r="C1359" s="275" t="s">
        <v>2216</v>
      </c>
      <c r="D1359" s="275" t="s">
        <v>294</v>
      </c>
      <c r="E1359" s="276" t="s">
        <v>2217</v>
      </c>
      <c r="F1359" s="277" t="s">
        <v>2218</v>
      </c>
      <c r="G1359" s="278" t="s">
        <v>373</v>
      </c>
      <c r="H1359" s="279">
        <v>1</v>
      </c>
      <c r="I1359" s="280"/>
      <c r="J1359" s="281">
        <f>ROUND(I1359*H1359,2)</f>
        <v>0</v>
      </c>
      <c r="K1359" s="282"/>
      <c r="L1359" s="283"/>
      <c r="M1359" s="284" t="s">
        <v>1</v>
      </c>
      <c r="N1359" s="285" t="s">
        <v>45</v>
      </c>
      <c r="O1359" s="92"/>
      <c r="P1359" s="238">
        <f>O1359*H1359</f>
        <v>0</v>
      </c>
      <c r="Q1359" s="238">
        <v>0.012250000000000001</v>
      </c>
      <c r="R1359" s="238">
        <f>Q1359*H1359</f>
        <v>0.012250000000000001</v>
      </c>
      <c r="S1359" s="238">
        <v>0</v>
      </c>
      <c r="T1359" s="239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0" t="s">
        <v>384</v>
      </c>
      <c r="AT1359" s="240" t="s">
        <v>294</v>
      </c>
      <c r="AU1359" s="240" t="s">
        <v>89</v>
      </c>
      <c r="AY1359" s="18" t="s">
        <v>215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21</v>
      </c>
      <c r="BK1359" s="241">
        <f>ROUND(I1359*H1359,2)</f>
        <v>0</v>
      </c>
      <c r="BL1359" s="18" t="s">
        <v>303</v>
      </c>
      <c r="BM1359" s="240" t="s">
        <v>2219</v>
      </c>
    </row>
    <row r="1360" s="13" customFormat="1">
      <c r="A1360" s="13"/>
      <c r="B1360" s="242"/>
      <c r="C1360" s="243"/>
      <c r="D1360" s="244" t="s">
        <v>223</v>
      </c>
      <c r="E1360" s="245" t="s">
        <v>1</v>
      </c>
      <c r="F1360" s="246" t="s">
        <v>2220</v>
      </c>
      <c r="G1360" s="243"/>
      <c r="H1360" s="247">
        <v>1</v>
      </c>
      <c r="I1360" s="248"/>
      <c r="J1360" s="243"/>
      <c r="K1360" s="243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223</v>
      </c>
      <c r="AU1360" s="253" t="s">
        <v>89</v>
      </c>
      <c r="AV1360" s="13" t="s">
        <v>89</v>
      </c>
      <c r="AW1360" s="13" t="s">
        <v>36</v>
      </c>
      <c r="AX1360" s="13" t="s">
        <v>21</v>
      </c>
      <c r="AY1360" s="253" t="s">
        <v>215</v>
      </c>
    </row>
    <row r="1361" s="2" customFormat="1" ht="33" customHeight="1">
      <c r="A1361" s="39"/>
      <c r="B1361" s="40"/>
      <c r="C1361" s="275" t="s">
        <v>2221</v>
      </c>
      <c r="D1361" s="275" t="s">
        <v>294</v>
      </c>
      <c r="E1361" s="276" t="s">
        <v>2222</v>
      </c>
      <c r="F1361" s="277" t="s">
        <v>2223</v>
      </c>
      <c r="G1361" s="278" t="s">
        <v>373</v>
      </c>
      <c r="H1361" s="279">
        <v>1</v>
      </c>
      <c r="I1361" s="280"/>
      <c r="J1361" s="281">
        <f>ROUND(I1361*H1361,2)</f>
        <v>0</v>
      </c>
      <c r="K1361" s="282"/>
      <c r="L1361" s="283"/>
      <c r="M1361" s="284" t="s">
        <v>1</v>
      </c>
      <c r="N1361" s="285" t="s">
        <v>45</v>
      </c>
      <c r="O1361" s="92"/>
      <c r="P1361" s="238">
        <f>O1361*H1361</f>
        <v>0</v>
      </c>
      <c r="Q1361" s="238">
        <v>0.012489999999999999</v>
      </c>
      <c r="R1361" s="238">
        <f>Q1361*H1361</f>
        <v>0.012489999999999999</v>
      </c>
      <c r="S1361" s="238">
        <v>0</v>
      </c>
      <c r="T1361" s="239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0" t="s">
        <v>384</v>
      </c>
      <c r="AT1361" s="240" t="s">
        <v>294</v>
      </c>
      <c r="AU1361" s="240" t="s">
        <v>89</v>
      </c>
      <c r="AY1361" s="18" t="s">
        <v>215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21</v>
      </c>
      <c r="BK1361" s="241">
        <f>ROUND(I1361*H1361,2)</f>
        <v>0</v>
      </c>
      <c r="BL1361" s="18" t="s">
        <v>303</v>
      </c>
      <c r="BM1361" s="240" t="s">
        <v>2224</v>
      </c>
    </row>
    <row r="1362" s="13" customFormat="1">
      <c r="A1362" s="13"/>
      <c r="B1362" s="242"/>
      <c r="C1362" s="243"/>
      <c r="D1362" s="244" t="s">
        <v>223</v>
      </c>
      <c r="E1362" s="245" t="s">
        <v>1</v>
      </c>
      <c r="F1362" s="246" t="s">
        <v>2215</v>
      </c>
      <c r="G1362" s="243"/>
      <c r="H1362" s="247">
        <v>1</v>
      </c>
      <c r="I1362" s="248"/>
      <c r="J1362" s="243"/>
      <c r="K1362" s="243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223</v>
      </c>
      <c r="AU1362" s="253" t="s">
        <v>89</v>
      </c>
      <c r="AV1362" s="13" t="s">
        <v>89</v>
      </c>
      <c r="AW1362" s="13" t="s">
        <v>36</v>
      </c>
      <c r="AX1362" s="13" t="s">
        <v>21</v>
      </c>
      <c r="AY1362" s="253" t="s">
        <v>215</v>
      </c>
    </row>
    <row r="1363" s="2" customFormat="1" ht="21.75" customHeight="1">
      <c r="A1363" s="39"/>
      <c r="B1363" s="40"/>
      <c r="C1363" s="228" t="s">
        <v>2225</v>
      </c>
      <c r="D1363" s="228" t="s">
        <v>217</v>
      </c>
      <c r="E1363" s="229" t="s">
        <v>2226</v>
      </c>
      <c r="F1363" s="230" t="s">
        <v>2227</v>
      </c>
      <c r="G1363" s="231" t="s">
        <v>1587</v>
      </c>
      <c r="H1363" s="297"/>
      <c r="I1363" s="233"/>
      <c r="J1363" s="234">
        <f>ROUND(I1363*H1363,2)</f>
        <v>0</v>
      </c>
      <c r="K1363" s="235"/>
      <c r="L1363" s="45"/>
      <c r="M1363" s="236" t="s">
        <v>1</v>
      </c>
      <c r="N1363" s="237" t="s">
        <v>45</v>
      </c>
      <c r="O1363" s="92"/>
      <c r="P1363" s="238">
        <f>O1363*H1363</f>
        <v>0</v>
      </c>
      <c r="Q1363" s="238">
        <v>0</v>
      </c>
      <c r="R1363" s="238">
        <f>Q1363*H1363</f>
        <v>0</v>
      </c>
      <c r="S1363" s="238">
        <v>0</v>
      </c>
      <c r="T1363" s="239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40" t="s">
        <v>303</v>
      </c>
      <c r="AT1363" s="240" t="s">
        <v>217</v>
      </c>
      <c r="AU1363" s="240" t="s">
        <v>89</v>
      </c>
      <c r="AY1363" s="18" t="s">
        <v>215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8" t="s">
        <v>21</v>
      </c>
      <c r="BK1363" s="241">
        <f>ROUND(I1363*H1363,2)</f>
        <v>0</v>
      </c>
      <c r="BL1363" s="18" t="s">
        <v>303</v>
      </c>
      <c r="BM1363" s="240" t="s">
        <v>2228</v>
      </c>
    </row>
    <row r="1364" s="12" customFormat="1" ht="22.8" customHeight="1">
      <c r="A1364" s="12"/>
      <c r="B1364" s="212"/>
      <c r="C1364" s="213"/>
      <c r="D1364" s="214" t="s">
        <v>79</v>
      </c>
      <c r="E1364" s="226" t="s">
        <v>2229</v>
      </c>
      <c r="F1364" s="226" t="s">
        <v>2230</v>
      </c>
      <c r="G1364" s="213"/>
      <c r="H1364" s="213"/>
      <c r="I1364" s="216"/>
      <c r="J1364" s="227">
        <f>BK1364</f>
        <v>0</v>
      </c>
      <c r="K1364" s="213"/>
      <c r="L1364" s="218"/>
      <c r="M1364" s="219"/>
      <c r="N1364" s="220"/>
      <c r="O1364" s="220"/>
      <c r="P1364" s="221">
        <f>SUM(P1365:P1402)</f>
        <v>0</v>
      </c>
      <c r="Q1364" s="220"/>
      <c r="R1364" s="221">
        <f>SUM(R1365:R1402)</f>
        <v>0.84881242000000001</v>
      </c>
      <c r="S1364" s="220"/>
      <c r="T1364" s="222">
        <f>SUM(T1365:T1402)</f>
        <v>0.21773999999999999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23" t="s">
        <v>89</v>
      </c>
      <c r="AT1364" s="224" t="s">
        <v>79</v>
      </c>
      <c r="AU1364" s="224" t="s">
        <v>21</v>
      </c>
      <c r="AY1364" s="223" t="s">
        <v>215</v>
      </c>
      <c r="BK1364" s="225">
        <f>SUM(BK1365:BK1402)</f>
        <v>0</v>
      </c>
    </row>
    <row r="1365" s="2" customFormat="1" ht="21.75" customHeight="1">
      <c r="A1365" s="39"/>
      <c r="B1365" s="40"/>
      <c r="C1365" s="228" t="s">
        <v>2231</v>
      </c>
      <c r="D1365" s="228" t="s">
        <v>217</v>
      </c>
      <c r="E1365" s="229" t="s">
        <v>2232</v>
      </c>
      <c r="F1365" s="230" t="s">
        <v>2233</v>
      </c>
      <c r="G1365" s="231" t="s">
        <v>472</v>
      </c>
      <c r="H1365" s="232">
        <v>114</v>
      </c>
      <c r="I1365" s="233"/>
      <c r="J1365" s="234">
        <f>ROUND(I1365*H1365,2)</f>
        <v>0</v>
      </c>
      <c r="K1365" s="235"/>
      <c r="L1365" s="45"/>
      <c r="M1365" s="236" t="s">
        <v>1</v>
      </c>
      <c r="N1365" s="237" t="s">
        <v>45</v>
      </c>
      <c r="O1365" s="92"/>
      <c r="P1365" s="238">
        <f>O1365*H1365</f>
        <v>0</v>
      </c>
      <c r="Q1365" s="238">
        <v>0</v>
      </c>
      <c r="R1365" s="238">
        <f>Q1365*H1365</f>
        <v>0</v>
      </c>
      <c r="S1365" s="238">
        <v>0.00191</v>
      </c>
      <c r="T1365" s="239">
        <f>S1365*H1365</f>
        <v>0.21773999999999999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40" t="s">
        <v>303</v>
      </c>
      <c r="AT1365" s="240" t="s">
        <v>217</v>
      </c>
      <c r="AU1365" s="240" t="s">
        <v>89</v>
      </c>
      <c r="AY1365" s="18" t="s">
        <v>215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21</v>
      </c>
      <c r="BK1365" s="241">
        <f>ROUND(I1365*H1365,2)</f>
        <v>0</v>
      </c>
      <c r="BL1365" s="18" t="s">
        <v>303</v>
      </c>
      <c r="BM1365" s="240" t="s">
        <v>2234</v>
      </c>
    </row>
    <row r="1366" s="13" customFormat="1">
      <c r="A1366" s="13"/>
      <c r="B1366" s="242"/>
      <c r="C1366" s="243"/>
      <c r="D1366" s="244" t="s">
        <v>223</v>
      </c>
      <c r="E1366" s="245" t="s">
        <v>1</v>
      </c>
      <c r="F1366" s="246" t="s">
        <v>2235</v>
      </c>
      <c r="G1366" s="243"/>
      <c r="H1366" s="247">
        <v>114</v>
      </c>
      <c r="I1366" s="248"/>
      <c r="J1366" s="243"/>
      <c r="K1366" s="243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3" t="s">
        <v>223</v>
      </c>
      <c r="AU1366" s="253" t="s">
        <v>89</v>
      </c>
      <c r="AV1366" s="13" t="s">
        <v>89</v>
      </c>
      <c r="AW1366" s="13" t="s">
        <v>36</v>
      </c>
      <c r="AX1366" s="13" t="s">
        <v>21</v>
      </c>
      <c r="AY1366" s="253" t="s">
        <v>215</v>
      </c>
    </row>
    <row r="1367" s="2" customFormat="1" ht="21.75" customHeight="1">
      <c r="A1367" s="39"/>
      <c r="B1367" s="40"/>
      <c r="C1367" s="228" t="s">
        <v>2236</v>
      </c>
      <c r="D1367" s="228" t="s">
        <v>217</v>
      </c>
      <c r="E1367" s="229" t="s">
        <v>2237</v>
      </c>
      <c r="F1367" s="230" t="s">
        <v>2238</v>
      </c>
      <c r="G1367" s="231" t="s">
        <v>472</v>
      </c>
      <c r="H1367" s="232">
        <v>12.6</v>
      </c>
      <c r="I1367" s="233"/>
      <c r="J1367" s="234">
        <f>ROUND(I1367*H1367,2)</f>
        <v>0</v>
      </c>
      <c r="K1367" s="235"/>
      <c r="L1367" s="45"/>
      <c r="M1367" s="236" t="s">
        <v>1</v>
      </c>
      <c r="N1367" s="237" t="s">
        <v>45</v>
      </c>
      <c r="O1367" s="92"/>
      <c r="P1367" s="238">
        <f>O1367*H1367</f>
        <v>0</v>
      </c>
      <c r="Q1367" s="238">
        <v>0.00197</v>
      </c>
      <c r="R1367" s="238">
        <f>Q1367*H1367</f>
        <v>0.024822</v>
      </c>
      <c r="S1367" s="238">
        <v>0</v>
      </c>
      <c r="T1367" s="239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40" t="s">
        <v>303</v>
      </c>
      <c r="AT1367" s="240" t="s">
        <v>217</v>
      </c>
      <c r="AU1367" s="240" t="s">
        <v>89</v>
      </c>
      <c r="AY1367" s="18" t="s">
        <v>215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21</v>
      </c>
      <c r="BK1367" s="241">
        <f>ROUND(I1367*H1367,2)</f>
        <v>0</v>
      </c>
      <c r="BL1367" s="18" t="s">
        <v>303</v>
      </c>
      <c r="BM1367" s="240" t="s">
        <v>2239</v>
      </c>
    </row>
    <row r="1368" s="13" customFormat="1">
      <c r="A1368" s="13"/>
      <c r="B1368" s="242"/>
      <c r="C1368" s="243"/>
      <c r="D1368" s="244" t="s">
        <v>223</v>
      </c>
      <c r="E1368" s="245" t="s">
        <v>1</v>
      </c>
      <c r="F1368" s="246" t="s">
        <v>2240</v>
      </c>
      <c r="G1368" s="243"/>
      <c r="H1368" s="247">
        <v>12.6</v>
      </c>
      <c r="I1368" s="248"/>
      <c r="J1368" s="243"/>
      <c r="K1368" s="243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3" t="s">
        <v>223</v>
      </c>
      <c r="AU1368" s="253" t="s">
        <v>89</v>
      </c>
      <c r="AV1368" s="13" t="s">
        <v>89</v>
      </c>
      <c r="AW1368" s="13" t="s">
        <v>36</v>
      </c>
      <c r="AX1368" s="13" t="s">
        <v>21</v>
      </c>
      <c r="AY1368" s="253" t="s">
        <v>215</v>
      </c>
    </row>
    <row r="1369" s="2" customFormat="1" ht="21.75" customHeight="1">
      <c r="A1369" s="39"/>
      <c r="B1369" s="40"/>
      <c r="C1369" s="228" t="s">
        <v>2241</v>
      </c>
      <c r="D1369" s="228" t="s">
        <v>217</v>
      </c>
      <c r="E1369" s="229" t="s">
        <v>2242</v>
      </c>
      <c r="F1369" s="230" t="s">
        <v>2243</v>
      </c>
      <c r="G1369" s="231" t="s">
        <v>472</v>
      </c>
      <c r="H1369" s="232">
        <v>17.640000000000001</v>
      </c>
      <c r="I1369" s="233"/>
      <c r="J1369" s="234">
        <f>ROUND(I1369*H1369,2)</f>
        <v>0</v>
      </c>
      <c r="K1369" s="235"/>
      <c r="L1369" s="45"/>
      <c r="M1369" s="236" t="s">
        <v>1</v>
      </c>
      <c r="N1369" s="237" t="s">
        <v>45</v>
      </c>
      <c r="O1369" s="92"/>
      <c r="P1369" s="238">
        <f>O1369*H1369</f>
        <v>0</v>
      </c>
      <c r="Q1369" s="238">
        <v>0.0015100000000000001</v>
      </c>
      <c r="R1369" s="238">
        <f>Q1369*H1369</f>
        <v>0.026636400000000001</v>
      </c>
      <c r="S1369" s="238">
        <v>0</v>
      </c>
      <c r="T1369" s="239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40" t="s">
        <v>303</v>
      </c>
      <c r="AT1369" s="240" t="s">
        <v>217</v>
      </c>
      <c r="AU1369" s="240" t="s">
        <v>89</v>
      </c>
      <c r="AY1369" s="18" t="s">
        <v>215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8" t="s">
        <v>21</v>
      </c>
      <c r="BK1369" s="241">
        <f>ROUND(I1369*H1369,2)</f>
        <v>0</v>
      </c>
      <c r="BL1369" s="18" t="s">
        <v>303</v>
      </c>
      <c r="BM1369" s="240" t="s">
        <v>2244</v>
      </c>
    </row>
    <row r="1370" s="13" customFormat="1">
      <c r="A1370" s="13"/>
      <c r="B1370" s="242"/>
      <c r="C1370" s="243"/>
      <c r="D1370" s="244" t="s">
        <v>223</v>
      </c>
      <c r="E1370" s="245" t="s">
        <v>1</v>
      </c>
      <c r="F1370" s="246" t="s">
        <v>2245</v>
      </c>
      <c r="G1370" s="243"/>
      <c r="H1370" s="247">
        <v>17.640000000000001</v>
      </c>
      <c r="I1370" s="248"/>
      <c r="J1370" s="243"/>
      <c r="K1370" s="243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223</v>
      </c>
      <c r="AU1370" s="253" t="s">
        <v>89</v>
      </c>
      <c r="AV1370" s="13" t="s">
        <v>89</v>
      </c>
      <c r="AW1370" s="13" t="s">
        <v>36</v>
      </c>
      <c r="AX1370" s="13" t="s">
        <v>21</v>
      </c>
      <c r="AY1370" s="253" t="s">
        <v>215</v>
      </c>
    </row>
    <row r="1371" s="2" customFormat="1" ht="21.75" customHeight="1">
      <c r="A1371" s="39"/>
      <c r="B1371" s="40"/>
      <c r="C1371" s="228" t="s">
        <v>2246</v>
      </c>
      <c r="D1371" s="228" t="s">
        <v>217</v>
      </c>
      <c r="E1371" s="229" t="s">
        <v>2247</v>
      </c>
      <c r="F1371" s="230" t="s">
        <v>2248</v>
      </c>
      <c r="G1371" s="231" t="s">
        <v>472</v>
      </c>
      <c r="H1371" s="232">
        <v>6.2999999999999998</v>
      </c>
      <c r="I1371" s="233"/>
      <c r="J1371" s="234">
        <f>ROUND(I1371*H1371,2)</f>
        <v>0</v>
      </c>
      <c r="K1371" s="235"/>
      <c r="L1371" s="45"/>
      <c r="M1371" s="236" t="s">
        <v>1</v>
      </c>
      <c r="N1371" s="237" t="s">
        <v>45</v>
      </c>
      <c r="O1371" s="92"/>
      <c r="P1371" s="238">
        <f>O1371*H1371</f>
        <v>0</v>
      </c>
      <c r="Q1371" s="238">
        <v>0.00122</v>
      </c>
      <c r="R1371" s="238">
        <f>Q1371*H1371</f>
        <v>0.0076859999999999993</v>
      </c>
      <c r="S1371" s="238">
        <v>0</v>
      </c>
      <c r="T1371" s="239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0" t="s">
        <v>303</v>
      </c>
      <c r="AT1371" s="240" t="s">
        <v>217</v>
      </c>
      <c r="AU1371" s="240" t="s">
        <v>89</v>
      </c>
      <c r="AY1371" s="18" t="s">
        <v>215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8" t="s">
        <v>21</v>
      </c>
      <c r="BK1371" s="241">
        <f>ROUND(I1371*H1371,2)</f>
        <v>0</v>
      </c>
      <c r="BL1371" s="18" t="s">
        <v>303</v>
      </c>
      <c r="BM1371" s="240" t="s">
        <v>2249</v>
      </c>
    </row>
    <row r="1372" s="13" customFormat="1">
      <c r="A1372" s="13"/>
      <c r="B1372" s="242"/>
      <c r="C1372" s="243"/>
      <c r="D1372" s="244" t="s">
        <v>223</v>
      </c>
      <c r="E1372" s="245" t="s">
        <v>1</v>
      </c>
      <c r="F1372" s="246" t="s">
        <v>2250</v>
      </c>
      <c r="G1372" s="243"/>
      <c r="H1372" s="247">
        <v>6.2999999999999998</v>
      </c>
      <c r="I1372" s="248"/>
      <c r="J1372" s="243"/>
      <c r="K1372" s="243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3" t="s">
        <v>223</v>
      </c>
      <c r="AU1372" s="253" t="s">
        <v>89</v>
      </c>
      <c r="AV1372" s="13" t="s">
        <v>89</v>
      </c>
      <c r="AW1372" s="13" t="s">
        <v>36</v>
      </c>
      <c r="AX1372" s="13" t="s">
        <v>21</v>
      </c>
      <c r="AY1372" s="253" t="s">
        <v>215</v>
      </c>
    </row>
    <row r="1373" s="2" customFormat="1" ht="21.75" customHeight="1">
      <c r="A1373" s="39"/>
      <c r="B1373" s="40"/>
      <c r="C1373" s="228" t="s">
        <v>2251</v>
      </c>
      <c r="D1373" s="228" t="s">
        <v>217</v>
      </c>
      <c r="E1373" s="229" t="s">
        <v>2252</v>
      </c>
      <c r="F1373" s="230" t="s">
        <v>2253</v>
      </c>
      <c r="G1373" s="231" t="s">
        <v>472</v>
      </c>
      <c r="H1373" s="232">
        <v>19.193999999999999</v>
      </c>
      <c r="I1373" s="233"/>
      <c r="J1373" s="234">
        <f>ROUND(I1373*H1373,2)</f>
        <v>0</v>
      </c>
      <c r="K1373" s="235"/>
      <c r="L1373" s="45"/>
      <c r="M1373" s="236" t="s">
        <v>1</v>
      </c>
      <c r="N1373" s="237" t="s">
        <v>45</v>
      </c>
      <c r="O1373" s="92"/>
      <c r="P1373" s="238">
        <f>O1373*H1373</f>
        <v>0</v>
      </c>
      <c r="Q1373" s="238">
        <v>0.0039500000000000004</v>
      </c>
      <c r="R1373" s="238">
        <f>Q1373*H1373</f>
        <v>0.075816300000000003</v>
      </c>
      <c r="S1373" s="238">
        <v>0</v>
      </c>
      <c r="T1373" s="239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303</v>
      </c>
      <c r="AT1373" s="240" t="s">
        <v>217</v>
      </c>
      <c r="AU1373" s="240" t="s">
        <v>89</v>
      </c>
      <c r="AY1373" s="18" t="s">
        <v>215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21</v>
      </c>
      <c r="BK1373" s="241">
        <f>ROUND(I1373*H1373,2)</f>
        <v>0</v>
      </c>
      <c r="BL1373" s="18" t="s">
        <v>303</v>
      </c>
      <c r="BM1373" s="240" t="s">
        <v>2254</v>
      </c>
    </row>
    <row r="1374" s="13" customFormat="1">
      <c r="A1374" s="13"/>
      <c r="B1374" s="242"/>
      <c r="C1374" s="243"/>
      <c r="D1374" s="244" t="s">
        <v>223</v>
      </c>
      <c r="E1374" s="245" t="s">
        <v>1</v>
      </c>
      <c r="F1374" s="246" t="s">
        <v>2255</v>
      </c>
      <c r="G1374" s="243"/>
      <c r="H1374" s="247">
        <v>19.193999999999999</v>
      </c>
      <c r="I1374" s="248"/>
      <c r="J1374" s="243"/>
      <c r="K1374" s="243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223</v>
      </c>
      <c r="AU1374" s="253" t="s">
        <v>89</v>
      </c>
      <c r="AV1374" s="13" t="s">
        <v>89</v>
      </c>
      <c r="AW1374" s="13" t="s">
        <v>36</v>
      </c>
      <c r="AX1374" s="13" t="s">
        <v>21</v>
      </c>
      <c r="AY1374" s="253" t="s">
        <v>215</v>
      </c>
    </row>
    <row r="1375" s="2" customFormat="1" ht="33" customHeight="1">
      <c r="A1375" s="39"/>
      <c r="B1375" s="40"/>
      <c r="C1375" s="228" t="s">
        <v>2256</v>
      </c>
      <c r="D1375" s="228" t="s">
        <v>217</v>
      </c>
      <c r="E1375" s="229" t="s">
        <v>2257</v>
      </c>
      <c r="F1375" s="230" t="s">
        <v>2258</v>
      </c>
      <c r="G1375" s="231" t="s">
        <v>472</v>
      </c>
      <c r="H1375" s="232">
        <v>57.645000000000003</v>
      </c>
      <c r="I1375" s="233"/>
      <c r="J1375" s="234">
        <f>ROUND(I1375*H1375,2)</f>
        <v>0</v>
      </c>
      <c r="K1375" s="235"/>
      <c r="L1375" s="45"/>
      <c r="M1375" s="236" t="s">
        <v>1</v>
      </c>
      <c r="N1375" s="237" t="s">
        <v>45</v>
      </c>
      <c r="O1375" s="92"/>
      <c r="P1375" s="238">
        <f>O1375*H1375</f>
        <v>0</v>
      </c>
      <c r="Q1375" s="238">
        <v>0.0044099999999999999</v>
      </c>
      <c r="R1375" s="238">
        <f>Q1375*H1375</f>
        <v>0.25421444999999998</v>
      </c>
      <c r="S1375" s="238">
        <v>0</v>
      </c>
      <c r="T1375" s="239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0" t="s">
        <v>303</v>
      </c>
      <c r="AT1375" s="240" t="s">
        <v>217</v>
      </c>
      <c r="AU1375" s="240" t="s">
        <v>89</v>
      </c>
      <c r="AY1375" s="18" t="s">
        <v>215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8" t="s">
        <v>21</v>
      </c>
      <c r="BK1375" s="241">
        <f>ROUND(I1375*H1375,2)</f>
        <v>0</v>
      </c>
      <c r="BL1375" s="18" t="s">
        <v>303</v>
      </c>
      <c r="BM1375" s="240" t="s">
        <v>2259</v>
      </c>
    </row>
    <row r="1376" s="13" customFormat="1">
      <c r="A1376" s="13"/>
      <c r="B1376" s="242"/>
      <c r="C1376" s="243"/>
      <c r="D1376" s="244" t="s">
        <v>223</v>
      </c>
      <c r="E1376" s="245" t="s">
        <v>1</v>
      </c>
      <c r="F1376" s="246" t="s">
        <v>2260</v>
      </c>
      <c r="G1376" s="243"/>
      <c r="H1376" s="247">
        <v>35.805</v>
      </c>
      <c r="I1376" s="248"/>
      <c r="J1376" s="243"/>
      <c r="K1376" s="243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223</v>
      </c>
      <c r="AU1376" s="253" t="s">
        <v>89</v>
      </c>
      <c r="AV1376" s="13" t="s">
        <v>89</v>
      </c>
      <c r="AW1376" s="13" t="s">
        <v>36</v>
      </c>
      <c r="AX1376" s="13" t="s">
        <v>80</v>
      </c>
      <c r="AY1376" s="253" t="s">
        <v>215</v>
      </c>
    </row>
    <row r="1377" s="13" customFormat="1">
      <c r="A1377" s="13"/>
      <c r="B1377" s="242"/>
      <c r="C1377" s="243"/>
      <c r="D1377" s="244" t="s">
        <v>223</v>
      </c>
      <c r="E1377" s="245" t="s">
        <v>1</v>
      </c>
      <c r="F1377" s="246" t="s">
        <v>2261</v>
      </c>
      <c r="G1377" s="243"/>
      <c r="H1377" s="247">
        <v>21.84</v>
      </c>
      <c r="I1377" s="248"/>
      <c r="J1377" s="243"/>
      <c r="K1377" s="243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3" t="s">
        <v>223</v>
      </c>
      <c r="AU1377" s="253" t="s">
        <v>89</v>
      </c>
      <c r="AV1377" s="13" t="s">
        <v>89</v>
      </c>
      <c r="AW1377" s="13" t="s">
        <v>36</v>
      </c>
      <c r="AX1377" s="13" t="s">
        <v>80</v>
      </c>
      <c r="AY1377" s="253" t="s">
        <v>215</v>
      </c>
    </row>
    <row r="1378" s="14" customFormat="1">
      <c r="A1378" s="14"/>
      <c r="B1378" s="254"/>
      <c r="C1378" s="255"/>
      <c r="D1378" s="244" t="s">
        <v>223</v>
      </c>
      <c r="E1378" s="256" t="s">
        <v>1</v>
      </c>
      <c r="F1378" s="257" t="s">
        <v>226</v>
      </c>
      <c r="G1378" s="255"/>
      <c r="H1378" s="258">
        <v>57.645000000000003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4" t="s">
        <v>223</v>
      </c>
      <c r="AU1378" s="264" t="s">
        <v>89</v>
      </c>
      <c r="AV1378" s="14" t="s">
        <v>221</v>
      </c>
      <c r="AW1378" s="14" t="s">
        <v>36</v>
      </c>
      <c r="AX1378" s="14" t="s">
        <v>21</v>
      </c>
      <c r="AY1378" s="264" t="s">
        <v>215</v>
      </c>
    </row>
    <row r="1379" s="2" customFormat="1" ht="33" customHeight="1">
      <c r="A1379" s="39"/>
      <c r="B1379" s="40"/>
      <c r="C1379" s="228" t="s">
        <v>2262</v>
      </c>
      <c r="D1379" s="228" t="s">
        <v>217</v>
      </c>
      <c r="E1379" s="229" t="s">
        <v>2263</v>
      </c>
      <c r="F1379" s="230" t="s">
        <v>2264</v>
      </c>
      <c r="G1379" s="231" t="s">
        <v>472</v>
      </c>
      <c r="H1379" s="232">
        <v>33.872999999999998</v>
      </c>
      <c r="I1379" s="233"/>
      <c r="J1379" s="234">
        <f>ROUND(I1379*H1379,2)</f>
        <v>0</v>
      </c>
      <c r="K1379" s="235"/>
      <c r="L1379" s="45"/>
      <c r="M1379" s="236" t="s">
        <v>1</v>
      </c>
      <c r="N1379" s="237" t="s">
        <v>45</v>
      </c>
      <c r="O1379" s="92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40" t="s">
        <v>303</v>
      </c>
      <c r="AT1379" s="240" t="s">
        <v>217</v>
      </c>
      <c r="AU1379" s="240" t="s">
        <v>89</v>
      </c>
      <c r="AY1379" s="18" t="s">
        <v>215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21</v>
      </c>
      <c r="BK1379" s="241">
        <f>ROUND(I1379*H1379,2)</f>
        <v>0</v>
      </c>
      <c r="BL1379" s="18" t="s">
        <v>303</v>
      </c>
      <c r="BM1379" s="240" t="s">
        <v>2265</v>
      </c>
    </row>
    <row r="1380" s="13" customFormat="1">
      <c r="A1380" s="13"/>
      <c r="B1380" s="242"/>
      <c r="C1380" s="243"/>
      <c r="D1380" s="244" t="s">
        <v>223</v>
      </c>
      <c r="E1380" s="245" t="s">
        <v>1</v>
      </c>
      <c r="F1380" s="246" t="s">
        <v>2266</v>
      </c>
      <c r="G1380" s="243"/>
      <c r="H1380" s="247">
        <v>33.872999999999998</v>
      </c>
      <c r="I1380" s="248"/>
      <c r="J1380" s="243"/>
      <c r="K1380" s="243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3" t="s">
        <v>223</v>
      </c>
      <c r="AU1380" s="253" t="s">
        <v>89</v>
      </c>
      <c r="AV1380" s="13" t="s">
        <v>89</v>
      </c>
      <c r="AW1380" s="13" t="s">
        <v>36</v>
      </c>
      <c r="AX1380" s="13" t="s">
        <v>21</v>
      </c>
      <c r="AY1380" s="253" t="s">
        <v>215</v>
      </c>
    </row>
    <row r="1381" s="2" customFormat="1" ht="33" customHeight="1">
      <c r="A1381" s="39"/>
      <c r="B1381" s="40"/>
      <c r="C1381" s="228" t="s">
        <v>2267</v>
      </c>
      <c r="D1381" s="228" t="s">
        <v>217</v>
      </c>
      <c r="E1381" s="229" t="s">
        <v>2268</v>
      </c>
      <c r="F1381" s="230" t="s">
        <v>2269</v>
      </c>
      <c r="G1381" s="231" t="s">
        <v>472</v>
      </c>
      <c r="H1381" s="232">
        <v>43.543999999999997</v>
      </c>
      <c r="I1381" s="233"/>
      <c r="J1381" s="234">
        <f>ROUND(I1381*H1381,2)</f>
        <v>0</v>
      </c>
      <c r="K1381" s="235"/>
      <c r="L1381" s="45"/>
      <c r="M1381" s="236" t="s">
        <v>1</v>
      </c>
      <c r="N1381" s="237" t="s">
        <v>45</v>
      </c>
      <c r="O1381" s="92"/>
      <c r="P1381" s="238">
        <f>O1381*H1381</f>
        <v>0</v>
      </c>
      <c r="Q1381" s="238">
        <v>0</v>
      </c>
      <c r="R1381" s="238">
        <f>Q1381*H1381</f>
        <v>0</v>
      </c>
      <c r="S1381" s="238">
        <v>0</v>
      </c>
      <c r="T1381" s="23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0" t="s">
        <v>303</v>
      </c>
      <c r="AT1381" s="240" t="s">
        <v>217</v>
      </c>
      <c r="AU1381" s="240" t="s">
        <v>89</v>
      </c>
      <c r="AY1381" s="18" t="s">
        <v>215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21</v>
      </c>
      <c r="BK1381" s="241">
        <f>ROUND(I1381*H1381,2)</f>
        <v>0</v>
      </c>
      <c r="BL1381" s="18" t="s">
        <v>303</v>
      </c>
      <c r="BM1381" s="240" t="s">
        <v>2270</v>
      </c>
    </row>
    <row r="1382" s="13" customFormat="1">
      <c r="A1382" s="13"/>
      <c r="B1382" s="242"/>
      <c r="C1382" s="243"/>
      <c r="D1382" s="244" t="s">
        <v>223</v>
      </c>
      <c r="E1382" s="245" t="s">
        <v>1</v>
      </c>
      <c r="F1382" s="246" t="s">
        <v>2271</v>
      </c>
      <c r="G1382" s="243"/>
      <c r="H1382" s="247">
        <v>43.543999999999997</v>
      </c>
      <c r="I1382" s="248"/>
      <c r="J1382" s="243"/>
      <c r="K1382" s="243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3" t="s">
        <v>223</v>
      </c>
      <c r="AU1382" s="253" t="s">
        <v>89</v>
      </c>
      <c r="AV1382" s="13" t="s">
        <v>89</v>
      </c>
      <c r="AW1382" s="13" t="s">
        <v>36</v>
      </c>
      <c r="AX1382" s="13" t="s">
        <v>21</v>
      </c>
      <c r="AY1382" s="253" t="s">
        <v>215</v>
      </c>
    </row>
    <row r="1383" s="2" customFormat="1" ht="33" customHeight="1">
      <c r="A1383" s="39"/>
      <c r="B1383" s="40"/>
      <c r="C1383" s="228" t="s">
        <v>2272</v>
      </c>
      <c r="D1383" s="228" t="s">
        <v>217</v>
      </c>
      <c r="E1383" s="229" t="s">
        <v>2273</v>
      </c>
      <c r="F1383" s="230" t="s">
        <v>2274</v>
      </c>
      <c r="G1383" s="231" t="s">
        <v>991</v>
      </c>
      <c r="H1383" s="232">
        <v>3</v>
      </c>
      <c r="I1383" s="233"/>
      <c r="J1383" s="234">
        <f>ROUND(I1383*H1383,2)</f>
        <v>0</v>
      </c>
      <c r="K1383" s="235"/>
      <c r="L1383" s="45"/>
      <c r="M1383" s="236" t="s">
        <v>1</v>
      </c>
      <c r="N1383" s="237" t="s">
        <v>45</v>
      </c>
      <c r="O1383" s="92"/>
      <c r="P1383" s="238">
        <f>O1383*H1383</f>
        <v>0</v>
      </c>
      <c r="Q1383" s="238">
        <v>0</v>
      </c>
      <c r="R1383" s="238">
        <f>Q1383*H1383</f>
        <v>0</v>
      </c>
      <c r="S1383" s="238">
        <v>0</v>
      </c>
      <c r="T1383" s="239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0" t="s">
        <v>303</v>
      </c>
      <c r="AT1383" s="240" t="s">
        <v>217</v>
      </c>
      <c r="AU1383" s="240" t="s">
        <v>89</v>
      </c>
      <c r="AY1383" s="18" t="s">
        <v>215</v>
      </c>
      <c r="BE1383" s="241">
        <f>IF(N1383="základní",J1383,0)</f>
        <v>0</v>
      </c>
      <c r="BF1383" s="241">
        <f>IF(N1383="snížená",J1383,0)</f>
        <v>0</v>
      </c>
      <c r="BG1383" s="241">
        <f>IF(N1383="zákl. přenesená",J1383,0)</f>
        <v>0</v>
      </c>
      <c r="BH1383" s="241">
        <f>IF(N1383="sníž. přenesená",J1383,0)</f>
        <v>0</v>
      </c>
      <c r="BI1383" s="241">
        <f>IF(N1383="nulová",J1383,0)</f>
        <v>0</v>
      </c>
      <c r="BJ1383" s="18" t="s">
        <v>21</v>
      </c>
      <c r="BK1383" s="241">
        <f>ROUND(I1383*H1383,2)</f>
        <v>0</v>
      </c>
      <c r="BL1383" s="18" t="s">
        <v>303</v>
      </c>
      <c r="BM1383" s="240" t="s">
        <v>2275</v>
      </c>
    </row>
    <row r="1384" s="13" customFormat="1">
      <c r="A1384" s="13"/>
      <c r="B1384" s="242"/>
      <c r="C1384" s="243"/>
      <c r="D1384" s="244" t="s">
        <v>223</v>
      </c>
      <c r="E1384" s="245" t="s">
        <v>1</v>
      </c>
      <c r="F1384" s="246" t="s">
        <v>233</v>
      </c>
      <c r="G1384" s="243"/>
      <c r="H1384" s="247">
        <v>3</v>
      </c>
      <c r="I1384" s="248"/>
      <c r="J1384" s="243"/>
      <c r="K1384" s="243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3" t="s">
        <v>223</v>
      </c>
      <c r="AU1384" s="253" t="s">
        <v>89</v>
      </c>
      <c r="AV1384" s="13" t="s">
        <v>89</v>
      </c>
      <c r="AW1384" s="13" t="s">
        <v>36</v>
      </c>
      <c r="AX1384" s="13" t="s">
        <v>21</v>
      </c>
      <c r="AY1384" s="253" t="s">
        <v>215</v>
      </c>
    </row>
    <row r="1385" s="2" customFormat="1" ht="33" customHeight="1">
      <c r="A1385" s="39"/>
      <c r="B1385" s="40"/>
      <c r="C1385" s="228" t="s">
        <v>2276</v>
      </c>
      <c r="D1385" s="228" t="s">
        <v>217</v>
      </c>
      <c r="E1385" s="229" t="s">
        <v>2277</v>
      </c>
      <c r="F1385" s="230" t="s">
        <v>2278</v>
      </c>
      <c r="G1385" s="231" t="s">
        <v>472</v>
      </c>
      <c r="H1385" s="232">
        <v>16.001999999999999</v>
      </c>
      <c r="I1385" s="233"/>
      <c r="J1385" s="234">
        <f>ROUND(I1385*H1385,2)</f>
        <v>0</v>
      </c>
      <c r="K1385" s="235"/>
      <c r="L1385" s="45"/>
      <c r="M1385" s="236" t="s">
        <v>1</v>
      </c>
      <c r="N1385" s="237" t="s">
        <v>45</v>
      </c>
      <c r="O1385" s="92"/>
      <c r="P1385" s="238">
        <f>O1385*H1385</f>
        <v>0</v>
      </c>
      <c r="Q1385" s="238">
        <v>0.0030000000000000001</v>
      </c>
      <c r="R1385" s="238">
        <f>Q1385*H1385</f>
        <v>0.048006</v>
      </c>
      <c r="S1385" s="238">
        <v>0</v>
      </c>
      <c r="T1385" s="239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0" t="s">
        <v>303</v>
      </c>
      <c r="AT1385" s="240" t="s">
        <v>217</v>
      </c>
      <c r="AU1385" s="240" t="s">
        <v>89</v>
      </c>
      <c r="AY1385" s="18" t="s">
        <v>215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8" t="s">
        <v>21</v>
      </c>
      <c r="BK1385" s="241">
        <f>ROUND(I1385*H1385,2)</f>
        <v>0</v>
      </c>
      <c r="BL1385" s="18" t="s">
        <v>303</v>
      </c>
      <c r="BM1385" s="240" t="s">
        <v>2279</v>
      </c>
    </row>
    <row r="1386" s="13" customFormat="1">
      <c r="A1386" s="13"/>
      <c r="B1386" s="242"/>
      <c r="C1386" s="243"/>
      <c r="D1386" s="244" t="s">
        <v>223</v>
      </c>
      <c r="E1386" s="245" t="s">
        <v>1</v>
      </c>
      <c r="F1386" s="246" t="s">
        <v>2280</v>
      </c>
      <c r="G1386" s="243"/>
      <c r="H1386" s="247">
        <v>16.001999999999999</v>
      </c>
      <c r="I1386" s="248"/>
      <c r="J1386" s="243"/>
      <c r="K1386" s="243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3" t="s">
        <v>223</v>
      </c>
      <c r="AU1386" s="253" t="s">
        <v>89</v>
      </c>
      <c r="AV1386" s="13" t="s">
        <v>89</v>
      </c>
      <c r="AW1386" s="13" t="s">
        <v>36</v>
      </c>
      <c r="AX1386" s="13" t="s">
        <v>21</v>
      </c>
      <c r="AY1386" s="253" t="s">
        <v>215</v>
      </c>
    </row>
    <row r="1387" s="2" customFormat="1" ht="33" customHeight="1">
      <c r="A1387" s="39"/>
      <c r="B1387" s="40"/>
      <c r="C1387" s="228" t="s">
        <v>2281</v>
      </c>
      <c r="D1387" s="228" t="s">
        <v>217</v>
      </c>
      <c r="E1387" s="229" t="s">
        <v>2282</v>
      </c>
      <c r="F1387" s="230" t="s">
        <v>2283</v>
      </c>
      <c r="G1387" s="231" t="s">
        <v>472</v>
      </c>
      <c r="H1387" s="232">
        <v>14.984</v>
      </c>
      <c r="I1387" s="233"/>
      <c r="J1387" s="234">
        <f>ROUND(I1387*H1387,2)</f>
        <v>0</v>
      </c>
      <c r="K1387" s="235"/>
      <c r="L1387" s="45"/>
      <c r="M1387" s="236" t="s">
        <v>1</v>
      </c>
      <c r="N1387" s="237" t="s">
        <v>45</v>
      </c>
      <c r="O1387" s="92"/>
      <c r="P1387" s="238">
        <f>O1387*H1387</f>
        <v>0</v>
      </c>
      <c r="Q1387" s="238">
        <v>0.0015299999999999999</v>
      </c>
      <c r="R1387" s="238">
        <f>Q1387*H1387</f>
        <v>0.022925519999999998</v>
      </c>
      <c r="S1387" s="238">
        <v>0</v>
      </c>
      <c r="T1387" s="239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40" t="s">
        <v>303</v>
      </c>
      <c r="AT1387" s="240" t="s">
        <v>217</v>
      </c>
      <c r="AU1387" s="240" t="s">
        <v>89</v>
      </c>
      <c r="AY1387" s="18" t="s">
        <v>215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8" t="s">
        <v>21</v>
      </c>
      <c r="BK1387" s="241">
        <f>ROUND(I1387*H1387,2)</f>
        <v>0</v>
      </c>
      <c r="BL1387" s="18" t="s">
        <v>303</v>
      </c>
      <c r="BM1387" s="240" t="s">
        <v>2284</v>
      </c>
    </row>
    <row r="1388" s="13" customFormat="1">
      <c r="A1388" s="13"/>
      <c r="B1388" s="242"/>
      <c r="C1388" s="243"/>
      <c r="D1388" s="244" t="s">
        <v>223</v>
      </c>
      <c r="E1388" s="245" t="s">
        <v>1</v>
      </c>
      <c r="F1388" s="246" t="s">
        <v>2285</v>
      </c>
      <c r="G1388" s="243"/>
      <c r="H1388" s="247">
        <v>14.984</v>
      </c>
      <c r="I1388" s="248"/>
      <c r="J1388" s="243"/>
      <c r="K1388" s="243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3" t="s">
        <v>223</v>
      </c>
      <c r="AU1388" s="253" t="s">
        <v>89</v>
      </c>
      <c r="AV1388" s="13" t="s">
        <v>89</v>
      </c>
      <c r="AW1388" s="13" t="s">
        <v>36</v>
      </c>
      <c r="AX1388" s="13" t="s">
        <v>21</v>
      </c>
      <c r="AY1388" s="253" t="s">
        <v>215</v>
      </c>
    </row>
    <row r="1389" s="2" customFormat="1" ht="33" customHeight="1">
      <c r="A1389" s="39"/>
      <c r="B1389" s="40"/>
      <c r="C1389" s="228" t="s">
        <v>2286</v>
      </c>
      <c r="D1389" s="228" t="s">
        <v>217</v>
      </c>
      <c r="E1389" s="229" t="s">
        <v>2287</v>
      </c>
      <c r="F1389" s="230" t="s">
        <v>2288</v>
      </c>
      <c r="G1389" s="231" t="s">
        <v>472</v>
      </c>
      <c r="H1389" s="232">
        <v>4.4100000000000001</v>
      </c>
      <c r="I1389" s="233"/>
      <c r="J1389" s="234">
        <f>ROUND(I1389*H1389,2)</f>
        <v>0</v>
      </c>
      <c r="K1389" s="235"/>
      <c r="L1389" s="45"/>
      <c r="M1389" s="236" t="s">
        <v>1</v>
      </c>
      <c r="N1389" s="237" t="s">
        <v>45</v>
      </c>
      <c r="O1389" s="92"/>
      <c r="P1389" s="238">
        <f>O1389*H1389</f>
        <v>0</v>
      </c>
      <c r="Q1389" s="238">
        <v>0.0024199999999999998</v>
      </c>
      <c r="R1389" s="238">
        <f>Q1389*H1389</f>
        <v>0.0106722</v>
      </c>
      <c r="S1389" s="238">
        <v>0</v>
      </c>
      <c r="T1389" s="239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40" t="s">
        <v>303</v>
      </c>
      <c r="AT1389" s="240" t="s">
        <v>217</v>
      </c>
      <c r="AU1389" s="240" t="s">
        <v>89</v>
      </c>
      <c r="AY1389" s="18" t="s">
        <v>215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8" t="s">
        <v>21</v>
      </c>
      <c r="BK1389" s="241">
        <f>ROUND(I1389*H1389,2)</f>
        <v>0</v>
      </c>
      <c r="BL1389" s="18" t="s">
        <v>303</v>
      </c>
      <c r="BM1389" s="240" t="s">
        <v>2289</v>
      </c>
    </row>
    <row r="1390" s="13" customFormat="1">
      <c r="A1390" s="13"/>
      <c r="B1390" s="242"/>
      <c r="C1390" s="243"/>
      <c r="D1390" s="244" t="s">
        <v>223</v>
      </c>
      <c r="E1390" s="245" t="s">
        <v>1</v>
      </c>
      <c r="F1390" s="246" t="s">
        <v>2290</v>
      </c>
      <c r="G1390" s="243"/>
      <c r="H1390" s="247">
        <v>4.4100000000000001</v>
      </c>
      <c r="I1390" s="248"/>
      <c r="J1390" s="243"/>
      <c r="K1390" s="243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3" t="s">
        <v>223</v>
      </c>
      <c r="AU1390" s="253" t="s">
        <v>89</v>
      </c>
      <c r="AV1390" s="13" t="s">
        <v>89</v>
      </c>
      <c r="AW1390" s="13" t="s">
        <v>36</v>
      </c>
      <c r="AX1390" s="13" t="s">
        <v>21</v>
      </c>
      <c r="AY1390" s="253" t="s">
        <v>215</v>
      </c>
    </row>
    <row r="1391" s="2" customFormat="1" ht="33" customHeight="1">
      <c r="A1391" s="39"/>
      <c r="B1391" s="40"/>
      <c r="C1391" s="228" t="s">
        <v>2291</v>
      </c>
      <c r="D1391" s="228" t="s">
        <v>217</v>
      </c>
      <c r="E1391" s="229" t="s">
        <v>2292</v>
      </c>
      <c r="F1391" s="230" t="s">
        <v>2293</v>
      </c>
      <c r="G1391" s="231" t="s">
        <v>472</v>
      </c>
      <c r="H1391" s="232">
        <v>25.620000000000001</v>
      </c>
      <c r="I1391" s="233"/>
      <c r="J1391" s="234">
        <f>ROUND(I1391*H1391,2)</f>
        <v>0</v>
      </c>
      <c r="K1391" s="235"/>
      <c r="L1391" s="45"/>
      <c r="M1391" s="236" t="s">
        <v>1</v>
      </c>
      <c r="N1391" s="237" t="s">
        <v>45</v>
      </c>
      <c r="O1391" s="92"/>
      <c r="P1391" s="238">
        <f>O1391*H1391</f>
        <v>0</v>
      </c>
      <c r="Q1391" s="238">
        <v>0.0029199999999999999</v>
      </c>
      <c r="R1391" s="238">
        <f>Q1391*H1391</f>
        <v>0.074810399999999999</v>
      </c>
      <c r="S1391" s="238">
        <v>0</v>
      </c>
      <c r="T1391" s="239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0" t="s">
        <v>303</v>
      </c>
      <c r="AT1391" s="240" t="s">
        <v>217</v>
      </c>
      <c r="AU1391" s="240" t="s">
        <v>89</v>
      </c>
      <c r="AY1391" s="18" t="s">
        <v>215</v>
      </c>
      <c r="BE1391" s="241">
        <f>IF(N1391="základní",J1391,0)</f>
        <v>0</v>
      </c>
      <c r="BF1391" s="241">
        <f>IF(N1391="snížená",J1391,0)</f>
        <v>0</v>
      </c>
      <c r="BG1391" s="241">
        <f>IF(N1391="zákl. přenesená",J1391,0)</f>
        <v>0</v>
      </c>
      <c r="BH1391" s="241">
        <f>IF(N1391="sníž. přenesená",J1391,0)</f>
        <v>0</v>
      </c>
      <c r="BI1391" s="241">
        <f>IF(N1391="nulová",J1391,0)</f>
        <v>0</v>
      </c>
      <c r="BJ1391" s="18" t="s">
        <v>21</v>
      </c>
      <c r="BK1391" s="241">
        <f>ROUND(I1391*H1391,2)</f>
        <v>0</v>
      </c>
      <c r="BL1391" s="18" t="s">
        <v>303</v>
      </c>
      <c r="BM1391" s="240" t="s">
        <v>2294</v>
      </c>
    </row>
    <row r="1392" s="13" customFormat="1">
      <c r="A1392" s="13"/>
      <c r="B1392" s="242"/>
      <c r="C1392" s="243"/>
      <c r="D1392" s="244" t="s">
        <v>223</v>
      </c>
      <c r="E1392" s="245" t="s">
        <v>1</v>
      </c>
      <c r="F1392" s="246" t="s">
        <v>2295</v>
      </c>
      <c r="G1392" s="243"/>
      <c r="H1392" s="247">
        <v>25.620000000000001</v>
      </c>
      <c r="I1392" s="248"/>
      <c r="J1392" s="243"/>
      <c r="K1392" s="243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3" t="s">
        <v>223</v>
      </c>
      <c r="AU1392" s="253" t="s">
        <v>89</v>
      </c>
      <c r="AV1392" s="13" t="s">
        <v>89</v>
      </c>
      <c r="AW1392" s="13" t="s">
        <v>36</v>
      </c>
      <c r="AX1392" s="13" t="s">
        <v>21</v>
      </c>
      <c r="AY1392" s="253" t="s">
        <v>215</v>
      </c>
    </row>
    <row r="1393" s="2" customFormat="1" ht="21.75" customHeight="1">
      <c r="A1393" s="39"/>
      <c r="B1393" s="40"/>
      <c r="C1393" s="228" t="s">
        <v>2296</v>
      </c>
      <c r="D1393" s="228" t="s">
        <v>217</v>
      </c>
      <c r="E1393" s="229" t="s">
        <v>2297</v>
      </c>
      <c r="F1393" s="230" t="s">
        <v>2298</v>
      </c>
      <c r="G1393" s="231" t="s">
        <v>472</v>
      </c>
      <c r="H1393" s="232">
        <v>47.25</v>
      </c>
      <c r="I1393" s="233"/>
      <c r="J1393" s="234">
        <f>ROUND(I1393*H1393,2)</f>
        <v>0</v>
      </c>
      <c r="K1393" s="235"/>
      <c r="L1393" s="45"/>
      <c r="M1393" s="236" t="s">
        <v>1</v>
      </c>
      <c r="N1393" s="237" t="s">
        <v>45</v>
      </c>
      <c r="O1393" s="92"/>
      <c r="P1393" s="238">
        <f>O1393*H1393</f>
        <v>0</v>
      </c>
      <c r="Q1393" s="238">
        <v>0.00379</v>
      </c>
      <c r="R1393" s="238">
        <f>Q1393*H1393</f>
        <v>0.1790775</v>
      </c>
      <c r="S1393" s="238">
        <v>0</v>
      </c>
      <c r="T1393" s="239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40" t="s">
        <v>303</v>
      </c>
      <c r="AT1393" s="240" t="s">
        <v>217</v>
      </c>
      <c r="AU1393" s="240" t="s">
        <v>89</v>
      </c>
      <c r="AY1393" s="18" t="s">
        <v>215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21</v>
      </c>
      <c r="BK1393" s="241">
        <f>ROUND(I1393*H1393,2)</f>
        <v>0</v>
      </c>
      <c r="BL1393" s="18" t="s">
        <v>303</v>
      </c>
      <c r="BM1393" s="240" t="s">
        <v>2299</v>
      </c>
    </row>
    <row r="1394" s="13" customFormat="1">
      <c r="A1394" s="13"/>
      <c r="B1394" s="242"/>
      <c r="C1394" s="243"/>
      <c r="D1394" s="244" t="s">
        <v>223</v>
      </c>
      <c r="E1394" s="245" t="s">
        <v>1</v>
      </c>
      <c r="F1394" s="246" t="s">
        <v>2300</v>
      </c>
      <c r="G1394" s="243"/>
      <c r="H1394" s="247">
        <v>47.25</v>
      </c>
      <c r="I1394" s="248"/>
      <c r="J1394" s="243"/>
      <c r="K1394" s="243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223</v>
      </c>
      <c r="AU1394" s="253" t="s">
        <v>89</v>
      </c>
      <c r="AV1394" s="13" t="s">
        <v>89</v>
      </c>
      <c r="AW1394" s="13" t="s">
        <v>36</v>
      </c>
      <c r="AX1394" s="13" t="s">
        <v>21</v>
      </c>
      <c r="AY1394" s="253" t="s">
        <v>215</v>
      </c>
    </row>
    <row r="1395" s="2" customFormat="1" ht="21.75" customHeight="1">
      <c r="A1395" s="39"/>
      <c r="B1395" s="40"/>
      <c r="C1395" s="228" t="s">
        <v>2301</v>
      </c>
      <c r="D1395" s="228" t="s">
        <v>217</v>
      </c>
      <c r="E1395" s="229" t="s">
        <v>2302</v>
      </c>
      <c r="F1395" s="230" t="s">
        <v>2303</v>
      </c>
      <c r="G1395" s="231" t="s">
        <v>373</v>
      </c>
      <c r="H1395" s="232">
        <v>4</v>
      </c>
      <c r="I1395" s="233"/>
      <c r="J1395" s="234">
        <f>ROUND(I1395*H1395,2)</f>
        <v>0</v>
      </c>
      <c r="K1395" s="235"/>
      <c r="L1395" s="45"/>
      <c r="M1395" s="236" t="s">
        <v>1</v>
      </c>
      <c r="N1395" s="237" t="s">
        <v>45</v>
      </c>
      <c r="O1395" s="92"/>
      <c r="P1395" s="238">
        <f>O1395*H1395</f>
        <v>0</v>
      </c>
      <c r="Q1395" s="238">
        <v>0.00031</v>
      </c>
      <c r="R1395" s="238">
        <f>Q1395*H1395</f>
        <v>0.00124</v>
      </c>
      <c r="S1395" s="238">
        <v>0</v>
      </c>
      <c r="T1395" s="239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40" t="s">
        <v>303</v>
      </c>
      <c r="AT1395" s="240" t="s">
        <v>217</v>
      </c>
      <c r="AU1395" s="240" t="s">
        <v>89</v>
      </c>
      <c r="AY1395" s="18" t="s">
        <v>215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8" t="s">
        <v>21</v>
      </c>
      <c r="BK1395" s="241">
        <f>ROUND(I1395*H1395,2)</f>
        <v>0</v>
      </c>
      <c r="BL1395" s="18" t="s">
        <v>303</v>
      </c>
      <c r="BM1395" s="240" t="s">
        <v>2304</v>
      </c>
    </row>
    <row r="1396" s="2" customFormat="1" ht="21.75" customHeight="1">
      <c r="A1396" s="39"/>
      <c r="B1396" s="40"/>
      <c r="C1396" s="228" t="s">
        <v>2305</v>
      </c>
      <c r="D1396" s="228" t="s">
        <v>217</v>
      </c>
      <c r="E1396" s="229" t="s">
        <v>2306</v>
      </c>
      <c r="F1396" s="230" t="s">
        <v>2307</v>
      </c>
      <c r="G1396" s="231" t="s">
        <v>472</v>
      </c>
      <c r="H1396" s="232">
        <v>8.0850000000000009</v>
      </c>
      <c r="I1396" s="233"/>
      <c r="J1396" s="234">
        <f>ROUND(I1396*H1396,2)</f>
        <v>0</v>
      </c>
      <c r="K1396" s="235"/>
      <c r="L1396" s="45"/>
      <c r="M1396" s="236" t="s">
        <v>1</v>
      </c>
      <c r="N1396" s="237" t="s">
        <v>45</v>
      </c>
      <c r="O1396" s="92"/>
      <c r="P1396" s="238">
        <f>O1396*H1396</f>
        <v>0</v>
      </c>
      <c r="Q1396" s="238">
        <v>0.0028900000000000002</v>
      </c>
      <c r="R1396" s="238">
        <f>Q1396*H1396</f>
        <v>0.023365650000000005</v>
      </c>
      <c r="S1396" s="238">
        <v>0</v>
      </c>
      <c r="T1396" s="239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40" t="s">
        <v>303</v>
      </c>
      <c r="AT1396" s="240" t="s">
        <v>217</v>
      </c>
      <c r="AU1396" s="240" t="s">
        <v>89</v>
      </c>
      <c r="AY1396" s="18" t="s">
        <v>215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8" t="s">
        <v>21</v>
      </c>
      <c r="BK1396" s="241">
        <f>ROUND(I1396*H1396,2)</f>
        <v>0</v>
      </c>
      <c r="BL1396" s="18" t="s">
        <v>303</v>
      </c>
      <c r="BM1396" s="240" t="s">
        <v>2308</v>
      </c>
    </row>
    <row r="1397" s="13" customFormat="1">
      <c r="A1397" s="13"/>
      <c r="B1397" s="242"/>
      <c r="C1397" s="243"/>
      <c r="D1397" s="244" t="s">
        <v>223</v>
      </c>
      <c r="E1397" s="245" t="s">
        <v>1</v>
      </c>
      <c r="F1397" s="246" t="s">
        <v>2309</v>
      </c>
      <c r="G1397" s="243"/>
      <c r="H1397" s="247">
        <v>8.0850000000000009</v>
      </c>
      <c r="I1397" s="248"/>
      <c r="J1397" s="243"/>
      <c r="K1397" s="243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3" t="s">
        <v>223</v>
      </c>
      <c r="AU1397" s="253" t="s">
        <v>89</v>
      </c>
      <c r="AV1397" s="13" t="s">
        <v>89</v>
      </c>
      <c r="AW1397" s="13" t="s">
        <v>36</v>
      </c>
      <c r="AX1397" s="13" t="s">
        <v>21</v>
      </c>
      <c r="AY1397" s="253" t="s">
        <v>215</v>
      </c>
    </row>
    <row r="1398" s="2" customFormat="1" ht="21.75" customHeight="1">
      <c r="A1398" s="39"/>
      <c r="B1398" s="40"/>
      <c r="C1398" s="228" t="s">
        <v>2310</v>
      </c>
      <c r="D1398" s="228" t="s">
        <v>217</v>
      </c>
      <c r="E1398" s="229" t="s">
        <v>2311</v>
      </c>
      <c r="F1398" s="230" t="s">
        <v>2312</v>
      </c>
      <c r="G1398" s="231" t="s">
        <v>472</v>
      </c>
      <c r="H1398" s="232">
        <v>47.25</v>
      </c>
      <c r="I1398" s="233"/>
      <c r="J1398" s="234">
        <f>ROUND(I1398*H1398,2)</f>
        <v>0</v>
      </c>
      <c r="K1398" s="235"/>
      <c r="L1398" s="45"/>
      <c r="M1398" s="236" t="s">
        <v>1</v>
      </c>
      <c r="N1398" s="237" t="s">
        <v>45</v>
      </c>
      <c r="O1398" s="92"/>
      <c r="P1398" s="238">
        <f>O1398*H1398</f>
        <v>0</v>
      </c>
      <c r="Q1398" s="238">
        <v>0.0020400000000000001</v>
      </c>
      <c r="R1398" s="238">
        <f>Q1398*H1398</f>
        <v>0.096390000000000003</v>
      </c>
      <c r="S1398" s="238">
        <v>0</v>
      </c>
      <c r="T1398" s="239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40" t="s">
        <v>303</v>
      </c>
      <c r="AT1398" s="240" t="s">
        <v>217</v>
      </c>
      <c r="AU1398" s="240" t="s">
        <v>89</v>
      </c>
      <c r="AY1398" s="18" t="s">
        <v>215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8" t="s">
        <v>21</v>
      </c>
      <c r="BK1398" s="241">
        <f>ROUND(I1398*H1398,2)</f>
        <v>0</v>
      </c>
      <c r="BL1398" s="18" t="s">
        <v>303</v>
      </c>
      <c r="BM1398" s="240" t="s">
        <v>2313</v>
      </c>
    </row>
    <row r="1399" s="13" customFormat="1">
      <c r="A1399" s="13"/>
      <c r="B1399" s="242"/>
      <c r="C1399" s="243"/>
      <c r="D1399" s="244" t="s">
        <v>223</v>
      </c>
      <c r="E1399" s="245" t="s">
        <v>1</v>
      </c>
      <c r="F1399" s="246" t="s">
        <v>2314</v>
      </c>
      <c r="G1399" s="243"/>
      <c r="H1399" s="247">
        <v>47.25</v>
      </c>
      <c r="I1399" s="248"/>
      <c r="J1399" s="243"/>
      <c r="K1399" s="243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3" t="s">
        <v>223</v>
      </c>
      <c r="AU1399" s="253" t="s">
        <v>89</v>
      </c>
      <c r="AV1399" s="13" t="s">
        <v>89</v>
      </c>
      <c r="AW1399" s="13" t="s">
        <v>36</v>
      </c>
      <c r="AX1399" s="13" t="s">
        <v>21</v>
      </c>
      <c r="AY1399" s="253" t="s">
        <v>215</v>
      </c>
    </row>
    <row r="1400" s="2" customFormat="1" ht="16.5" customHeight="1">
      <c r="A1400" s="39"/>
      <c r="B1400" s="40"/>
      <c r="C1400" s="228" t="s">
        <v>2315</v>
      </c>
      <c r="D1400" s="228" t="s">
        <v>217</v>
      </c>
      <c r="E1400" s="229" t="s">
        <v>2316</v>
      </c>
      <c r="F1400" s="230" t="s">
        <v>2317</v>
      </c>
      <c r="G1400" s="231" t="s">
        <v>472</v>
      </c>
      <c r="H1400" s="232">
        <v>1.575</v>
      </c>
      <c r="I1400" s="233"/>
      <c r="J1400" s="234">
        <f>ROUND(I1400*H1400,2)</f>
        <v>0</v>
      </c>
      <c r="K1400" s="235"/>
      <c r="L1400" s="45"/>
      <c r="M1400" s="236" t="s">
        <v>1</v>
      </c>
      <c r="N1400" s="237" t="s">
        <v>45</v>
      </c>
      <c r="O1400" s="92"/>
      <c r="P1400" s="238">
        <f>O1400*H1400</f>
        <v>0</v>
      </c>
      <c r="Q1400" s="238">
        <v>0.002</v>
      </c>
      <c r="R1400" s="238">
        <f>Q1400*H1400</f>
        <v>0.00315</v>
      </c>
      <c r="S1400" s="238">
        <v>0</v>
      </c>
      <c r="T1400" s="239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40" t="s">
        <v>303</v>
      </c>
      <c r="AT1400" s="240" t="s">
        <v>217</v>
      </c>
      <c r="AU1400" s="240" t="s">
        <v>89</v>
      </c>
      <c r="AY1400" s="18" t="s">
        <v>215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8" t="s">
        <v>21</v>
      </c>
      <c r="BK1400" s="241">
        <f>ROUND(I1400*H1400,2)</f>
        <v>0</v>
      </c>
      <c r="BL1400" s="18" t="s">
        <v>303</v>
      </c>
      <c r="BM1400" s="240" t="s">
        <v>2318</v>
      </c>
    </row>
    <row r="1401" s="13" customFormat="1">
      <c r="A1401" s="13"/>
      <c r="B1401" s="242"/>
      <c r="C1401" s="243"/>
      <c r="D1401" s="244" t="s">
        <v>223</v>
      </c>
      <c r="E1401" s="245" t="s">
        <v>1</v>
      </c>
      <c r="F1401" s="246" t="s">
        <v>2319</v>
      </c>
      <c r="G1401" s="243"/>
      <c r="H1401" s="247">
        <v>1.575</v>
      </c>
      <c r="I1401" s="248"/>
      <c r="J1401" s="243"/>
      <c r="K1401" s="243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3" t="s">
        <v>223</v>
      </c>
      <c r="AU1401" s="253" t="s">
        <v>89</v>
      </c>
      <c r="AV1401" s="13" t="s">
        <v>89</v>
      </c>
      <c r="AW1401" s="13" t="s">
        <v>36</v>
      </c>
      <c r="AX1401" s="13" t="s">
        <v>21</v>
      </c>
      <c r="AY1401" s="253" t="s">
        <v>215</v>
      </c>
    </row>
    <row r="1402" s="2" customFormat="1" ht="21.75" customHeight="1">
      <c r="A1402" s="39"/>
      <c r="B1402" s="40"/>
      <c r="C1402" s="228" t="s">
        <v>2320</v>
      </c>
      <c r="D1402" s="228" t="s">
        <v>217</v>
      </c>
      <c r="E1402" s="229" t="s">
        <v>2321</v>
      </c>
      <c r="F1402" s="230" t="s">
        <v>2322</v>
      </c>
      <c r="G1402" s="231" t="s">
        <v>1587</v>
      </c>
      <c r="H1402" s="297"/>
      <c r="I1402" s="233"/>
      <c r="J1402" s="234">
        <f>ROUND(I1402*H1402,2)</f>
        <v>0</v>
      </c>
      <c r="K1402" s="235"/>
      <c r="L1402" s="45"/>
      <c r="M1402" s="236" t="s">
        <v>1</v>
      </c>
      <c r="N1402" s="237" t="s">
        <v>45</v>
      </c>
      <c r="O1402" s="92"/>
      <c r="P1402" s="238">
        <f>O1402*H1402</f>
        <v>0</v>
      </c>
      <c r="Q1402" s="238">
        <v>0</v>
      </c>
      <c r="R1402" s="238">
        <f>Q1402*H1402</f>
        <v>0</v>
      </c>
      <c r="S1402" s="238">
        <v>0</v>
      </c>
      <c r="T1402" s="239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0" t="s">
        <v>303</v>
      </c>
      <c r="AT1402" s="240" t="s">
        <v>217</v>
      </c>
      <c r="AU1402" s="240" t="s">
        <v>89</v>
      </c>
      <c r="AY1402" s="18" t="s">
        <v>215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8" t="s">
        <v>21</v>
      </c>
      <c r="BK1402" s="241">
        <f>ROUND(I1402*H1402,2)</f>
        <v>0</v>
      </c>
      <c r="BL1402" s="18" t="s">
        <v>303</v>
      </c>
      <c r="BM1402" s="240" t="s">
        <v>2323</v>
      </c>
    </row>
    <row r="1403" s="12" customFormat="1" ht="22.8" customHeight="1">
      <c r="A1403" s="12"/>
      <c r="B1403" s="212"/>
      <c r="C1403" s="213"/>
      <c r="D1403" s="214" t="s">
        <v>79</v>
      </c>
      <c r="E1403" s="226" t="s">
        <v>2324</v>
      </c>
      <c r="F1403" s="226" t="s">
        <v>2325</v>
      </c>
      <c r="G1403" s="213"/>
      <c r="H1403" s="213"/>
      <c r="I1403" s="216"/>
      <c r="J1403" s="227">
        <f>BK1403</f>
        <v>0</v>
      </c>
      <c r="K1403" s="213"/>
      <c r="L1403" s="218"/>
      <c r="M1403" s="219"/>
      <c r="N1403" s="220"/>
      <c r="O1403" s="220"/>
      <c r="P1403" s="221">
        <f>SUM(P1404:P1472)</f>
        <v>0</v>
      </c>
      <c r="Q1403" s="220"/>
      <c r="R1403" s="221">
        <f>SUM(R1404:R1472)</f>
        <v>0.16</v>
      </c>
      <c r="S1403" s="220"/>
      <c r="T1403" s="222">
        <f>SUM(T1404:T1472)</f>
        <v>0</v>
      </c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R1403" s="223" t="s">
        <v>89</v>
      </c>
      <c r="AT1403" s="224" t="s">
        <v>79</v>
      </c>
      <c r="AU1403" s="224" t="s">
        <v>21</v>
      </c>
      <c r="AY1403" s="223" t="s">
        <v>215</v>
      </c>
      <c r="BK1403" s="225">
        <f>SUM(BK1404:BK1472)</f>
        <v>0</v>
      </c>
    </row>
    <row r="1404" s="2" customFormat="1" ht="44.25" customHeight="1">
      <c r="A1404" s="39"/>
      <c r="B1404" s="40"/>
      <c r="C1404" s="275" t="s">
        <v>2326</v>
      </c>
      <c r="D1404" s="275" t="s">
        <v>294</v>
      </c>
      <c r="E1404" s="276" t="s">
        <v>2327</v>
      </c>
      <c r="F1404" s="277" t="s">
        <v>2328</v>
      </c>
      <c r="G1404" s="278" t="s">
        <v>373</v>
      </c>
      <c r="H1404" s="279">
        <v>1</v>
      </c>
      <c r="I1404" s="280"/>
      <c r="J1404" s="281">
        <f>ROUND(I1404*H1404,2)</f>
        <v>0</v>
      </c>
      <c r="K1404" s="282"/>
      <c r="L1404" s="283"/>
      <c r="M1404" s="284" t="s">
        <v>1</v>
      </c>
      <c r="N1404" s="285" t="s">
        <v>45</v>
      </c>
      <c r="O1404" s="92"/>
      <c r="P1404" s="238">
        <f>O1404*H1404</f>
        <v>0</v>
      </c>
      <c r="Q1404" s="238">
        <v>0</v>
      </c>
      <c r="R1404" s="238">
        <f>Q1404*H1404</f>
        <v>0</v>
      </c>
      <c r="S1404" s="238">
        <v>0</v>
      </c>
      <c r="T1404" s="239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40" t="s">
        <v>384</v>
      </c>
      <c r="AT1404" s="240" t="s">
        <v>294</v>
      </c>
      <c r="AU1404" s="240" t="s">
        <v>89</v>
      </c>
      <c r="AY1404" s="18" t="s">
        <v>215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8" t="s">
        <v>21</v>
      </c>
      <c r="BK1404" s="241">
        <f>ROUND(I1404*H1404,2)</f>
        <v>0</v>
      </c>
      <c r="BL1404" s="18" t="s">
        <v>303</v>
      </c>
      <c r="BM1404" s="240" t="s">
        <v>2329</v>
      </c>
    </row>
    <row r="1405" s="13" customFormat="1">
      <c r="A1405" s="13"/>
      <c r="B1405" s="242"/>
      <c r="C1405" s="243"/>
      <c r="D1405" s="244" t="s">
        <v>223</v>
      </c>
      <c r="E1405" s="245" t="s">
        <v>1</v>
      </c>
      <c r="F1405" s="246" t="s">
        <v>2330</v>
      </c>
      <c r="G1405" s="243"/>
      <c r="H1405" s="247">
        <v>1</v>
      </c>
      <c r="I1405" s="248"/>
      <c r="J1405" s="243"/>
      <c r="K1405" s="243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3" t="s">
        <v>223</v>
      </c>
      <c r="AU1405" s="253" t="s">
        <v>89</v>
      </c>
      <c r="AV1405" s="13" t="s">
        <v>89</v>
      </c>
      <c r="AW1405" s="13" t="s">
        <v>36</v>
      </c>
      <c r="AX1405" s="13" t="s">
        <v>80</v>
      </c>
      <c r="AY1405" s="253" t="s">
        <v>215</v>
      </c>
    </row>
    <row r="1406" s="14" customFormat="1">
      <c r="A1406" s="14"/>
      <c r="B1406" s="254"/>
      <c r="C1406" s="255"/>
      <c r="D1406" s="244" t="s">
        <v>223</v>
      </c>
      <c r="E1406" s="256" t="s">
        <v>1</v>
      </c>
      <c r="F1406" s="257" t="s">
        <v>226</v>
      </c>
      <c r="G1406" s="255"/>
      <c r="H1406" s="258">
        <v>1</v>
      </c>
      <c r="I1406" s="259"/>
      <c r="J1406" s="255"/>
      <c r="K1406" s="255"/>
      <c r="L1406" s="260"/>
      <c r="M1406" s="261"/>
      <c r="N1406" s="262"/>
      <c r="O1406" s="262"/>
      <c r="P1406" s="262"/>
      <c r="Q1406" s="262"/>
      <c r="R1406" s="262"/>
      <c r="S1406" s="262"/>
      <c r="T1406" s="26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4" t="s">
        <v>223</v>
      </c>
      <c r="AU1406" s="264" t="s">
        <v>89</v>
      </c>
      <c r="AV1406" s="14" t="s">
        <v>221</v>
      </c>
      <c r="AW1406" s="14" t="s">
        <v>36</v>
      </c>
      <c r="AX1406" s="14" t="s">
        <v>21</v>
      </c>
      <c r="AY1406" s="264" t="s">
        <v>215</v>
      </c>
    </row>
    <row r="1407" s="2" customFormat="1" ht="33" customHeight="1">
      <c r="A1407" s="39"/>
      <c r="B1407" s="40"/>
      <c r="C1407" s="228" t="s">
        <v>2331</v>
      </c>
      <c r="D1407" s="228" t="s">
        <v>217</v>
      </c>
      <c r="E1407" s="229" t="s">
        <v>2332</v>
      </c>
      <c r="F1407" s="230" t="s">
        <v>2333</v>
      </c>
      <c r="G1407" s="231" t="s">
        <v>373</v>
      </c>
      <c r="H1407" s="232">
        <v>17</v>
      </c>
      <c r="I1407" s="233"/>
      <c r="J1407" s="234">
        <f>ROUND(I1407*H1407,2)</f>
        <v>0</v>
      </c>
      <c r="K1407" s="235"/>
      <c r="L1407" s="45"/>
      <c r="M1407" s="236" t="s">
        <v>1</v>
      </c>
      <c r="N1407" s="237" t="s">
        <v>45</v>
      </c>
      <c r="O1407" s="92"/>
      <c r="P1407" s="238">
        <f>O1407*H1407</f>
        <v>0</v>
      </c>
      <c r="Q1407" s="238">
        <v>0</v>
      </c>
      <c r="R1407" s="238">
        <f>Q1407*H1407</f>
        <v>0</v>
      </c>
      <c r="S1407" s="238">
        <v>0</v>
      </c>
      <c r="T1407" s="239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40" t="s">
        <v>303</v>
      </c>
      <c r="AT1407" s="240" t="s">
        <v>217</v>
      </c>
      <c r="AU1407" s="240" t="s">
        <v>89</v>
      </c>
      <c r="AY1407" s="18" t="s">
        <v>215</v>
      </c>
      <c r="BE1407" s="241">
        <f>IF(N1407="základní",J1407,0)</f>
        <v>0</v>
      </c>
      <c r="BF1407" s="241">
        <f>IF(N1407="snížená",J1407,0)</f>
        <v>0</v>
      </c>
      <c r="BG1407" s="241">
        <f>IF(N1407="zákl. přenesená",J1407,0)</f>
        <v>0</v>
      </c>
      <c r="BH1407" s="241">
        <f>IF(N1407="sníž. přenesená",J1407,0)</f>
        <v>0</v>
      </c>
      <c r="BI1407" s="241">
        <f>IF(N1407="nulová",J1407,0)</f>
        <v>0</v>
      </c>
      <c r="BJ1407" s="18" t="s">
        <v>21</v>
      </c>
      <c r="BK1407" s="241">
        <f>ROUND(I1407*H1407,2)</f>
        <v>0</v>
      </c>
      <c r="BL1407" s="18" t="s">
        <v>303</v>
      </c>
      <c r="BM1407" s="240" t="s">
        <v>2334</v>
      </c>
    </row>
    <row r="1408" s="13" customFormat="1">
      <c r="A1408" s="13"/>
      <c r="B1408" s="242"/>
      <c r="C1408" s="243"/>
      <c r="D1408" s="244" t="s">
        <v>223</v>
      </c>
      <c r="E1408" s="245" t="s">
        <v>1</v>
      </c>
      <c r="F1408" s="246" t="s">
        <v>2335</v>
      </c>
      <c r="G1408" s="243"/>
      <c r="H1408" s="247">
        <v>3</v>
      </c>
      <c r="I1408" s="248"/>
      <c r="J1408" s="243"/>
      <c r="K1408" s="243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3" t="s">
        <v>223</v>
      </c>
      <c r="AU1408" s="253" t="s">
        <v>89</v>
      </c>
      <c r="AV1408" s="13" t="s">
        <v>89</v>
      </c>
      <c r="AW1408" s="13" t="s">
        <v>36</v>
      </c>
      <c r="AX1408" s="13" t="s">
        <v>80</v>
      </c>
      <c r="AY1408" s="253" t="s">
        <v>215</v>
      </c>
    </row>
    <row r="1409" s="13" customFormat="1">
      <c r="A1409" s="13"/>
      <c r="B1409" s="242"/>
      <c r="C1409" s="243"/>
      <c r="D1409" s="244" t="s">
        <v>223</v>
      </c>
      <c r="E1409" s="245" t="s">
        <v>1</v>
      </c>
      <c r="F1409" s="246" t="s">
        <v>2336</v>
      </c>
      <c r="G1409" s="243"/>
      <c r="H1409" s="247">
        <v>2</v>
      </c>
      <c r="I1409" s="248"/>
      <c r="J1409" s="243"/>
      <c r="K1409" s="243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3" t="s">
        <v>223</v>
      </c>
      <c r="AU1409" s="253" t="s">
        <v>89</v>
      </c>
      <c r="AV1409" s="13" t="s">
        <v>89</v>
      </c>
      <c r="AW1409" s="13" t="s">
        <v>36</v>
      </c>
      <c r="AX1409" s="13" t="s">
        <v>80</v>
      </c>
      <c r="AY1409" s="253" t="s">
        <v>215</v>
      </c>
    </row>
    <row r="1410" s="13" customFormat="1">
      <c r="A1410" s="13"/>
      <c r="B1410" s="242"/>
      <c r="C1410" s="243"/>
      <c r="D1410" s="244" t="s">
        <v>223</v>
      </c>
      <c r="E1410" s="245" t="s">
        <v>1</v>
      </c>
      <c r="F1410" s="246" t="s">
        <v>2337</v>
      </c>
      <c r="G1410" s="243"/>
      <c r="H1410" s="247">
        <v>1</v>
      </c>
      <c r="I1410" s="248"/>
      <c r="J1410" s="243"/>
      <c r="K1410" s="243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223</v>
      </c>
      <c r="AU1410" s="253" t="s">
        <v>89</v>
      </c>
      <c r="AV1410" s="13" t="s">
        <v>89</v>
      </c>
      <c r="AW1410" s="13" t="s">
        <v>36</v>
      </c>
      <c r="AX1410" s="13" t="s">
        <v>80</v>
      </c>
      <c r="AY1410" s="253" t="s">
        <v>215</v>
      </c>
    </row>
    <row r="1411" s="13" customFormat="1">
      <c r="A1411" s="13"/>
      <c r="B1411" s="242"/>
      <c r="C1411" s="243"/>
      <c r="D1411" s="244" t="s">
        <v>223</v>
      </c>
      <c r="E1411" s="245" t="s">
        <v>1</v>
      </c>
      <c r="F1411" s="246" t="s">
        <v>2338</v>
      </c>
      <c r="G1411" s="243"/>
      <c r="H1411" s="247">
        <v>3</v>
      </c>
      <c r="I1411" s="248"/>
      <c r="J1411" s="243"/>
      <c r="K1411" s="243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223</v>
      </c>
      <c r="AU1411" s="253" t="s">
        <v>89</v>
      </c>
      <c r="AV1411" s="13" t="s">
        <v>89</v>
      </c>
      <c r="AW1411" s="13" t="s">
        <v>36</v>
      </c>
      <c r="AX1411" s="13" t="s">
        <v>80</v>
      </c>
      <c r="AY1411" s="253" t="s">
        <v>215</v>
      </c>
    </row>
    <row r="1412" s="13" customFormat="1">
      <c r="A1412" s="13"/>
      <c r="B1412" s="242"/>
      <c r="C1412" s="243"/>
      <c r="D1412" s="244" t="s">
        <v>223</v>
      </c>
      <c r="E1412" s="245" t="s">
        <v>1</v>
      </c>
      <c r="F1412" s="246" t="s">
        <v>2339</v>
      </c>
      <c r="G1412" s="243"/>
      <c r="H1412" s="247">
        <v>4</v>
      </c>
      <c r="I1412" s="248"/>
      <c r="J1412" s="243"/>
      <c r="K1412" s="243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223</v>
      </c>
      <c r="AU1412" s="253" t="s">
        <v>89</v>
      </c>
      <c r="AV1412" s="13" t="s">
        <v>89</v>
      </c>
      <c r="AW1412" s="13" t="s">
        <v>36</v>
      </c>
      <c r="AX1412" s="13" t="s">
        <v>80</v>
      </c>
      <c r="AY1412" s="253" t="s">
        <v>215</v>
      </c>
    </row>
    <row r="1413" s="13" customFormat="1">
      <c r="A1413" s="13"/>
      <c r="B1413" s="242"/>
      <c r="C1413" s="243"/>
      <c r="D1413" s="244" t="s">
        <v>223</v>
      </c>
      <c r="E1413" s="245" t="s">
        <v>1</v>
      </c>
      <c r="F1413" s="246" t="s">
        <v>2340</v>
      </c>
      <c r="G1413" s="243"/>
      <c r="H1413" s="247">
        <v>2</v>
      </c>
      <c r="I1413" s="248"/>
      <c r="J1413" s="243"/>
      <c r="K1413" s="243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3" t="s">
        <v>223</v>
      </c>
      <c r="AU1413" s="253" t="s">
        <v>89</v>
      </c>
      <c r="AV1413" s="13" t="s">
        <v>89</v>
      </c>
      <c r="AW1413" s="13" t="s">
        <v>36</v>
      </c>
      <c r="AX1413" s="13" t="s">
        <v>80</v>
      </c>
      <c r="AY1413" s="253" t="s">
        <v>215</v>
      </c>
    </row>
    <row r="1414" s="13" customFormat="1">
      <c r="A1414" s="13"/>
      <c r="B1414" s="242"/>
      <c r="C1414" s="243"/>
      <c r="D1414" s="244" t="s">
        <v>223</v>
      </c>
      <c r="E1414" s="245" t="s">
        <v>1</v>
      </c>
      <c r="F1414" s="246" t="s">
        <v>2341</v>
      </c>
      <c r="G1414" s="243"/>
      <c r="H1414" s="247">
        <v>1</v>
      </c>
      <c r="I1414" s="248"/>
      <c r="J1414" s="243"/>
      <c r="K1414" s="243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3" t="s">
        <v>223</v>
      </c>
      <c r="AU1414" s="253" t="s">
        <v>89</v>
      </c>
      <c r="AV1414" s="13" t="s">
        <v>89</v>
      </c>
      <c r="AW1414" s="13" t="s">
        <v>36</v>
      </c>
      <c r="AX1414" s="13" t="s">
        <v>80</v>
      </c>
      <c r="AY1414" s="253" t="s">
        <v>215</v>
      </c>
    </row>
    <row r="1415" s="13" customFormat="1">
      <c r="A1415" s="13"/>
      <c r="B1415" s="242"/>
      <c r="C1415" s="243"/>
      <c r="D1415" s="244" t="s">
        <v>223</v>
      </c>
      <c r="E1415" s="245" t="s">
        <v>1</v>
      </c>
      <c r="F1415" s="246" t="s">
        <v>2342</v>
      </c>
      <c r="G1415" s="243"/>
      <c r="H1415" s="247">
        <v>1</v>
      </c>
      <c r="I1415" s="248"/>
      <c r="J1415" s="243"/>
      <c r="K1415" s="243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3" t="s">
        <v>223</v>
      </c>
      <c r="AU1415" s="253" t="s">
        <v>89</v>
      </c>
      <c r="AV1415" s="13" t="s">
        <v>89</v>
      </c>
      <c r="AW1415" s="13" t="s">
        <v>36</v>
      </c>
      <c r="AX1415" s="13" t="s">
        <v>80</v>
      </c>
      <c r="AY1415" s="253" t="s">
        <v>215</v>
      </c>
    </row>
    <row r="1416" s="14" customFormat="1">
      <c r="A1416" s="14"/>
      <c r="B1416" s="254"/>
      <c r="C1416" s="255"/>
      <c r="D1416" s="244" t="s">
        <v>223</v>
      </c>
      <c r="E1416" s="256" t="s">
        <v>1</v>
      </c>
      <c r="F1416" s="257" t="s">
        <v>937</v>
      </c>
      <c r="G1416" s="255"/>
      <c r="H1416" s="258">
        <v>17</v>
      </c>
      <c r="I1416" s="259"/>
      <c r="J1416" s="255"/>
      <c r="K1416" s="255"/>
      <c r="L1416" s="260"/>
      <c r="M1416" s="261"/>
      <c r="N1416" s="262"/>
      <c r="O1416" s="262"/>
      <c r="P1416" s="262"/>
      <c r="Q1416" s="262"/>
      <c r="R1416" s="262"/>
      <c r="S1416" s="262"/>
      <c r="T1416" s="26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4" t="s">
        <v>223</v>
      </c>
      <c r="AU1416" s="264" t="s">
        <v>89</v>
      </c>
      <c r="AV1416" s="14" t="s">
        <v>221</v>
      </c>
      <c r="AW1416" s="14" t="s">
        <v>36</v>
      </c>
      <c r="AX1416" s="14" t="s">
        <v>21</v>
      </c>
      <c r="AY1416" s="264" t="s">
        <v>215</v>
      </c>
    </row>
    <row r="1417" s="2" customFormat="1" ht="21.75" customHeight="1">
      <c r="A1417" s="39"/>
      <c r="B1417" s="40"/>
      <c r="C1417" s="228" t="s">
        <v>2343</v>
      </c>
      <c r="D1417" s="228" t="s">
        <v>217</v>
      </c>
      <c r="E1417" s="229" t="s">
        <v>2344</v>
      </c>
      <c r="F1417" s="230" t="s">
        <v>2345</v>
      </c>
      <c r="G1417" s="231" t="s">
        <v>373</v>
      </c>
      <c r="H1417" s="232">
        <v>3</v>
      </c>
      <c r="I1417" s="233"/>
      <c r="J1417" s="234">
        <f>ROUND(I1417*H1417,2)</f>
        <v>0</v>
      </c>
      <c r="K1417" s="235"/>
      <c r="L1417" s="45"/>
      <c r="M1417" s="236" t="s">
        <v>1</v>
      </c>
      <c r="N1417" s="237" t="s">
        <v>45</v>
      </c>
      <c r="O1417" s="92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40" t="s">
        <v>303</v>
      </c>
      <c r="AT1417" s="240" t="s">
        <v>217</v>
      </c>
      <c r="AU1417" s="240" t="s">
        <v>89</v>
      </c>
      <c r="AY1417" s="18" t="s">
        <v>215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8" t="s">
        <v>21</v>
      </c>
      <c r="BK1417" s="241">
        <f>ROUND(I1417*H1417,2)</f>
        <v>0</v>
      </c>
      <c r="BL1417" s="18" t="s">
        <v>303</v>
      </c>
      <c r="BM1417" s="240" t="s">
        <v>2346</v>
      </c>
    </row>
    <row r="1418" s="13" customFormat="1">
      <c r="A1418" s="13"/>
      <c r="B1418" s="242"/>
      <c r="C1418" s="243"/>
      <c r="D1418" s="244" t="s">
        <v>223</v>
      </c>
      <c r="E1418" s="245" t="s">
        <v>1</v>
      </c>
      <c r="F1418" s="246" t="s">
        <v>2347</v>
      </c>
      <c r="G1418" s="243"/>
      <c r="H1418" s="247">
        <v>0</v>
      </c>
      <c r="I1418" s="248"/>
      <c r="J1418" s="243"/>
      <c r="K1418" s="243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223</v>
      </c>
      <c r="AU1418" s="253" t="s">
        <v>89</v>
      </c>
      <c r="AV1418" s="13" t="s">
        <v>89</v>
      </c>
      <c r="AW1418" s="13" t="s">
        <v>36</v>
      </c>
      <c r="AX1418" s="13" t="s">
        <v>80</v>
      </c>
      <c r="AY1418" s="253" t="s">
        <v>215</v>
      </c>
    </row>
    <row r="1419" s="13" customFormat="1">
      <c r="A1419" s="13"/>
      <c r="B1419" s="242"/>
      <c r="C1419" s="243"/>
      <c r="D1419" s="244" t="s">
        <v>223</v>
      </c>
      <c r="E1419" s="245" t="s">
        <v>1</v>
      </c>
      <c r="F1419" s="246" t="s">
        <v>2348</v>
      </c>
      <c r="G1419" s="243"/>
      <c r="H1419" s="247">
        <v>1</v>
      </c>
      <c r="I1419" s="248"/>
      <c r="J1419" s="243"/>
      <c r="K1419" s="243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3" t="s">
        <v>223</v>
      </c>
      <c r="AU1419" s="253" t="s">
        <v>89</v>
      </c>
      <c r="AV1419" s="13" t="s">
        <v>89</v>
      </c>
      <c r="AW1419" s="13" t="s">
        <v>36</v>
      </c>
      <c r="AX1419" s="13" t="s">
        <v>80</v>
      </c>
      <c r="AY1419" s="253" t="s">
        <v>215</v>
      </c>
    </row>
    <row r="1420" s="13" customFormat="1">
      <c r="A1420" s="13"/>
      <c r="B1420" s="242"/>
      <c r="C1420" s="243"/>
      <c r="D1420" s="244" t="s">
        <v>223</v>
      </c>
      <c r="E1420" s="245" t="s">
        <v>1</v>
      </c>
      <c r="F1420" s="246" t="s">
        <v>2349</v>
      </c>
      <c r="G1420" s="243"/>
      <c r="H1420" s="247">
        <v>1</v>
      </c>
      <c r="I1420" s="248"/>
      <c r="J1420" s="243"/>
      <c r="K1420" s="243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3" t="s">
        <v>223</v>
      </c>
      <c r="AU1420" s="253" t="s">
        <v>89</v>
      </c>
      <c r="AV1420" s="13" t="s">
        <v>89</v>
      </c>
      <c r="AW1420" s="13" t="s">
        <v>36</v>
      </c>
      <c r="AX1420" s="13" t="s">
        <v>80</v>
      </c>
      <c r="AY1420" s="253" t="s">
        <v>215</v>
      </c>
    </row>
    <row r="1421" s="13" customFormat="1">
      <c r="A1421" s="13"/>
      <c r="B1421" s="242"/>
      <c r="C1421" s="243"/>
      <c r="D1421" s="244" t="s">
        <v>223</v>
      </c>
      <c r="E1421" s="245" t="s">
        <v>1</v>
      </c>
      <c r="F1421" s="246" t="s">
        <v>2350</v>
      </c>
      <c r="G1421" s="243"/>
      <c r="H1421" s="247">
        <v>1</v>
      </c>
      <c r="I1421" s="248"/>
      <c r="J1421" s="243"/>
      <c r="K1421" s="243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3" t="s">
        <v>223</v>
      </c>
      <c r="AU1421" s="253" t="s">
        <v>89</v>
      </c>
      <c r="AV1421" s="13" t="s">
        <v>89</v>
      </c>
      <c r="AW1421" s="13" t="s">
        <v>36</v>
      </c>
      <c r="AX1421" s="13" t="s">
        <v>80</v>
      </c>
      <c r="AY1421" s="253" t="s">
        <v>215</v>
      </c>
    </row>
    <row r="1422" s="14" customFormat="1">
      <c r="A1422" s="14"/>
      <c r="B1422" s="254"/>
      <c r="C1422" s="255"/>
      <c r="D1422" s="244" t="s">
        <v>223</v>
      </c>
      <c r="E1422" s="256" t="s">
        <v>1</v>
      </c>
      <c r="F1422" s="257" t="s">
        <v>937</v>
      </c>
      <c r="G1422" s="255"/>
      <c r="H1422" s="258">
        <v>3</v>
      </c>
      <c r="I1422" s="259"/>
      <c r="J1422" s="255"/>
      <c r="K1422" s="255"/>
      <c r="L1422" s="260"/>
      <c r="M1422" s="261"/>
      <c r="N1422" s="262"/>
      <c r="O1422" s="262"/>
      <c r="P1422" s="262"/>
      <c r="Q1422" s="262"/>
      <c r="R1422" s="262"/>
      <c r="S1422" s="262"/>
      <c r="T1422" s="26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4" t="s">
        <v>223</v>
      </c>
      <c r="AU1422" s="264" t="s">
        <v>89</v>
      </c>
      <c r="AV1422" s="14" t="s">
        <v>221</v>
      </c>
      <c r="AW1422" s="14" t="s">
        <v>36</v>
      </c>
      <c r="AX1422" s="14" t="s">
        <v>21</v>
      </c>
      <c r="AY1422" s="264" t="s">
        <v>215</v>
      </c>
    </row>
    <row r="1423" s="2" customFormat="1" ht="33" customHeight="1">
      <c r="A1423" s="39"/>
      <c r="B1423" s="40"/>
      <c r="C1423" s="275" t="s">
        <v>2351</v>
      </c>
      <c r="D1423" s="275" t="s">
        <v>294</v>
      </c>
      <c r="E1423" s="276" t="s">
        <v>2352</v>
      </c>
      <c r="F1423" s="277" t="s">
        <v>2353</v>
      </c>
      <c r="G1423" s="278" t="s">
        <v>373</v>
      </c>
      <c r="H1423" s="279">
        <v>15</v>
      </c>
      <c r="I1423" s="280"/>
      <c r="J1423" s="281">
        <f>ROUND(I1423*H1423,2)</f>
        <v>0</v>
      </c>
      <c r="K1423" s="282"/>
      <c r="L1423" s="283"/>
      <c r="M1423" s="284" t="s">
        <v>1</v>
      </c>
      <c r="N1423" s="285" t="s">
        <v>45</v>
      </c>
      <c r="O1423" s="92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40" t="s">
        <v>384</v>
      </c>
      <c r="AT1423" s="240" t="s">
        <v>294</v>
      </c>
      <c r="AU1423" s="240" t="s">
        <v>89</v>
      </c>
      <c r="AY1423" s="18" t="s">
        <v>215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8" t="s">
        <v>21</v>
      </c>
      <c r="BK1423" s="241">
        <f>ROUND(I1423*H1423,2)</f>
        <v>0</v>
      </c>
      <c r="BL1423" s="18" t="s">
        <v>303</v>
      </c>
      <c r="BM1423" s="240" t="s">
        <v>2354</v>
      </c>
    </row>
    <row r="1424" s="13" customFormat="1">
      <c r="A1424" s="13"/>
      <c r="B1424" s="242"/>
      <c r="C1424" s="243"/>
      <c r="D1424" s="244" t="s">
        <v>223</v>
      </c>
      <c r="E1424" s="245" t="s">
        <v>1</v>
      </c>
      <c r="F1424" s="246" t="s">
        <v>2355</v>
      </c>
      <c r="G1424" s="243"/>
      <c r="H1424" s="247">
        <v>0</v>
      </c>
      <c r="I1424" s="248"/>
      <c r="J1424" s="243"/>
      <c r="K1424" s="243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3" t="s">
        <v>223</v>
      </c>
      <c r="AU1424" s="253" t="s">
        <v>89</v>
      </c>
      <c r="AV1424" s="13" t="s">
        <v>89</v>
      </c>
      <c r="AW1424" s="13" t="s">
        <v>36</v>
      </c>
      <c r="AX1424" s="13" t="s">
        <v>80</v>
      </c>
      <c r="AY1424" s="253" t="s">
        <v>215</v>
      </c>
    </row>
    <row r="1425" s="13" customFormat="1">
      <c r="A1425" s="13"/>
      <c r="B1425" s="242"/>
      <c r="C1425" s="243"/>
      <c r="D1425" s="244" t="s">
        <v>223</v>
      </c>
      <c r="E1425" s="245" t="s">
        <v>1</v>
      </c>
      <c r="F1425" s="246" t="s">
        <v>2356</v>
      </c>
      <c r="G1425" s="243"/>
      <c r="H1425" s="247">
        <v>1</v>
      </c>
      <c r="I1425" s="248"/>
      <c r="J1425" s="243"/>
      <c r="K1425" s="243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3" t="s">
        <v>223</v>
      </c>
      <c r="AU1425" s="253" t="s">
        <v>89</v>
      </c>
      <c r="AV1425" s="13" t="s">
        <v>89</v>
      </c>
      <c r="AW1425" s="13" t="s">
        <v>36</v>
      </c>
      <c r="AX1425" s="13" t="s">
        <v>80</v>
      </c>
      <c r="AY1425" s="253" t="s">
        <v>215</v>
      </c>
    </row>
    <row r="1426" s="13" customFormat="1">
      <c r="A1426" s="13"/>
      <c r="B1426" s="242"/>
      <c r="C1426" s="243"/>
      <c r="D1426" s="244" t="s">
        <v>223</v>
      </c>
      <c r="E1426" s="245" t="s">
        <v>1</v>
      </c>
      <c r="F1426" s="246" t="s">
        <v>2357</v>
      </c>
      <c r="G1426" s="243"/>
      <c r="H1426" s="247">
        <v>1</v>
      </c>
      <c r="I1426" s="248"/>
      <c r="J1426" s="243"/>
      <c r="K1426" s="243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3" t="s">
        <v>223</v>
      </c>
      <c r="AU1426" s="253" t="s">
        <v>89</v>
      </c>
      <c r="AV1426" s="13" t="s">
        <v>89</v>
      </c>
      <c r="AW1426" s="13" t="s">
        <v>36</v>
      </c>
      <c r="AX1426" s="13" t="s">
        <v>80</v>
      </c>
      <c r="AY1426" s="253" t="s">
        <v>215</v>
      </c>
    </row>
    <row r="1427" s="13" customFormat="1">
      <c r="A1427" s="13"/>
      <c r="B1427" s="242"/>
      <c r="C1427" s="243"/>
      <c r="D1427" s="244" t="s">
        <v>223</v>
      </c>
      <c r="E1427" s="245" t="s">
        <v>1</v>
      </c>
      <c r="F1427" s="246" t="s">
        <v>2358</v>
      </c>
      <c r="G1427" s="243"/>
      <c r="H1427" s="247">
        <v>1</v>
      </c>
      <c r="I1427" s="248"/>
      <c r="J1427" s="243"/>
      <c r="K1427" s="243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3" t="s">
        <v>223</v>
      </c>
      <c r="AU1427" s="253" t="s">
        <v>89</v>
      </c>
      <c r="AV1427" s="13" t="s">
        <v>89</v>
      </c>
      <c r="AW1427" s="13" t="s">
        <v>36</v>
      </c>
      <c r="AX1427" s="13" t="s">
        <v>80</v>
      </c>
      <c r="AY1427" s="253" t="s">
        <v>215</v>
      </c>
    </row>
    <row r="1428" s="13" customFormat="1">
      <c r="A1428" s="13"/>
      <c r="B1428" s="242"/>
      <c r="C1428" s="243"/>
      <c r="D1428" s="244" t="s">
        <v>223</v>
      </c>
      <c r="E1428" s="245" t="s">
        <v>1</v>
      </c>
      <c r="F1428" s="246" t="s">
        <v>2359</v>
      </c>
      <c r="G1428" s="243"/>
      <c r="H1428" s="247">
        <v>1</v>
      </c>
      <c r="I1428" s="248"/>
      <c r="J1428" s="243"/>
      <c r="K1428" s="243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223</v>
      </c>
      <c r="AU1428" s="253" t="s">
        <v>89</v>
      </c>
      <c r="AV1428" s="13" t="s">
        <v>89</v>
      </c>
      <c r="AW1428" s="13" t="s">
        <v>36</v>
      </c>
      <c r="AX1428" s="13" t="s">
        <v>80</v>
      </c>
      <c r="AY1428" s="253" t="s">
        <v>215</v>
      </c>
    </row>
    <row r="1429" s="13" customFormat="1">
      <c r="A1429" s="13"/>
      <c r="B1429" s="242"/>
      <c r="C1429" s="243"/>
      <c r="D1429" s="244" t="s">
        <v>223</v>
      </c>
      <c r="E1429" s="245" t="s">
        <v>1</v>
      </c>
      <c r="F1429" s="246" t="s">
        <v>2360</v>
      </c>
      <c r="G1429" s="243"/>
      <c r="H1429" s="247">
        <v>3</v>
      </c>
      <c r="I1429" s="248"/>
      <c r="J1429" s="243"/>
      <c r="K1429" s="243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3" t="s">
        <v>223</v>
      </c>
      <c r="AU1429" s="253" t="s">
        <v>89</v>
      </c>
      <c r="AV1429" s="13" t="s">
        <v>89</v>
      </c>
      <c r="AW1429" s="13" t="s">
        <v>36</v>
      </c>
      <c r="AX1429" s="13" t="s">
        <v>80</v>
      </c>
      <c r="AY1429" s="253" t="s">
        <v>215</v>
      </c>
    </row>
    <row r="1430" s="13" customFormat="1">
      <c r="A1430" s="13"/>
      <c r="B1430" s="242"/>
      <c r="C1430" s="243"/>
      <c r="D1430" s="244" t="s">
        <v>223</v>
      </c>
      <c r="E1430" s="245" t="s">
        <v>1</v>
      </c>
      <c r="F1430" s="246" t="s">
        <v>2361</v>
      </c>
      <c r="G1430" s="243"/>
      <c r="H1430" s="247">
        <v>4</v>
      </c>
      <c r="I1430" s="248"/>
      <c r="J1430" s="243"/>
      <c r="K1430" s="243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223</v>
      </c>
      <c r="AU1430" s="253" t="s">
        <v>89</v>
      </c>
      <c r="AV1430" s="13" t="s">
        <v>89</v>
      </c>
      <c r="AW1430" s="13" t="s">
        <v>36</v>
      </c>
      <c r="AX1430" s="13" t="s">
        <v>80</v>
      </c>
      <c r="AY1430" s="253" t="s">
        <v>215</v>
      </c>
    </row>
    <row r="1431" s="13" customFormat="1">
      <c r="A1431" s="13"/>
      <c r="B1431" s="242"/>
      <c r="C1431" s="243"/>
      <c r="D1431" s="244" t="s">
        <v>223</v>
      </c>
      <c r="E1431" s="245" t="s">
        <v>1</v>
      </c>
      <c r="F1431" s="246" t="s">
        <v>2362</v>
      </c>
      <c r="G1431" s="243"/>
      <c r="H1431" s="247">
        <v>2</v>
      </c>
      <c r="I1431" s="248"/>
      <c r="J1431" s="243"/>
      <c r="K1431" s="243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3" t="s">
        <v>223</v>
      </c>
      <c r="AU1431" s="253" t="s">
        <v>89</v>
      </c>
      <c r="AV1431" s="13" t="s">
        <v>89</v>
      </c>
      <c r="AW1431" s="13" t="s">
        <v>36</v>
      </c>
      <c r="AX1431" s="13" t="s">
        <v>80</v>
      </c>
      <c r="AY1431" s="253" t="s">
        <v>215</v>
      </c>
    </row>
    <row r="1432" s="13" customFormat="1">
      <c r="A1432" s="13"/>
      <c r="B1432" s="242"/>
      <c r="C1432" s="243"/>
      <c r="D1432" s="244" t="s">
        <v>223</v>
      </c>
      <c r="E1432" s="245" t="s">
        <v>1</v>
      </c>
      <c r="F1432" s="246" t="s">
        <v>2363</v>
      </c>
      <c r="G1432" s="243"/>
      <c r="H1432" s="247">
        <v>1</v>
      </c>
      <c r="I1432" s="248"/>
      <c r="J1432" s="243"/>
      <c r="K1432" s="243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3" t="s">
        <v>223</v>
      </c>
      <c r="AU1432" s="253" t="s">
        <v>89</v>
      </c>
      <c r="AV1432" s="13" t="s">
        <v>89</v>
      </c>
      <c r="AW1432" s="13" t="s">
        <v>36</v>
      </c>
      <c r="AX1432" s="13" t="s">
        <v>80</v>
      </c>
      <c r="AY1432" s="253" t="s">
        <v>215</v>
      </c>
    </row>
    <row r="1433" s="13" customFormat="1">
      <c r="A1433" s="13"/>
      <c r="B1433" s="242"/>
      <c r="C1433" s="243"/>
      <c r="D1433" s="244" t="s">
        <v>223</v>
      </c>
      <c r="E1433" s="245" t="s">
        <v>1</v>
      </c>
      <c r="F1433" s="246" t="s">
        <v>2364</v>
      </c>
      <c r="G1433" s="243"/>
      <c r="H1433" s="247">
        <v>1</v>
      </c>
      <c r="I1433" s="248"/>
      <c r="J1433" s="243"/>
      <c r="K1433" s="243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3" t="s">
        <v>223</v>
      </c>
      <c r="AU1433" s="253" t="s">
        <v>89</v>
      </c>
      <c r="AV1433" s="13" t="s">
        <v>89</v>
      </c>
      <c r="AW1433" s="13" t="s">
        <v>36</v>
      </c>
      <c r="AX1433" s="13" t="s">
        <v>80</v>
      </c>
      <c r="AY1433" s="253" t="s">
        <v>215</v>
      </c>
    </row>
    <row r="1434" s="14" customFormat="1">
      <c r="A1434" s="14"/>
      <c r="B1434" s="254"/>
      <c r="C1434" s="255"/>
      <c r="D1434" s="244" t="s">
        <v>223</v>
      </c>
      <c r="E1434" s="256" t="s">
        <v>1</v>
      </c>
      <c r="F1434" s="257" t="s">
        <v>937</v>
      </c>
      <c r="G1434" s="255"/>
      <c r="H1434" s="258">
        <v>15</v>
      </c>
      <c r="I1434" s="259"/>
      <c r="J1434" s="255"/>
      <c r="K1434" s="255"/>
      <c r="L1434" s="260"/>
      <c r="M1434" s="261"/>
      <c r="N1434" s="262"/>
      <c r="O1434" s="262"/>
      <c r="P1434" s="262"/>
      <c r="Q1434" s="262"/>
      <c r="R1434" s="262"/>
      <c r="S1434" s="262"/>
      <c r="T1434" s="26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4" t="s">
        <v>223</v>
      </c>
      <c r="AU1434" s="264" t="s">
        <v>89</v>
      </c>
      <c r="AV1434" s="14" t="s">
        <v>221</v>
      </c>
      <c r="AW1434" s="14" t="s">
        <v>36</v>
      </c>
      <c r="AX1434" s="14" t="s">
        <v>21</v>
      </c>
      <c r="AY1434" s="264" t="s">
        <v>215</v>
      </c>
    </row>
    <row r="1435" s="2" customFormat="1" ht="44.25" customHeight="1">
      <c r="A1435" s="39"/>
      <c r="B1435" s="40"/>
      <c r="C1435" s="275" t="s">
        <v>2365</v>
      </c>
      <c r="D1435" s="275" t="s">
        <v>294</v>
      </c>
      <c r="E1435" s="276" t="s">
        <v>2366</v>
      </c>
      <c r="F1435" s="277" t="s">
        <v>2367</v>
      </c>
      <c r="G1435" s="278" t="s">
        <v>373</v>
      </c>
      <c r="H1435" s="279">
        <v>5</v>
      </c>
      <c r="I1435" s="280"/>
      <c r="J1435" s="281">
        <f>ROUND(I1435*H1435,2)</f>
        <v>0</v>
      </c>
      <c r="K1435" s="282"/>
      <c r="L1435" s="283"/>
      <c r="M1435" s="284" t="s">
        <v>1</v>
      </c>
      <c r="N1435" s="285" t="s">
        <v>45</v>
      </c>
      <c r="O1435" s="92"/>
      <c r="P1435" s="238">
        <f>O1435*H1435</f>
        <v>0</v>
      </c>
      <c r="Q1435" s="238">
        <v>0</v>
      </c>
      <c r="R1435" s="238">
        <f>Q1435*H1435</f>
        <v>0</v>
      </c>
      <c r="S1435" s="238">
        <v>0</v>
      </c>
      <c r="T1435" s="239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40" t="s">
        <v>384</v>
      </c>
      <c r="AT1435" s="240" t="s">
        <v>294</v>
      </c>
      <c r="AU1435" s="240" t="s">
        <v>89</v>
      </c>
      <c r="AY1435" s="18" t="s">
        <v>215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8" t="s">
        <v>21</v>
      </c>
      <c r="BK1435" s="241">
        <f>ROUND(I1435*H1435,2)</f>
        <v>0</v>
      </c>
      <c r="BL1435" s="18" t="s">
        <v>303</v>
      </c>
      <c r="BM1435" s="240" t="s">
        <v>2368</v>
      </c>
    </row>
    <row r="1436" s="13" customFormat="1">
      <c r="A1436" s="13"/>
      <c r="B1436" s="242"/>
      <c r="C1436" s="243"/>
      <c r="D1436" s="244" t="s">
        <v>223</v>
      </c>
      <c r="E1436" s="245" t="s">
        <v>1</v>
      </c>
      <c r="F1436" s="246" t="s">
        <v>2335</v>
      </c>
      <c r="G1436" s="243"/>
      <c r="H1436" s="247">
        <v>3</v>
      </c>
      <c r="I1436" s="248"/>
      <c r="J1436" s="243"/>
      <c r="K1436" s="243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3" t="s">
        <v>223</v>
      </c>
      <c r="AU1436" s="253" t="s">
        <v>89</v>
      </c>
      <c r="AV1436" s="13" t="s">
        <v>89</v>
      </c>
      <c r="AW1436" s="13" t="s">
        <v>36</v>
      </c>
      <c r="AX1436" s="13" t="s">
        <v>80</v>
      </c>
      <c r="AY1436" s="253" t="s">
        <v>215</v>
      </c>
    </row>
    <row r="1437" s="13" customFormat="1">
      <c r="A1437" s="13"/>
      <c r="B1437" s="242"/>
      <c r="C1437" s="243"/>
      <c r="D1437" s="244" t="s">
        <v>223</v>
      </c>
      <c r="E1437" s="245" t="s">
        <v>1</v>
      </c>
      <c r="F1437" s="246" t="s">
        <v>2336</v>
      </c>
      <c r="G1437" s="243"/>
      <c r="H1437" s="247">
        <v>2</v>
      </c>
      <c r="I1437" s="248"/>
      <c r="J1437" s="243"/>
      <c r="K1437" s="243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3" t="s">
        <v>223</v>
      </c>
      <c r="AU1437" s="253" t="s">
        <v>89</v>
      </c>
      <c r="AV1437" s="13" t="s">
        <v>89</v>
      </c>
      <c r="AW1437" s="13" t="s">
        <v>36</v>
      </c>
      <c r="AX1437" s="13" t="s">
        <v>80</v>
      </c>
      <c r="AY1437" s="253" t="s">
        <v>215</v>
      </c>
    </row>
    <row r="1438" s="14" customFormat="1">
      <c r="A1438" s="14"/>
      <c r="B1438" s="254"/>
      <c r="C1438" s="255"/>
      <c r="D1438" s="244" t="s">
        <v>223</v>
      </c>
      <c r="E1438" s="256" t="s">
        <v>1</v>
      </c>
      <c r="F1438" s="257" t="s">
        <v>937</v>
      </c>
      <c r="G1438" s="255"/>
      <c r="H1438" s="258">
        <v>5</v>
      </c>
      <c r="I1438" s="259"/>
      <c r="J1438" s="255"/>
      <c r="K1438" s="255"/>
      <c r="L1438" s="260"/>
      <c r="M1438" s="261"/>
      <c r="N1438" s="262"/>
      <c r="O1438" s="262"/>
      <c r="P1438" s="262"/>
      <c r="Q1438" s="262"/>
      <c r="R1438" s="262"/>
      <c r="S1438" s="262"/>
      <c r="T1438" s="26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4" t="s">
        <v>223</v>
      </c>
      <c r="AU1438" s="264" t="s">
        <v>89</v>
      </c>
      <c r="AV1438" s="14" t="s">
        <v>221</v>
      </c>
      <c r="AW1438" s="14" t="s">
        <v>36</v>
      </c>
      <c r="AX1438" s="14" t="s">
        <v>21</v>
      </c>
      <c r="AY1438" s="264" t="s">
        <v>215</v>
      </c>
    </row>
    <row r="1439" s="2" customFormat="1" ht="16.5" customHeight="1">
      <c r="A1439" s="39"/>
      <c r="B1439" s="40"/>
      <c r="C1439" s="275" t="s">
        <v>2369</v>
      </c>
      <c r="D1439" s="275" t="s">
        <v>294</v>
      </c>
      <c r="E1439" s="276" t="s">
        <v>2370</v>
      </c>
      <c r="F1439" s="277" t="s">
        <v>2371</v>
      </c>
      <c r="G1439" s="278" t="s">
        <v>373</v>
      </c>
      <c r="H1439" s="279">
        <v>2</v>
      </c>
      <c r="I1439" s="280"/>
      <c r="J1439" s="281">
        <f>ROUND(I1439*H1439,2)</f>
        <v>0</v>
      </c>
      <c r="K1439" s="282"/>
      <c r="L1439" s="283"/>
      <c r="M1439" s="284" t="s">
        <v>1</v>
      </c>
      <c r="N1439" s="285" t="s">
        <v>45</v>
      </c>
      <c r="O1439" s="92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40" t="s">
        <v>384</v>
      </c>
      <c r="AT1439" s="240" t="s">
        <v>294</v>
      </c>
      <c r="AU1439" s="240" t="s">
        <v>89</v>
      </c>
      <c r="AY1439" s="18" t="s">
        <v>215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8" t="s">
        <v>21</v>
      </c>
      <c r="BK1439" s="241">
        <f>ROUND(I1439*H1439,2)</f>
        <v>0</v>
      </c>
      <c r="BL1439" s="18" t="s">
        <v>303</v>
      </c>
      <c r="BM1439" s="240" t="s">
        <v>2372</v>
      </c>
    </row>
    <row r="1440" s="13" customFormat="1">
      <c r="A1440" s="13"/>
      <c r="B1440" s="242"/>
      <c r="C1440" s="243"/>
      <c r="D1440" s="244" t="s">
        <v>223</v>
      </c>
      <c r="E1440" s="245" t="s">
        <v>1</v>
      </c>
      <c r="F1440" s="246" t="s">
        <v>2373</v>
      </c>
      <c r="G1440" s="243"/>
      <c r="H1440" s="247">
        <v>1</v>
      </c>
      <c r="I1440" s="248"/>
      <c r="J1440" s="243"/>
      <c r="K1440" s="243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223</v>
      </c>
      <c r="AU1440" s="253" t="s">
        <v>89</v>
      </c>
      <c r="AV1440" s="13" t="s">
        <v>89</v>
      </c>
      <c r="AW1440" s="13" t="s">
        <v>36</v>
      </c>
      <c r="AX1440" s="13" t="s">
        <v>80</v>
      </c>
      <c r="AY1440" s="253" t="s">
        <v>215</v>
      </c>
    </row>
    <row r="1441" s="13" customFormat="1">
      <c r="A1441" s="13"/>
      <c r="B1441" s="242"/>
      <c r="C1441" s="243"/>
      <c r="D1441" s="244" t="s">
        <v>223</v>
      </c>
      <c r="E1441" s="245" t="s">
        <v>1</v>
      </c>
      <c r="F1441" s="246" t="s">
        <v>2374</v>
      </c>
      <c r="G1441" s="243"/>
      <c r="H1441" s="247">
        <v>1</v>
      </c>
      <c r="I1441" s="248"/>
      <c r="J1441" s="243"/>
      <c r="K1441" s="243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223</v>
      </c>
      <c r="AU1441" s="253" t="s">
        <v>89</v>
      </c>
      <c r="AV1441" s="13" t="s">
        <v>89</v>
      </c>
      <c r="AW1441" s="13" t="s">
        <v>36</v>
      </c>
      <c r="AX1441" s="13" t="s">
        <v>80</v>
      </c>
      <c r="AY1441" s="253" t="s">
        <v>215</v>
      </c>
    </row>
    <row r="1442" s="14" customFormat="1">
      <c r="A1442" s="14"/>
      <c r="B1442" s="254"/>
      <c r="C1442" s="255"/>
      <c r="D1442" s="244" t="s">
        <v>223</v>
      </c>
      <c r="E1442" s="256" t="s">
        <v>1</v>
      </c>
      <c r="F1442" s="257" t="s">
        <v>937</v>
      </c>
      <c r="G1442" s="255"/>
      <c r="H1442" s="258">
        <v>2</v>
      </c>
      <c r="I1442" s="259"/>
      <c r="J1442" s="255"/>
      <c r="K1442" s="255"/>
      <c r="L1442" s="260"/>
      <c r="M1442" s="261"/>
      <c r="N1442" s="262"/>
      <c r="O1442" s="262"/>
      <c r="P1442" s="262"/>
      <c r="Q1442" s="262"/>
      <c r="R1442" s="262"/>
      <c r="S1442" s="262"/>
      <c r="T1442" s="26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4" t="s">
        <v>223</v>
      </c>
      <c r="AU1442" s="264" t="s">
        <v>89</v>
      </c>
      <c r="AV1442" s="14" t="s">
        <v>221</v>
      </c>
      <c r="AW1442" s="14" t="s">
        <v>36</v>
      </c>
      <c r="AX1442" s="14" t="s">
        <v>21</v>
      </c>
      <c r="AY1442" s="264" t="s">
        <v>215</v>
      </c>
    </row>
    <row r="1443" s="2" customFormat="1" ht="21.75" customHeight="1">
      <c r="A1443" s="39"/>
      <c r="B1443" s="40"/>
      <c r="C1443" s="275" t="s">
        <v>2375</v>
      </c>
      <c r="D1443" s="275" t="s">
        <v>294</v>
      </c>
      <c r="E1443" s="276" t="s">
        <v>2376</v>
      </c>
      <c r="F1443" s="277" t="s">
        <v>2377</v>
      </c>
      <c r="G1443" s="278" t="s">
        <v>373</v>
      </c>
      <c r="H1443" s="279">
        <v>3</v>
      </c>
      <c r="I1443" s="280"/>
      <c r="J1443" s="281">
        <f>ROUND(I1443*H1443,2)</f>
        <v>0</v>
      </c>
      <c r="K1443" s="282"/>
      <c r="L1443" s="283"/>
      <c r="M1443" s="284" t="s">
        <v>1</v>
      </c>
      <c r="N1443" s="285" t="s">
        <v>45</v>
      </c>
      <c r="O1443" s="92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40" t="s">
        <v>384</v>
      </c>
      <c r="AT1443" s="240" t="s">
        <v>294</v>
      </c>
      <c r="AU1443" s="240" t="s">
        <v>89</v>
      </c>
      <c r="AY1443" s="18" t="s">
        <v>215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8" t="s">
        <v>21</v>
      </c>
      <c r="BK1443" s="241">
        <f>ROUND(I1443*H1443,2)</f>
        <v>0</v>
      </c>
      <c r="BL1443" s="18" t="s">
        <v>303</v>
      </c>
      <c r="BM1443" s="240" t="s">
        <v>2378</v>
      </c>
    </row>
    <row r="1444" s="13" customFormat="1">
      <c r="A1444" s="13"/>
      <c r="B1444" s="242"/>
      <c r="C1444" s="243"/>
      <c r="D1444" s="244" t="s">
        <v>223</v>
      </c>
      <c r="E1444" s="245" t="s">
        <v>1</v>
      </c>
      <c r="F1444" s="246" t="s">
        <v>2379</v>
      </c>
      <c r="G1444" s="243"/>
      <c r="H1444" s="247">
        <v>1</v>
      </c>
      <c r="I1444" s="248"/>
      <c r="J1444" s="243"/>
      <c r="K1444" s="243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223</v>
      </c>
      <c r="AU1444" s="253" t="s">
        <v>89</v>
      </c>
      <c r="AV1444" s="13" t="s">
        <v>89</v>
      </c>
      <c r="AW1444" s="13" t="s">
        <v>36</v>
      </c>
      <c r="AX1444" s="13" t="s">
        <v>80</v>
      </c>
      <c r="AY1444" s="253" t="s">
        <v>215</v>
      </c>
    </row>
    <row r="1445" s="13" customFormat="1">
      <c r="A1445" s="13"/>
      <c r="B1445" s="242"/>
      <c r="C1445" s="243"/>
      <c r="D1445" s="244" t="s">
        <v>223</v>
      </c>
      <c r="E1445" s="245" t="s">
        <v>1</v>
      </c>
      <c r="F1445" s="246" t="s">
        <v>2380</v>
      </c>
      <c r="G1445" s="243"/>
      <c r="H1445" s="247">
        <v>2</v>
      </c>
      <c r="I1445" s="248"/>
      <c r="J1445" s="243"/>
      <c r="K1445" s="243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3" t="s">
        <v>223</v>
      </c>
      <c r="AU1445" s="253" t="s">
        <v>89</v>
      </c>
      <c r="AV1445" s="13" t="s">
        <v>89</v>
      </c>
      <c r="AW1445" s="13" t="s">
        <v>36</v>
      </c>
      <c r="AX1445" s="13" t="s">
        <v>80</v>
      </c>
      <c r="AY1445" s="253" t="s">
        <v>215</v>
      </c>
    </row>
    <row r="1446" s="14" customFormat="1">
      <c r="A1446" s="14"/>
      <c r="B1446" s="254"/>
      <c r="C1446" s="255"/>
      <c r="D1446" s="244" t="s">
        <v>223</v>
      </c>
      <c r="E1446" s="256" t="s">
        <v>1</v>
      </c>
      <c r="F1446" s="257" t="s">
        <v>937</v>
      </c>
      <c r="G1446" s="255"/>
      <c r="H1446" s="258">
        <v>3</v>
      </c>
      <c r="I1446" s="259"/>
      <c r="J1446" s="255"/>
      <c r="K1446" s="255"/>
      <c r="L1446" s="260"/>
      <c r="M1446" s="261"/>
      <c r="N1446" s="262"/>
      <c r="O1446" s="262"/>
      <c r="P1446" s="262"/>
      <c r="Q1446" s="262"/>
      <c r="R1446" s="262"/>
      <c r="S1446" s="262"/>
      <c r="T1446" s="26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4" t="s">
        <v>223</v>
      </c>
      <c r="AU1446" s="264" t="s">
        <v>89</v>
      </c>
      <c r="AV1446" s="14" t="s">
        <v>221</v>
      </c>
      <c r="AW1446" s="14" t="s">
        <v>36</v>
      </c>
      <c r="AX1446" s="14" t="s">
        <v>21</v>
      </c>
      <c r="AY1446" s="264" t="s">
        <v>215</v>
      </c>
    </row>
    <row r="1447" s="2" customFormat="1" ht="21.75" customHeight="1">
      <c r="A1447" s="39"/>
      <c r="B1447" s="40"/>
      <c r="C1447" s="275" t="s">
        <v>2381</v>
      </c>
      <c r="D1447" s="275" t="s">
        <v>294</v>
      </c>
      <c r="E1447" s="276" t="s">
        <v>2382</v>
      </c>
      <c r="F1447" s="277" t="s">
        <v>2383</v>
      </c>
      <c r="G1447" s="278" t="s">
        <v>373</v>
      </c>
      <c r="H1447" s="279">
        <v>5</v>
      </c>
      <c r="I1447" s="280"/>
      <c r="J1447" s="281">
        <f>ROUND(I1447*H1447,2)</f>
        <v>0</v>
      </c>
      <c r="K1447" s="282"/>
      <c r="L1447" s="283"/>
      <c r="M1447" s="284" t="s">
        <v>1</v>
      </c>
      <c r="N1447" s="285" t="s">
        <v>45</v>
      </c>
      <c r="O1447" s="92"/>
      <c r="P1447" s="238">
        <f>O1447*H1447</f>
        <v>0</v>
      </c>
      <c r="Q1447" s="238">
        <v>0</v>
      </c>
      <c r="R1447" s="238">
        <f>Q1447*H1447</f>
        <v>0</v>
      </c>
      <c r="S1447" s="238">
        <v>0</v>
      </c>
      <c r="T1447" s="239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40" t="s">
        <v>384</v>
      </c>
      <c r="AT1447" s="240" t="s">
        <v>294</v>
      </c>
      <c r="AU1447" s="240" t="s">
        <v>89</v>
      </c>
      <c r="AY1447" s="18" t="s">
        <v>215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8" t="s">
        <v>21</v>
      </c>
      <c r="BK1447" s="241">
        <f>ROUND(I1447*H1447,2)</f>
        <v>0</v>
      </c>
      <c r="BL1447" s="18" t="s">
        <v>303</v>
      </c>
      <c r="BM1447" s="240" t="s">
        <v>2384</v>
      </c>
    </row>
    <row r="1448" s="13" customFormat="1">
      <c r="A1448" s="13"/>
      <c r="B1448" s="242"/>
      <c r="C1448" s="243"/>
      <c r="D1448" s="244" t="s">
        <v>223</v>
      </c>
      <c r="E1448" s="245" t="s">
        <v>1</v>
      </c>
      <c r="F1448" s="246" t="s">
        <v>2385</v>
      </c>
      <c r="G1448" s="243"/>
      <c r="H1448" s="247">
        <v>1</v>
      </c>
      <c r="I1448" s="248"/>
      <c r="J1448" s="243"/>
      <c r="K1448" s="243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3" t="s">
        <v>223</v>
      </c>
      <c r="AU1448" s="253" t="s">
        <v>89</v>
      </c>
      <c r="AV1448" s="13" t="s">
        <v>89</v>
      </c>
      <c r="AW1448" s="13" t="s">
        <v>36</v>
      </c>
      <c r="AX1448" s="13" t="s">
        <v>80</v>
      </c>
      <c r="AY1448" s="253" t="s">
        <v>215</v>
      </c>
    </row>
    <row r="1449" s="13" customFormat="1">
      <c r="A1449" s="13"/>
      <c r="B1449" s="242"/>
      <c r="C1449" s="243"/>
      <c r="D1449" s="244" t="s">
        <v>223</v>
      </c>
      <c r="E1449" s="245" t="s">
        <v>1</v>
      </c>
      <c r="F1449" s="246" t="s">
        <v>1162</v>
      </c>
      <c r="G1449" s="243"/>
      <c r="H1449" s="247">
        <v>2</v>
      </c>
      <c r="I1449" s="248"/>
      <c r="J1449" s="243"/>
      <c r="K1449" s="243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3" t="s">
        <v>223</v>
      </c>
      <c r="AU1449" s="253" t="s">
        <v>89</v>
      </c>
      <c r="AV1449" s="13" t="s">
        <v>89</v>
      </c>
      <c r="AW1449" s="13" t="s">
        <v>36</v>
      </c>
      <c r="AX1449" s="13" t="s">
        <v>80</v>
      </c>
      <c r="AY1449" s="253" t="s">
        <v>215</v>
      </c>
    </row>
    <row r="1450" s="13" customFormat="1">
      <c r="A1450" s="13"/>
      <c r="B1450" s="242"/>
      <c r="C1450" s="243"/>
      <c r="D1450" s="244" t="s">
        <v>223</v>
      </c>
      <c r="E1450" s="245" t="s">
        <v>1</v>
      </c>
      <c r="F1450" s="246" t="s">
        <v>1167</v>
      </c>
      <c r="G1450" s="243"/>
      <c r="H1450" s="247">
        <v>2</v>
      </c>
      <c r="I1450" s="248"/>
      <c r="J1450" s="243"/>
      <c r="K1450" s="243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223</v>
      </c>
      <c r="AU1450" s="253" t="s">
        <v>89</v>
      </c>
      <c r="AV1450" s="13" t="s">
        <v>89</v>
      </c>
      <c r="AW1450" s="13" t="s">
        <v>36</v>
      </c>
      <c r="AX1450" s="13" t="s">
        <v>80</v>
      </c>
      <c r="AY1450" s="253" t="s">
        <v>215</v>
      </c>
    </row>
    <row r="1451" s="14" customFormat="1">
      <c r="A1451" s="14"/>
      <c r="B1451" s="254"/>
      <c r="C1451" s="255"/>
      <c r="D1451" s="244" t="s">
        <v>223</v>
      </c>
      <c r="E1451" s="256" t="s">
        <v>1</v>
      </c>
      <c r="F1451" s="257" t="s">
        <v>937</v>
      </c>
      <c r="G1451" s="255"/>
      <c r="H1451" s="258">
        <v>5</v>
      </c>
      <c r="I1451" s="259"/>
      <c r="J1451" s="255"/>
      <c r="K1451" s="255"/>
      <c r="L1451" s="260"/>
      <c r="M1451" s="261"/>
      <c r="N1451" s="262"/>
      <c r="O1451" s="262"/>
      <c r="P1451" s="262"/>
      <c r="Q1451" s="262"/>
      <c r="R1451" s="262"/>
      <c r="S1451" s="262"/>
      <c r="T1451" s="26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4" t="s">
        <v>223</v>
      </c>
      <c r="AU1451" s="264" t="s">
        <v>89</v>
      </c>
      <c r="AV1451" s="14" t="s">
        <v>221</v>
      </c>
      <c r="AW1451" s="14" t="s">
        <v>36</v>
      </c>
      <c r="AX1451" s="14" t="s">
        <v>21</v>
      </c>
      <c r="AY1451" s="264" t="s">
        <v>215</v>
      </c>
    </row>
    <row r="1452" s="2" customFormat="1" ht="33" customHeight="1">
      <c r="A1452" s="39"/>
      <c r="B1452" s="40"/>
      <c r="C1452" s="228" t="s">
        <v>2386</v>
      </c>
      <c r="D1452" s="228" t="s">
        <v>217</v>
      </c>
      <c r="E1452" s="229" t="s">
        <v>2387</v>
      </c>
      <c r="F1452" s="230" t="s">
        <v>2388</v>
      </c>
      <c r="G1452" s="231" t="s">
        <v>373</v>
      </c>
      <c r="H1452" s="232">
        <v>4</v>
      </c>
      <c r="I1452" s="233"/>
      <c r="J1452" s="234">
        <f>ROUND(I1452*H1452,2)</f>
        <v>0</v>
      </c>
      <c r="K1452" s="235"/>
      <c r="L1452" s="45"/>
      <c r="M1452" s="236" t="s">
        <v>1</v>
      </c>
      <c r="N1452" s="237" t="s">
        <v>45</v>
      </c>
      <c r="O1452" s="92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40" t="s">
        <v>303</v>
      </c>
      <c r="AT1452" s="240" t="s">
        <v>217</v>
      </c>
      <c r="AU1452" s="240" t="s">
        <v>89</v>
      </c>
      <c r="AY1452" s="18" t="s">
        <v>215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8" t="s">
        <v>21</v>
      </c>
      <c r="BK1452" s="241">
        <f>ROUND(I1452*H1452,2)</f>
        <v>0</v>
      </c>
      <c r="BL1452" s="18" t="s">
        <v>303</v>
      </c>
      <c r="BM1452" s="240" t="s">
        <v>2389</v>
      </c>
    </row>
    <row r="1453" s="13" customFormat="1">
      <c r="A1453" s="13"/>
      <c r="B1453" s="242"/>
      <c r="C1453" s="243"/>
      <c r="D1453" s="244" t="s">
        <v>223</v>
      </c>
      <c r="E1453" s="245" t="s">
        <v>1</v>
      </c>
      <c r="F1453" s="246" t="s">
        <v>2390</v>
      </c>
      <c r="G1453" s="243"/>
      <c r="H1453" s="247">
        <v>4</v>
      </c>
      <c r="I1453" s="248"/>
      <c r="J1453" s="243"/>
      <c r="K1453" s="243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3" t="s">
        <v>223</v>
      </c>
      <c r="AU1453" s="253" t="s">
        <v>89</v>
      </c>
      <c r="AV1453" s="13" t="s">
        <v>89</v>
      </c>
      <c r="AW1453" s="13" t="s">
        <v>36</v>
      </c>
      <c r="AX1453" s="13" t="s">
        <v>21</v>
      </c>
      <c r="AY1453" s="253" t="s">
        <v>215</v>
      </c>
    </row>
    <row r="1454" s="2" customFormat="1" ht="33" customHeight="1">
      <c r="A1454" s="39"/>
      <c r="B1454" s="40"/>
      <c r="C1454" s="228" t="s">
        <v>2391</v>
      </c>
      <c r="D1454" s="228" t="s">
        <v>217</v>
      </c>
      <c r="E1454" s="229" t="s">
        <v>2392</v>
      </c>
      <c r="F1454" s="230" t="s">
        <v>2393</v>
      </c>
      <c r="G1454" s="231" t="s">
        <v>373</v>
      </c>
      <c r="H1454" s="232">
        <v>1</v>
      </c>
      <c r="I1454" s="233"/>
      <c r="J1454" s="234">
        <f>ROUND(I1454*H1454,2)</f>
        <v>0</v>
      </c>
      <c r="K1454" s="235"/>
      <c r="L1454" s="45"/>
      <c r="M1454" s="236" t="s">
        <v>1</v>
      </c>
      <c r="N1454" s="237" t="s">
        <v>45</v>
      </c>
      <c r="O1454" s="92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40" t="s">
        <v>303</v>
      </c>
      <c r="AT1454" s="240" t="s">
        <v>217</v>
      </c>
      <c r="AU1454" s="240" t="s">
        <v>89</v>
      </c>
      <c r="AY1454" s="18" t="s">
        <v>215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8" t="s">
        <v>21</v>
      </c>
      <c r="BK1454" s="241">
        <f>ROUND(I1454*H1454,2)</f>
        <v>0</v>
      </c>
      <c r="BL1454" s="18" t="s">
        <v>303</v>
      </c>
      <c r="BM1454" s="240" t="s">
        <v>2394</v>
      </c>
    </row>
    <row r="1455" s="13" customFormat="1">
      <c r="A1455" s="13"/>
      <c r="B1455" s="242"/>
      <c r="C1455" s="243"/>
      <c r="D1455" s="244" t="s">
        <v>223</v>
      </c>
      <c r="E1455" s="245" t="s">
        <v>1</v>
      </c>
      <c r="F1455" s="246" t="s">
        <v>21</v>
      </c>
      <c r="G1455" s="243"/>
      <c r="H1455" s="247">
        <v>1</v>
      </c>
      <c r="I1455" s="248"/>
      <c r="J1455" s="243"/>
      <c r="K1455" s="243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3" t="s">
        <v>223</v>
      </c>
      <c r="AU1455" s="253" t="s">
        <v>89</v>
      </c>
      <c r="AV1455" s="13" t="s">
        <v>89</v>
      </c>
      <c r="AW1455" s="13" t="s">
        <v>36</v>
      </c>
      <c r="AX1455" s="13" t="s">
        <v>21</v>
      </c>
      <c r="AY1455" s="253" t="s">
        <v>215</v>
      </c>
    </row>
    <row r="1456" s="2" customFormat="1" ht="33" customHeight="1">
      <c r="A1456" s="39"/>
      <c r="B1456" s="40"/>
      <c r="C1456" s="275" t="s">
        <v>2395</v>
      </c>
      <c r="D1456" s="275" t="s">
        <v>294</v>
      </c>
      <c r="E1456" s="276" t="s">
        <v>2396</v>
      </c>
      <c r="F1456" s="277" t="s">
        <v>2397</v>
      </c>
      <c r="G1456" s="278" t="s">
        <v>373</v>
      </c>
      <c r="H1456" s="279">
        <v>5</v>
      </c>
      <c r="I1456" s="280"/>
      <c r="J1456" s="281">
        <f>ROUND(I1456*H1456,2)</f>
        <v>0</v>
      </c>
      <c r="K1456" s="282"/>
      <c r="L1456" s="283"/>
      <c r="M1456" s="284" t="s">
        <v>1</v>
      </c>
      <c r="N1456" s="285" t="s">
        <v>45</v>
      </c>
      <c r="O1456" s="92"/>
      <c r="P1456" s="238">
        <f>O1456*H1456</f>
        <v>0</v>
      </c>
      <c r="Q1456" s="238">
        <v>0.032000000000000001</v>
      </c>
      <c r="R1456" s="238">
        <f>Q1456*H1456</f>
        <v>0.16</v>
      </c>
      <c r="S1456" s="238">
        <v>0</v>
      </c>
      <c r="T1456" s="239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40" t="s">
        <v>384</v>
      </c>
      <c r="AT1456" s="240" t="s">
        <v>294</v>
      </c>
      <c r="AU1456" s="240" t="s">
        <v>89</v>
      </c>
      <c r="AY1456" s="18" t="s">
        <v>215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8" t="s">
        <v>21</v>
      </c>
      <c r="BK1456" s="241">
        <f>ROUND(I1456*H1456,2)</f>
        <v>0</v>
      </c>
      <c r="BL1456" s="18" t="s">
        <v>303</v>
      </c>
      <c r="BM1456" s="240" t="s">
        <v>2398</v>
      </c>
    </row>
    <row r="1457" s="13" customFormat="1">
      <c r="A1457" s="13"/>
      <c r="B1457" s="242"/>
      <c r="C1457" s="243"/>
      <c r="D1457" s="244" t="s">
        <v>223</v>
      </c>
      <c r="E1457" s="245" t="s">
        <v>1</v>
      </c>
      <c r="F1457" s="246" t="s">
        <v>2399</v>
      </c>
      <c r="G1457" s="243"/>
      <c r="H1457" s="247">
        <v>4</v>
      </c>
      <c r="I1457" s="248"/>
      <c r="J1457" s="243"/>
      <c r="K1457" s="243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3" t="s">
        <v>223</v>
      </c>
      <c r="AU1457" s="253" t="s">
        <v>89</v>
      </c>
      <c r="AV1457" s="13" t="s">
        <v>89</v>
      </c>
      <c r="AW1457" s="13" t="s">
        <v>36</v>
      </c>
      <c r="AX1457" s="13" t="s">
        <v>80</v>
      </c>
      <c r="AY1457" s="253" t="s">
        <v>215</v>
      </c>
    </row>
    <row r="1458" s="13" customFormat="1">
      <c r="A1458" s="13"/>
      <c r="B1458" s="242"/>
      <c r="C1458" s="243"/>
      <c r="D1458" s="244" t="s">
        <v>223</v>
      </c>
      <c r="E1458" s="245" t="s">
        <v>1</v>
      </c>
      <c r="F1458" s="246" t="s">
        <v>2400</v>
      </c>
      <c r="G1458" s="243"/>
      <c r="H1458" s="247">
        <v>1</v>
      </c>
      <c r="I1458" s="248"/>
      <c r="J1458" s="243"/>
      <c r="K1458" s="243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223</v>
      </c>
      <c r="AU1458" s="253" t="s">
        <v>89</v>
      </c>
      <c r="AV1458" s="13" t="s">
        <v>89</v>
      </c>
      <c r="AW1458" s="13" t="s">
        <v>36</v>
      </c>
      <c r="AX1458" s="13" t="s">
        <v>80</v>
      </c>
      <c r="AY1458" s="253" t="s">
        <v>215</v>
      </c>
    </row>
    <row r="1459" s="14" customFormat="1">
      <c r="A1459" s="14"/>
      <c r="B1459" s="254"/>
      <c r="C1459" s="255"/>
      <c r="D1459" s="244" t="s">
        <v>223</v>
      </c>
      <c r="E1459" s="256" t="s">
        <v>1</v>
      </c>
      <c r="F1459" s="257" t="s">
        <v>226</v>
      </c>
      <c r="G1459" s="255"/>
      <c r="H1459" s="258">
        <v>5</v>
      </c>
      <c r="I1459" s="259"/>
      <c r="J1459" s="255"/>
      <c r="K1459" s="255"/>
      <c r="L1459" s="260"/>
      <c r="M1459" s="261"/>
      <c r="N1459" s="262"/>
      <c r="O1459" s="262"/>
      <c r="P1459" s="262"/>
      <c r="Q1459" s="262"/>
      <c r="R1459" s="262"/>
      <c r="S1459" s="262"/>
      <c r="T1459" s="26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4" t="s">
        <v>223</v>
      </c>
      <c r="AU1459" s="264" t="s">
        <v>89</v>
      </c>
      <c r="AV1459" s="14" t="s">
        <v>221</v>
      </c>
      <c r="AW1459" s="14" t="s">
        <v>36</v>
      </c>
      <c r="AX1459" s="14" t="s">
        <v>21</v>
      </c>
      <c r="AY1459" s="264" t="s">
        <v>215</v>
      </c>
    </row>
    <row r="1460" s="2" customFormat="1" ht="33" customHeight="1">
      <c r="A1460" s="39"/>
      <c r="B1460" s="40"/>
      <c r="C1460" s="228" t="s">
        <v>2401</v>
      </c>
      <c r="D1460" s="228" t="s">
        <v>217</v>
      </c>
      <c r="E1460" s="229" t="s">
        <v>2402</v>
      </c>
      <c r="F1460" s="230" t="s">
        <v>2403</v>
      </c>
      <c r="G1460" s="231" t="s">
        <v>472</v>
      </c>
      <c r="H1460" s="232">
        <v>24.48</v>
      </c>
      <c r="I1460" s="233"/>
      <c r="J1460" s="234">
        <f>ROUND(I1460*H1460,2)</f>
        <v>0</v>
      </c>
      <c r="K1460" s="235"/>
      <c r="L1460" s="45"/>
      <c r="M1460" s="236" t="s">
        <v>1</v>
      </c>
      <c r="N1460" s="237" t="s">
        <v>45</v>
      </c>
      <c r="O1460" s="92"/>
      <c r="P1460" s="238">
        <f>O1460*H1460</f>
        <v>0</v>
      </c>
      <c r="Q1460" s="238">
        <v>0</v>
      </c>
      <c r="R1460" s="238">
        <f>Q1460*H1460</f>
        <v>0</v>
      </c>
      <c r="S1460" s="238">
        <v>0</v>
      </c>
      <c r="T1460" s="239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40" t="s">
        <v>303</v>
      </c>
      <c r="AT1460" s="240" t="s">
        <v>217</v>
      </c>
      <c r="AU1460" s="240" t="s">
        <v>89</v>
      </c>
      <c r="AY1460" s="18" t="s">
        <v>215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8" t="s">
        <v>21</v>
      </c>
      <c r="BK1460" s="241">
        <f>ROUND(I1460*H1460,2)</f>
        <v>0</v>
      </c>
      <c r="BL1460" s="18" t="s">
        <v>303</v>
      </c>
      <c r="BM1460" s="240" t="s">
        <v>2404</v>
      </c>
    </row>
    <row r="1461" s="13" customFormat="1">
      <c r="A1461" s="13"/>
      <c r="B1461" s="242"/>
      <c r="C1461" s="243"/>
      <c r="D1461" s="244" t="s">
        <v>223</v>
      </c>
      <c r="E1461" s="245" t="s">
        <v>1</v>
      </c>
      <c r="F1461" s="246" t="s">
        <v>2405</v>
      </c>
      <c r="G1461" s="243"/>
      <c r="H1461" s="247">
        <v>10.6</v>
      </c>
      <c r="I1461" s="248"/>
      <c r="J1461" s="243"/>
      <c r="K1461" s="243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3" t="s">
        <v>223</v>
      </c>
      <c r="AU1461" s="253" t="s">
        <v>89</v>
      </c>
      <c r="AV1461" s="13" t="s">
        <v>89</v>
      </c>
      <c r="AW1461" s="13" t="s">
        <v>36</v>
      </c>
      <c r="AX1461" s="13" t="s">
        <v>80</v>
      </c>
      <c r="AY1461" s="253" t="s">
        <v>215</v>
      </c>
    </row>
    <row r="1462" s="13" customFormat="1">
      <c r="A1462" s="13"/>
      <c r="B1462" s="242"/>
      <c r="C1462" s="243"/>
      <c r="D1462" s="244" t="s">
        <v>223</v>
      </c>
      <c r="E1462" s="245" t="s">
        <v>1</v>
      </c>
      <c r="F1462" s="246" t="s">
        <v>2406</v>
      </c>
      <c r="G1462" s="243"/>
      <c r="H1462" s="247">
        <v>12.359999999999999</v>
      </c>
      <c r="I1462" s="248"/>
      <c r="J1462" s="243"/>
      <c r="K1462" s="243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223</v>
      </c>
      <c r="AU1462" s="253" t="s">
        <v>89</v>
      </c>
      <c r="AV1462" s="13" t="s">
        <v>89</v>
      </c>
      <c r="AW1462" s="13" t="s">
        <v>36</v>
      </c>
      <c r="AX1462" s="13" t="s">
        <v>80</v>
      </c>
      <c r="AY1462" s="253" t="s">
        <v>215</v>
      </c>
    </row>
    <row r="1463" s="13" customFormat="1">
      <c r="A1463" s="13"/>
      <c r="B1463" s="242"/>
      <c r="C1463" s="243"/>
      <c r="D1463" s="244" t="s">
        <v>223</v>
      </c>
      <c r="E1463" s="245" t="s">
        <v>1</v>
      </c>
      <c r="F1463" s="246" t="s">
        <v>2407</v>
      </c>
      <c r="G1463" s="243"/>
      <c r="H1463" s="247">
        <v>1.52</v>
      </c>
      <c r="I1463" s="248"/>
      <c r="J1463" s="243"/>
      <c r="K1463" s="243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3" t="s">
        <v>223</v>
      </c>
      <c r="AU1463" s="253" t="s">
        <v>89</v>
      </c>
      <c r="AV1463" s="13" t="s">
        <v>89</v>
      </c>
      <c r="AW1463" s="13" t="s">
        <v>36</v>
      </c>
      <c r="AX1463" s="13" t="s">
        <v>80</v>
      </c>
      <c r="AY1463" s="253" t="s">
        <v>215</v>
      </c>
    </row>
    <row r="1464" s="14" customFormat="1">
      <c r="A1464" s="14"/>
      <c r="B1464" s="254"/>
      <c r="C1464" s="255"/>
      <c r="D1464" s="244" t="s">
        <v>223</v>
      </c>
      <c r="E1464" s="256" t="s">
        <v>1</v>
      </c>
      <c r="F1464" s="257" t="s">
        <v>226</v>
      </c>
      <c r="G1464" s="255"/>
      <c r="H1464" s="258">
        <v>24.48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4" t="s">
        <v>223</v>
      </c>
      <c r="AU1464" s="264" t="s">
        <v>89</v>
      </c>
      <c r="AV1464" s="14" t="s">
        <v>221</v>
      </c>
      <c r="AW1464" s="14" t="s">
        <v>36</v>
      </c>
      <c r="AX1464" s="14" t="s">
        <v>21</v>
      </c>
      <c r="AY1464" s="264" t="s">
        <v>215</v>
      </c>
    </row>
    <row r="1465" s="2" customFormat="1" ht="21.75" customHeight="1">
      <c r="A1465" s="39"/>
      <c r="B1465" s="40"/>
      <c r="C1465" s="228" t="s">
        <v>2408</v>
      </c>
      <c r="D1465" s="228" t="s">
        <v>217</v>
      </c>
      <c r="E1465" s="229" t="s">
        <v>2409</v>
      </c>
      <c r="F1465" s="230" t="s">
        <v>2410</v>
      </c>
      <c r="G1465" s="231" t="s">
        <v>472</v>
      </c>
      <c r="H1465" s="232">
        <v>35.899999999999999</v>
      </c>
      <c r="I1465" s="233"/>
      <c r="J1465" s="234">
        <f>ROUND(I1465*H1465,2)</f>
        <v>0</v>
      </c>
      <c r="K1465" s="235"/>
      <c r="L1465" s="45"/>
      <c r="M1465" s="236" t="s">
        <v>1</v>
      </c>
      <c r="N1465" s="237" t="s">
        <v>45</v>
      </c>
      <c r="O1465" s="92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40" t="s">
        <v>303</v>
      </c>
      <c r="AT1465" s="240" t="s">
        <v>217</v>
      </c>
      <c r="AU1465" s="240" t="s">
        <v>89</v>
      </c>
      <c r="AY1465" s="18" t="s">
        <v>215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8" t="s">
        <v>21</v>
      </c>
      <c r="BK1465" s="241">
        <f>ROUND(I1465*H1465,2)</f>
        <v>0</v>
      </c>
      <c r="BL1465" s="18" t="s">
        <v>303</v>
      </c>
      <c r="BM1465" s="240" t="s">
        <v>2411</v>
      </c>
    </row>
    <row r="1466" s="13" customFormat="1">
      <c r="A1466" s="13"/>
      <c r="B1466" s="242"/>
      <c r="C1466" s="243"/>
      <c r="D1466" s="244" t="s">
        <v>223</v>
      </c>
      <c r="E1466" s="245" t="s">
        <v>1</v>
      </c>
      <c r="F1466" s="246" t="s">
        <v>2412</v>
      </c>
      <c r="G1466" s="243"/>
      <c r="H1466" s="247">
        <v>7.1399999999999997</v>
      </c>
      <c r="I1466" s="248"/>
      <c r="J1466" s="243"/>
      <c r="K1466" s="243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223</v>
      </c>
      <c r="AU1466" s="253" t="s">
        <v>89</v>
      </c>
      <c r="AV1466" s="13" t="s">
        <v>89</v>
      </c>
      <c r="AW1466" s="13" t="s">
        <v>36</v>
      </c>
      <c r="AX1466" s="13" t="s">
        <v>80</v>
      </c>
      <c r="AY1466" s="253" t="s">
        <v>215</v>
      </c>
    </row>
    <row r="1467" s="13" customFormat="1">
      <c r="A1467" s="13"/>
      <c r="B1467" s="242"/>
      <c r="C1467" s="243"/>
      <c r="D1467" s="244" t="s">
        <v>223</v>
      </c>
      <c r="E1467" s="245" t="s">
        <v>1</v>
      </c>
      <c r="F1467" s="246" t="s">
        <v>2413</v>
      </c>
      <c r="G1467" s="243"/>
      <c r="H1467" s="247">
        <v>5.96</v>
      </c>
      <c r="I1467" s="248"/>
      <c r="J1467" s="243"/>
      <c r="K1467" s="243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223</v>
      </c>
      <c r="AU1467" s="253" t="s">
        <v>89</v>
      </c>
      <c r="AV1467" s="13" t="s">
        <v>89</v>
      </c>
      <c r="AW1467" s="13" t="s">
        <v>36</v>
      </c>
      <c r="AX1467" s="13" t="s">
        <v>80</v>
      </c>
      <c r="AY1467" s="253" t="s">
        <v>215</v>
      </c>
    </row>
    <row r="1468" s="13" customFormat="1">
      <c r="A1468" s="13"/>
      <c r="B1468" s="242"/>
      <c r="C1468" s="243"/>
      <c r="D1468" s="244" t="s">
        <v>223</v>
      </c>
      <c r="E1468" s="245" t="s">
        <v>1</v>
      </c>
      <c r="F1468" s="246" t="s">
        <v>2414</v>
      </c>
      <c r="G1468" s="243"/>
      <c r="H1468" s="247">
        <v>7.2000000000000002</v>
      </c>
      <c r="I1468" s="248"/>
      <c r="J1468" s="243"/>
      <c r="K1468" s="243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3" t="s">
        <v>223</v>
      </c>
      <c r="AU1468" s="253" t="s">
        <v>89</v>
      </c>
      <c r="AV1468" s="13" t="s">
        <v>89</v>
      </c>
      <c r="AW1468" s="13" t="s">
        <v>36</v>
      </c>
      <c r="AX1468" s="13" t="s">
        <v>80</v>
      </c>
      <c r="AY1468" s="253" t="s">
        <v>215</v>
      </c>
    </row>
    <row r="1469" s="13" customFormat="1">
      <c r="A1469" s="13"/>
      <c r="B1469" s="242"/>
      <c r="C1469" s="243"/>
      <c r="D1469" s="244" t="s">
        <v>223</v>
      </c>
      <c r="E1469" s="245" t="s">
        <v>1</v>
      </c>
      <c r="F1469" s="246" t="s">
        <v>2415</v>
      </c>
      <c r="G1469" s="243"/>
      <c r="H1469" s="247">
        <v>6.2000000000000002</v>
      </c>
      <c r="I1469" s="248"/>
      <c r="J1469" s="243"/>
      <c r="K1469" s="243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3" t="s">
        <v>223</v>
      </c>
      <c r="AU1469" s="253" t="s">
        <v>89</v>
      </c>
      <c r="AV1469" s="13" t="s">
        <v>89</v>
      </c>
      <c r="AW1469" s="13" t="s">
        <v>36</v>
      </c>
      <c r="AX1469" s="13" t="s">
        <v>80</v>
      </c>
      <c r="AY1469" s="253" t="s">
        <v>215</v>
      </c>
    </row>
    <row r="1470" s="13" customFormat="1">
      <c r="A1470" s="13"/>
      <c r="B1470" s="242"/>
      <c r="C1470" s="243"/>
      <c r="D1470" s="244" t="s">
        <v>223</v>
      </c>
      <c r="E1470" s="245" t="s">
        <v>1</v>
      </c>
      <c r="F1470" s="246" t="s">
        <v>2416</v>
      </c>
      <c r="G1470" s="243"/>
      <c r="H1470" s="247">
        <v>9.4000000000000004</v>
      </c>
      <c r="I1470" s="248"/>
      <c r="J1470" s="243"/>
      <c r="K1470" s="243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3" t="s">
        <v>223</v>
      </c>
      <c r="AU1470" s="253" t="s">
        <v>89</v>
      </c>
      <c r="AV1470" s="13" t="s">
        <v>89</v>
      </c>
      <c r="AW1470" s="13" t="s">
        <v>36</v>
      </c>
      <c r="AX1470" s="13" t="s">
        <v>80</v>
      </c>
      <c r="AY1470" s="253" t="s">
        <v>215</v>
      </c>
    </row>
    <row r="1471" s="14" customFormat="1">
      <c r="A1471" s="14"/>
      <c r="B1471" s="254"/>
      <c r="C1471" s="255"/>
      <c r="D1471" s="244" t="s">
        <v>223</v>
      </c>
      <c r="E1471" s="256" t="s">
        <v>1</v>
      </c>
      <c r="F1471" s="257" t="s">
        <v>226</v>
      </c>
      <c r="G1471" s="255"/>
      <c r="H1471" s="258">
        <v>35.899999999999999</v>
      </c>
      <c r="I1471" s="259"/>
      <c r="J1471" s="255"/>
      <c r="K1471" s="255"/>
      <c r="L1471" s="260"/>
      <c r="M1471" s="261"/>
      <c r="N1471" s="262"/>
      <c r="O1471" s="262"/>
      <c r="P1471" s="262"/>
      <c r="Q1471" s="262"/>
      <c r="R1471" s="262"/>
      <c r="S1471" s="262"/>
      <c r="T1471" s="26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4" t="s">
        <v>223</v>
      </c>
      <c r="AU1471" s="264" t="s">
        <v>89</v>
      </c>
      <c r="AV1471" s="14" t="s">
        <v>221</v>
      </c>
      <c r="AW1471" s="14" t="s">
        <v>36</v>
      </c>
      <c r="AX1471" s="14" t="s">
        <v>21</v>
      </c>
      <c r="AY1471" s="264" t="s">
        <v>215</v>
      </c>
    </row>
    <row r="1472" s="2" customFormat="1" ht="21.75" customHeight="1">
      <c r="A1472" s="39"/>
      <c r="B1472" s="40"/>
      <c r="C1472" s="228" t="s">
        <v>2417</v>
      </c>
      <c r="D1472" s="228" t="s">
        <v>217</v>
      </c>
      <c r="E1472" s="229" t="s">
        <v>2418</v>
      </c>
      <c r="F1472" s="230" t="s">
        <v>2419</v>
      </c>
      <c r="G1472" s="231" t="s">
        <v>1587</v>
      </c>
      <c r="H1472" s="297"/>
      <c r="I1472" s="233"/>
      <c r="J1472" s="234">
        <f>ROUND(I1472*H1472,2)</f>
        <v>0</v>
      </c>
      <c r="K1472" s="235"/>
      <c r="L1472" s="45"/>
      <c r="M1472" s="236" t="s">
        <v>1</v>
      </c>
      <c r="N1472" s="237" t="s">
        <v>45</v>
      </c>
      <c r="O1472" s="92"/>
      <c r="P1472" s="238">
        <f>O1472*H1472</f>
        <v>0</v>
      </c>
      <c r="Q1472" s="238">
        <v>0</v>
      </c>
      <c r="R1472" s="238">
        <f>Q1472*H1472</f>
        <v>0</v>
      </c>
      <c r="S1472" s="238">
        <v>0</v>
      </c>
      <c r="T1472" s="239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40" t="s">
        <v>303</v>
      </c>
      <c r="AT1472" s="240" t="s">
        <v>217</v>
      </c>
      <c r="AU1472" s="240" t="s">
        <v>89</v>
      </c>
      <c r="AY1472" s="18" t="s">
        <v>215</v>
      </c>
      <c r="BE1472" s="241">
        <f>IF(N1472="základní",J1472,0)</f>
        <v>0</v>
      </c>
      <c r="BF1472" s="241">
        <f>IF(N1472="snížená",J1472,0)</f>
        <v>0</v>
      </c>
      <c r="BG1472" s="241">
        <f>IF(N1472="zákl. přenesená",J1472,0)</f>
        <v>0</v>
      </c>
      <c r="BH1472" s="241">
        <f>IF(N1472="sníž. přenesená",J1472,0)</f>
        <v>0</v>
      </c>
      <c r="BI1472" s="241">
        <f>IF(N1472="nulová",J1472,0)</f>
        <v>0</v>
      </c>
      <c r="BJ1472" s="18" t="s">
        <v>21</v>
      </c>
      <c r="BK1472" s="241">
        <f>ROUND(I1472*H1472,2)</f>
        <v>0</v>
      </c>
      <c r="BL1472" s="18" t="s">
        <v>303</v>
      </c>
      <c r="BM1472" s="240" t="s">
        <v>2420</v>
      </c>
    </row>
    <row r="1473" s="12" customFormat="1" ht="22.8" customHeight="1">
      <c r="A1473" s="12"/>
      <c r="B1473" s="212"/>
      <c r="C1473" s="213"/>
      <c r="D1473" s="214" t="s">
        <v>79</v>
      </c>
      <c r="E1473" s="226" t="s">
        <v>2421</v>
      </c>
      <c r="F1473" s="226" t="s">
        <v>2422</v>
      </c>
      <c r="G1473" s="213"/>
      <c r="H1473" s="213"/>
      <c r="I1473" s="216"/>
      <c r="J1473" s="227">
        <f>BK1473</f>
        <v>0</v>
      </c>
      <c r="K1473" s="213"/>
      <c r="L1473" s="218"/>
      <c r="M1473" s="219"/>
      <c r="N1473" s="220"/>
      <c r="O1473" s="220"/>
      <c r="P1473" s="221">
        <f>SUM(P1474:P1601)</f>
        <v>0</v>
      </c>
      <c r="Q1473" s="220"/>
      <c r="R1473" s="221">
        <f>SUM(R1474:R1601)</f>
        <v>1.7967730999999998</v>
      </c>
      <c r="S1473" s="220"/>
      <c r="T1473" s="222">
        <f>SUM(T1474:T1601)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23" t="s">
        <v>89</v>
      </c>
      <c r="AT1473" s="224" t="s">
        <v>79</v>
      </c>
      <c r="AU1473" s="224" t="s">
        <v>21</v>
      </c>
      <c r="AY1473" s="223" t="s">
        <v>215</v>
      </c>
      <c r="BK1473" s="225">
        <f>SUM(BK1474:BK1601)</f>
        <v>0</v>
      </c>
    </row>
    <row r="1474" s="2" customFormat="1" ht="21.75" customHeight="1">
      <c r="A1474" s="39"/>
      <c r="B1474" s="40"/>
      <c r="C1474" s="228" t="s">
        <v>2423</v>
      </c>
      <c r="D1474" s="228" t="s">
        <v>217</v>
      </c>
      <c r="E1474" s="229" t="s">
        <v>2424</v>
      </c>
      <c r="F1474" s="230" t="s">
        <v>2425</v>
      </c>
      <c r="G1474" s="231" t="s">
        <v>373</v>
      </c>
      <c r="H1474" s="232">
        <v>4</v>
      </c>
      <c r="I1474" s="233"/>
      <c r="J1474" s="234">
        <f>ROUND(I1474*H1474,2)</f>
        <v>0</v>
      </c>
      <c r="K1474" s="235"/>
      <c r="L1474" s="45"/>
      <c r="M1474" s="236" t="s">
        <v>1</v>
      </c>
      <c r="N1474" s="237" t="s">
        <v>45</v>
      </c>
      <c r="O1474" s="92"/>
      <c r="P1474" s="238">
        <f>O1474*H1474</f>
        <v>0</v>
      </c>
      <c r="Q1474" s="238">
        <v>0</v>
      </c>
      <c r="R1474" s="238">
        <f>Q1474*H1474</f>
        <v>0</v>
      </c>
      <c r="S1474" s="238">
        <v>0</v>
      </c>
      <c r="T1474" s="239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40" t="s">
        <v>303</v>
      </c>
      <c r="AT1474" s="240" t="s">
        <v>217</v>
      </c>
      <c r="AU1474" s="240" t="s">
        <v>89</v>
      </c>
      <c r="AY1474" s="18" t="s">
        <v>215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21</v>
      </c>
      <c r="BK1474" s="241">
        <f>ROUND(I1474*H1474,2)</f>
        <v>0</v>
      </c>
      <c r="BL1474" s="18" t="s">
        <v>303</v>
      </c>
      <c r="BM1474" s="240" t="s">
        <v>2426</v>
      </c>
    </row>
    <row r="1475" s="13" customFormat="1">
      <c r="A1475" s="13"/>
      <c r="B1475" s="242"/>
      <c r="C1475" s="243"/>
      <c r="D1475" s="244" t="s">
        <v>223</v>
      </c>
      <c r="E1475" s="245" t="s">
        <v>1</v>
      </c>
      <c r="F1475" s="246" t="s">
        <v>2427</v>
      </c>
      <c r="G1475" s="243"/>
      <c r="H1475" s="247">
        <v>2</v>
      </c>
      <c r="I1475" s="248"/>
      <c r="J1475" s="243"/>
      <c r="K1475" s="243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3" t="s">
        <v>223</v>
      </c>
      <c r="AU1475" s="253" t="s">
        <v>89</v>
      </c>
      <c r="AV1475" s="13" t="s">
        <v>89</v>
      </c>
      <c r="AW1475" s="13" t="s">
        <v>36</v>
      </c>
      <c r="AX1475" s="13" t="s">
        <v>80</v>
      </c>
      <c r="AY1475" s="253" t="s">
        <v>215</v>
      </c>
    </row>
    <row r="1476" s="13" customFormat="1">
      <c r="A1476" s="13"/>
      <c r="B1476" s="242"/>
      <c r="C1476" s="243"/>
      <c r="D1476" s="244" t="s">
        <v>223</v>
      </c>
      <c r="E1476" s="245" t="s">
        <v>1</v>
      </c>
      <c r="F1476" s="246" t="s">
        <v>2428</v>
      </c>
      <c r="G1476" s="243"/>
      <c r="H1476" s="247">
        <v>2</v>
      </c>
      <c r="I1476" s="248"/>
      <c r="J1476" s="243"/>
      <c r="K1476" s="243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3" t="s">
        <v>223</v>
      </c>
      <c r="AU1476" s="253" t="s">
        <v>89</v>
      </c>
      <c r="AV1476" s="13" t="s">
        <v>89</v>
      </c>
      <c r="AW1476" s="13" t="s">
        <v>36</v>
      </c>
      <c r="AX1476" s="13" t="s">
        <v>80</v>
      </c>
      <c r="AY1476" s="253" t="s">
        <v>215</v>
      </c>
    </row>
    <row r="1477" s="14" customFormat="1">
      <c r="A1477" s="14"/>
      <c r="B1477" s="254"/>
      <c r="C1477" s="255"/>
      <c r="D1477" s="244" t="s">
        <v>223</v>
      </c>
      <c r="E1477" s="256" t="s">
        <v>1</v>
      </c>
      <c r="F1477" s="257" t="s">
        <v>226</v>
      </c>
      <c r="G1477" s="255"/>
      <c r="H1477" s="258">
        <v>4</v>
      </c>
      <c r="I1477" s="259"/>
      <c r="J1477" s="255"/>
      <c r="K1477" s="255"/>
      <c r="L1477" s="260"/>
      <c r="M1477" s="261"/>
      <c r="N1477" s="262"/>
      <c r="O1477" s="262"/>
      <c r="P1477" s="262"/>
      <c r="Q1477" s="262"/>
      <c r="R1477" s="262"/>
      <c r="S1477" s="262"/>
      <c r="T1477" s="26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4" t="s">
        <v>223</v>
      </c>
      <c r="AU1477" s="264" t="s">
        <v>89</v>
      </c>
      <c r="AV1477" s="14" t="s">
        <v>221</v>
      </c>
      <c r="AW1477" s="14" t="s">
        <v>36</v>
      </c>
      <c r="AX1477" s="14" t="s">
        <v>21</v>
      </c>
      <c r="AY1477" s="264" t="s">
        <v>215</v>
      </c>
    </row>
    <row r="1478" s="2" customFormat="1" ht="44.25" customHeight="1">
      <c r="A1478" s="39"/>
      <c r="B1478" s="40"/>
      <c r="C1478" s="275" t="s">
        <v>2429</v>
      </c>
      <c r="D1478" s="275" t="s">
        <v>294</v>
      </c>
      <c r="E1478" s="276" t="s">
        <v>2430</v>
      </c>
      <c r="F1478" s="277" t="s">
        <v>2431</v>
      </c>
      <c r="G1478" s="278" t="s">
        <v>246</v>
      </c>
      <c r="H1478" s="279">
        <v>10.92</v>
      </c>
      <c r="I1478" s="280"/>
      <c r="J1478" s="281">
        <f>ROUND(I1478*H1478,2)</f>
        <v>0</v>
      </c>
      <c r="K1478" s="282"/>
      <c r="L1478" s="283"/>
      <c r="M1478" s="284" t="s">
        <v>1</v>
      </c>
      <c r="N1478" s="285" t="s">
        <v>45</v>
      </c>
      <c r="O1478" s="92"/>
      <c r="P1478" s="238">
        <f>O1478*H1478</f>
        <v>0</v>
      </c>
      <c r="Q1478" s="238">
        <v>0.11</v>
      </c>
      <c r="R1478" s="238">
        <f>Q1478*H1478</f>
        <v>1.2012000000000001</v>
      </c>
      <c r="S1478" s="238">
        <v>0</v>
      </c>
      <c r="T1478" s="239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40" t="s">
        <v>384</v>
      </c>
      <c r="AT1478" s="240" t="s">
        <v>294</v>
      </c>
      <c r="AU1478" s="240" t="s">
        <v>89</v>
      </c>
      <c r="AY1478" s="18" t="s">
        <v>215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8" t="s">
        <v>21</v>
      </c>
      <c r="BK1478" s="241">
        <f>ROUND(I1478*H1478,2)</f>
        <v>0</v>
      </c>
      <c r="BL1478" s="18" t="s">
        <v>303</v>
      </c>
      <c r="BM1478" s="240" t="s">
        <v>2432</v>
      </c>
    </row>
    <row r="1479" s="13" customFormat="1">
      <c r="A1479" s="13"/>
      <c r="B1479" s="242"/>
      <c r="C1479" s="243"/>
      <c r="D1479" s="244" t="s">
        <v>223</v>
      </c>
      <c r="E1479" s="245" t="s">
        <v>1</v>
      </c>
      <c r="F1479" s="246" t="s">
        <v>2433</v>
      </c>
      <c r="G1479" s="243"/>
      <c r="H1479" s="247">
        <v>5.8799999999999999</v>
      </c>
      <c r="I1479" s="248"/>
      <c r="J1479" s="243"/>
      <c r="K1479" s="243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3" t="s">
        <v>223</v>
      </c>
      <c r="AU1479" s="253" t="s">
        <v>89</v>
      </c>
      <c r="AV1479" s="13" t="s">
        <v>89</v>
      </c>
      <c r="AW1479" s="13" t="s">
        <v>36</v>
      </c>
      <c r="AX1479" s="13" t="s">
        <v>80</v>
      </c>
      <c r="AY1479" s="253" t="s">
        <v>215</v>
      </c>
    </row>
    <row r="1480" s="13" customFormat="1">
      <c r="A1480" s="13"/>
      <c r="B1480" s="242"/>
      <c r="C1480" s="243"/>
      <c r="D1480" s="244" t="s">
        <v>223</v>
      </c>
      <c r="E1480" s="245" t="s">
        <v>1</v>
      </c>
      <c r="F1480" s="246" t="s">
        <v>2434</v>
      </c>
      <c r="G1480" s="243"/>
      <c r="H1480" s="247">
        <v>5.04</v>
      </c>
      <c r="I1480" s="248"/>
      <c r="J1480" s="243"/>
      <c r="K1480" s="243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223</v>
      </c>
      <c r="AU1480" s="253" t="s">
        <v>89</v>
      </c>
      <c r="AV1480" s="13" t="s">
        <v>89</v>
      </c>
      <c r="AW1480" s="13" t="s">
        <v>36</v>
      </c>
      <c r="AX1480" s="13" t="s">
        <v>80</v>
      </c>
      <c r="AY1480" s="253" t="s">
        <v>215</v>
      </c>
    </row>
    <row r="1481" s="14" customFormat="1">
      <c r="A1481" s="14"/>
      <c r="B1481" s="254"/>
      <c r="C1481" s="255"/>
      <c r="D1481" s="244" t="s">
        <v>223</v>
      </c>
      <c r="E1481" s="256" t="s">
        <v>1</v>
      </c>
      <c r="F1481" s="257" t="s">
        <v>226</v>
      </c>
      <c r="G1481" s="255"/>
      <c r="H1481" s="258">
        <v>10.92</v>
      </c>
      <c r="I1481" s="259"/>
      <c r="J1481" s="255"/>
      <c r="K1481" s="255"/>
      <c r="L1481" s="260"/>
      <c r="M1481" s="261"/>
      <c r="N1481" s="262"/>
      <c r="O1481" s="262"/>
      <c r="P1481" s="262"/>
      <c r="Q1481" s="262"/>
      <c r="R1481" s="262"/>
      <c r="S1481" s="262"/>
      <c r="T1481" s="26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4" t="s">
        <v>223</v>
      </c>
      <c r="AU1481" s="264" t="s">
        <v>89</v>
      </c>
      <c r="AV1481" s="14" t="s">
        <v>221</v>
      </c>
      <c r="AW1481" s="14" t="s">
        <v>36</v>
      </c>
      <c r="AX1481" s="14" t="s">
        <v>21</v>
      </c>
      <c r="AY1481" s="264" t="s">
        <v>215</v>
      </c>
    </row>
    <row r="1482" s="2" customFormat="1" ht="44.25" customHeight="1">
      <c r="A1482" s="39"/>
      <c r="B1482" s="40"/>
      <c r="C1482" s="228" t="s">
        <v>2435</v>
      </c>
      <c r="D1482" s="228" t="s">
        <v>217</v>
      </c>
      <c r="E1482" s="229" t="s">
        <v>2436</v>
      </c>
      <c r="F1482" s="230" t="s">
        <v>2437</v>
      </c>
      <c r="G1482" s="231" t="s">
        <v>246</v>
      </c>
      <c r="H1482" s="232">
        <v>5.0049999999999999</v>
      </c>
      <c r="I1482" s="233"/>
      <c r="J1482" s="234">
        <f>ROUND(I1482*H1482,2)</f>
        <v>0</v>
      </c>
      <c r="K1482" s="235"/>
      <c r="L1482" s="45"/>
      <c r="M1482" s="236" t="s">
        <v>1</v>
      </c>
      <c r="N1482" s="237" t="s">
        <v>45</v>
      </c>
      <c r="O1482" s="92"/>
      <c r="P1482" s="238">
        <f>O1482*H1482</f>
        <v>0</v>
      </c>
      <c r="Q1482" s="238">
        <v>0</v>
      </c>
      <c r="R1482" s="238">
        <f>Q1482*H1482</f>
        <v>0</v>
      </c>
      <c r="S1482" s="238">
        <v>0</v>
      </c>
      <c r="T1482" s="239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0" t="s">
        <v>303</v>
      </c>
      <c r="AT1482" s="240" t="s">
        <v>217</v>
      </c>
      <c r="AU1482" s="240" t="s">
        <v>89</v>
      </c>
      <c r="AY1482" s="18" t="s">
        <v>215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21</v>
      </c>
      <c r="BK1482" s="241">
        <f>ROUND(I1482*H1482,2)</f>
        <v>0</v>
      </c>
      <c r="BL1482" s="18" t="s">
        <v>303</v>
      </c>
      <c r="BM1482" s="240" t="s">
        <v>2438</v>
      </c>
    </row>
    <row r="1483" s="13" customFormat="1">
      <c r="A1483" s="13"/>
      <c r="B1483" s="242"/>
      <c r="C1483" s="243"/>
      <c r="D1483" s="244" t="s">
        <v>223</v>
      </c>
      <c r="E1483" s="245" t="s">
        <v>1</v>
      </c>
      <c r="F1483" s="246" t="s">
        <v>2439</v>
      </c>
      <c r="G1483" s="243"/>
      <c r="H1483" s="247">
        <v>5.0049999999999999</v>
      </c>
      <c r="I1483" s="248"/>
      <c r="J1483" s="243"/>
      <c r="K1483" s="243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3" t="s">
        <v>223</v>
      </c>
      <c r="AU1483" s="253" t="s">
        <v>89</v>
      </c>
      <c r="AV1483" s="13" t="s">
        <v>89</v>
      </c>
      <c r="AW1483" s="13" t="s">
        <v>36</v>
      </c>
      <c r="AX1483" s="13" t="s">
        <v>80</v>
      </c>
      <c r="AY1483" s="253" t="s">
        <v>215</v>
      </c>
    </row>
    <row r="1484" s="14" customFormat="1">
      <c r="A1484" s="14"/>
      <c r="B1484" s="254"/>
      <c r="C1484" s="255"/>
      <c r="D1484" s="244" t="s">
        <v>223</v>
      </c>
      <c r="E1484" s="256" t="s">
        <v>1</v>
      </c>
      <c r="F1484" s="257" t="s">
        <v>937</v>
      </c>
      <c r="G1484" s="255"/>
      <c r="H1484" s="258">
        <v>5.0049999999999999</v>
      </c>
      <c r="I1484" s="259"/>
      <c r="J1484" s="255"/>
      <c r="K1484" s="255"/>
      <c r="L1484" s="260"/>
      <c r="M1484" s="261"/>
      <c r="N1484" s="262"/>
      <c r="O1484" s="262"/>
      <c r="P1484" s="262"/>
      <c r="Q1484" s="262"/>
      <c r="R1484" s="262"/>
      <c r="S1484" s="262"/>
      <c r="T1484" s="26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4" t="s">
        <v>223</v>
      </c>
      <c r="AU1484" s="264" t="s">
        <v>89</v>
      </c>
      <c r="AV1484" s="14" t="s">
        <v>221</v>
      </c>
      <c r="AW1484" s="14" t="s">
        <v>36</v>
      </c>
      <c r="AX1484" s="14" t="s">
        <v>21</v>
      </c>
      <c r="AY1484" s="264" t="s">
        <v>215</v>
      </c>
    </row>
    <row r="1485" s="2" customFormat="1" ht="21.75" customHeight="1">
      <c r="A1485" s="39"/>
      <c r="B1485" s="40"/>
      <c r="C1485" s="228" t="s">
        <v>2440</v>
      </c>
      <c r="D1485" s="228" t="s">
        <v>217</v>
      </c>
      <c r="E1485" s="229" t="s">
        <v>2441</v>
      </c>
      <c r="F1485" s="230" t="s">
        <v>2442</v>
      </c>
      <c r="G1485" s="231" t="s">
        <v>373</v>
      </c>
      <c r="H1485" s="232">
        <v>2</v>
      </c>
      <c r="I1485" s="233"/>
      <c r="J1485" s="234">
        <f>ROUND(I1485*H1485,2)</f>
        <v>0</v>
      </c>
      <c r="K1485" s="235"/>
      <c r="L1485" s="45"/>
      <c r="M1485" s="236" t="s">
        <v>1</v>
      </c>
      <c r="N1485" s="237" t="s">
        <v>45</v>
      </c>
      <c r="O1485" s="92"/>
      <c r="P1485" s="238">
        <f>O1485*H1485</f>
        <v>0</v>
      </c>
      <c r="Q1485" s="238">
        <v>0</v>
      </c>
      <c r="R1485" s="238">
        <f>Q1485*H1485</f>
        <v>0</v>
      </c>
      <c r="S1485" s="238">
        <v>0</v>
      </c>
      <c r="T1485" s="239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40" t="s">
        <v>303</v>
      </c>
      <c r="AT1485" s="240" t="s">
        <v>217</v>
      </c>
      <c r="AU1485" s="240" t="s">
        <v>89</v>
      </c>
      <c r="AY1485" s="18" t="s">
        <v>215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21</v>
      </c>
      <c r="BK1485" s="241">
        <f>ROUND(I1485*H1485,2)</f>
        <v>0</v>
      </c>
      <c r="BL1485" s="18" t="s">
        <v>303</v>
      </c>
      <c r="BM1485" s="240" t="s">
        <v>2443</v>
      </c>
    </row>
    <row r="1486" s="13" customFormat="1">
      <c r="A1486" s="13"/>
      <c r="B1486" s="242"/>
      <c r="C1486" s="243"/>
      <c r="D1486" s="244" t="s">
        <v>223</v>
      </c>
      <c r="E1486" s="245" t="s">
        <v>1</v>
      </c>
      <c r="F1486" s="246" t="s">
        <v>2444</v>
      </c>
      <c r="G1486" s="243"/>
      <c r="H1486" s="247">
        <v>1</v>
      </c>
      <c r="I1486" s="248"/>
      <c r="J1486" s="243"/>
      <c r="K1486" s="243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3" t="s">
        <v>223</v>
      </c>
      <c r="AU1486" s="253" t="s">
        <v>89</v>
      </c>
      <c r="AV1486" s="13" t="s">
        <v>89</v>
      </c>
      <c r="AW1486" s="13" t="s">
        <v>36</v>
      </c>
      <c r="AX1486" s="13" t="s">
        <v>80</v>
      </c>
      <c r="AY1486" s="253" t="s">
        <v>215</v>
      </c>
    </row>
    <row r="1487" s="13" customFormat="1">
      <c r="A1487" s="13"/>
      <c r="B1487" s="242"/>
      <c r="C1487" s="243"/>
      <c r="D1487" s="244" t="s">
        <v>223</v>
      </c>
      <c r="E1487" s="245" t="s">
        <v>1</v>
      </c>
      <c r="F1487" s="246" t="s">
        <v>2445</v>
      </c>
      <c r="G1487" s="243"/>
      <c r="H1487" s="247">
        <v>1</v>
      </c>
      <c r="I1487" s="248"/>
      <c r="J1487" s="243"/>
      <c r="K1487" s="243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3" t="s">
        <v>223</v>
      </c>
      <c r="AU1487" s="253" t="s">
        <v>89</v>
      </c>
      <c r="AV1487" s="13" t="s">
        <v>89</v>
      </c>
      <c r="AW1487" s="13" t="s">
        <v>36</v>
      </c>
      <c r="AX1487" s="13" t="s">
        <v>80</v>
      </c>
      <c r="AY1487" s="253" t="s">
        <v>215</v>
      </c>
    </row>
    <row r="1488" s="14" customFormat="1">
      <c r="A1488" s="14"/>
      <c r="B1488" s="254"/>
      <c r="C1488" s="255"/>
      <c r="D1488" s="244" t="s">
        <v>223</v>
      </c>
      <c r="E1488" s="256" t="s">
        <v>1</v>
      </c>
      <c r="F1488" s="257" t="s">
        <v>226</v>
      </c>
      <c r="G1488" s="255"/>
      <c r="H1488" s="258">
        <v>2</v>
      </c>
      <c r="I1488" s="259"/>
      <c r="J1488" s="255"/>
      <c r="K1488" s="255"/>
      <c r="L1488" s="260"/>
      <c r="M1488" s="261"/>
      <c r="N1488" s="262"/>
      <c r="O1488" s="262"/>
      <c r="P1488" s="262"/>
      <c r="Q1488" s="262"/>
      <c r="R1488" s="262"/>
      <c r="S1488" s="262"/>
      <c r="T1488" s="26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4" t="s">
        <v>223</v>
      </c>
      <c r="AU1488" s="264" t="s">
        <v>89</v>
      </c>
      <c r="AV1488" s="14" t="s">
        <v>221</v>
      </c>
      <c r="AW1488" s="14" t="s">
        <v>36</v>
      </c>
      <c r="AX1488" s="14" t="s">
        <v>21</v>
      </c>
      <c r="AY1488" s="264" t="s">
        <v>215</v>
      </c>
    </row>
    <row r="1489" s="2" customFormat="1" ht="21.75" customHeight="1">
      <c r="A1489" s="39"/>
      <c r="B1489" s="40"/>
      <c r="C1489" s="275" t="s">
        <v>2446</v>
      </c>
      <c r="D1489" s="275" t="s">
        <v>294</v>
      </c>
      <c r="E1489" s="276" t="s">
        <v>2447</v>
      </c>
      <c r="F1489" s="277" t="s">
        <v>2448</v>
      </c>
      <c r="G1489" s="278" t="s">
        <v>246</v>
      </c>
      <c r="H1489" s="279">
        <v>2</v>
      </c>
      <c r="I1489" s="280"/>
      <c r="J1489" s="281">
        <f>ROUND(I1489*H1489,2)</f>
        <v>0</v>
      </c>
      <c r="K1489" s="282"/>
      <c r="L1489" s="283"/>
      <c r="M1489" s="284" t="s">
        <v>1</v>
      </c>
      <c r="N1489" s="285" t="s">
        <v>45</v>
      </c>
      <c r="O1489" s="92"/>
      <c r="P1489" s="238">
        <f>O1489*H1489</f>
        <v>0</v>
      </c>
      <c r="Q1489" s="238">
        <v>0.024230000000000002</v>
      </c>
      <c r="R1489" s="238">
        <f>Q1489*H1489</f>
        <v>0.048460000000000003</v>
      </c>
      <c r="S1489" s="238">
        <v>0</v>
      </c>
      <c r="T1489" s="23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40" t="s">
        <v>384</v>
      </c>
      <c r="AT1489" s="240" t="s">
        <v>294</v>
      </c>
      <c r="AU1489" s="240" t="s">
        <v>89</v>
      </c>
      <c r="AY1489" s="18" t="s">
        <v>215</v>
      </c>
      <c r="BE1489" s="241">
        <f>IF(N1489="základní",J1489,0)</f>
        <v>0</v>
      </c>
      <c r="BF1489" s="241">
        <f>IF(N1489="snížená",J1489,0)</f>
        <v>0</v>
      </c>
      <c r="BG1489" s="241">
        <f>IF(N1489="zákl. přenesená",J1489,0)</f>
        <v>0</v>
      </c>
      <c r="BH1489" s="241">
        <f>IF(N1489="sníž. přenesená",J1489,0)</f>
        <v>0</v>
      </c>
      <c r="BI1489" s="241">
        <f>IF(N1489="nulová",J1489,0)</f>
        <v>0</v>
      </c>
      <c r="BJ1489" s="18" t="s">
        <v>21</v>
      </c>
      <c r="BK1489" s="241">
        <f>ROUND(I1489*H1489,2)</f>
        <v>0</v>
      </c>
      <c r="BL1489" s="18" t="s">
        <v>303</v>
      </c>
      <c r="BM1489" s="240" t="s">
        <v>2449</v>
      </c>
    </row>
    <row r="1490" s="13" customFormat="1">
      <c r="A1490" s="13"/>
      <c r="B1490" s="242"/>
      <c r="C1490" s="243"/>
      <c r="D1490" s="244" t="s">
        <v>223</v>
      </c>
      <c r="E1490" s="245" t="s">
        <v>1</v>
      </c>
      <c r="F1490" s="246" t="s">
        <v>2450</v>
      </c>
      <c r="G1490" s="243"/>
      <c r="H1490" s="247">
        <v>1</v>
      </c>
      <c r="I1490" s="248"/>
      <c r="J1490" s="243"/>
      <c r="K1490" s="243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3" t="s">
        <v>223</v>
      </c>
      <c r="AU1490" s="253" t="s">
        <v>89</v>
      </c>
      <c r="AV1490" s="13" t="s">
        <v>89</v>
      </c>
      <c r="AW1490" s="13" t="s">
        <v>36</v>
      </c>
      <c r="AX1490" s="13" t="s">
        <v>80</v>
      </c>
      <c r="AY1490" s="253" t="s">
        <v>215</v>
      </c>
    </row>
    <row r="1491" s="13" customFormat="1">
      <c r="A1491" s="13"/>
      <c r="B1491" s="242"/>
      <c r="C1491" s="243"/>
      <c r="D1491" s="244" t="s">
        <v>223</v>
      </c>
      <c r="E1491" s="245" t="s">
        <v>1</v>
      </c>
      <c r="F1491" s="246" t="s">
        <v>2451</v>
      </c>
      <c r="G1491" s="243"/>
      <c r="H1491" s="247">
        <v>1</v>
      </c>
      <c r="I1491" s="248"/>
      <c r="J1491" s="243"/>
      <c r="K1491" s="243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3" t="s">
        <v>223</v>
      </c>
      <c r="AU1491" s="253" t="s">
        <v>89</v>
      </c>
      <c r="AV1491" s="13" t="s">
        <v>89</v>
      </c>
      <c r="AW1491" s="13" t="s">
        <v>36</v>
      </c>
      <c r="AX1491" s="13" t="s">
        <v>80</v>
      </c>
      <c r="AY1491" s="253" t="s">
        <v>215</v>
      </c>
    </row>
    <row r="1492" s="14" customFormat="1">
      <c r="A1492" s="14"/>
      <c r="B1492" s="254"/>
      <c r="C1492" s="255"/>
      <c r="D1492" s="244" t="s">
        <v>223</v>
      </c>
      <c r="E1492" s="256" t="s">
        <v>1</v>
      </c>
      <c r="F1492" s="257" t="s">
        <v>226</v>
      </c>
      <c r="G1492" s="255"/>
      <c r="H1492" s="258">
        <v>2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4" t="s">
        <v>223</v>
      </c>
      <c r="AU1492" s="264" t="s">
        <v>89</v>
      </c>
      <c r="AV1492" s="14" t="s">
        <v>221</v>
      </c>
      <c r="AW1492" s="14" t="s">
        <v>36</v>
      </c>
      <c r="AX1492" s="14" t="s">
        <v>21</v>
      </c>
      <c r="AY1492" s="264" t="s">
        <v>215</v>
      </c>
    </row>
    <row r="1493" s="2" customFormat="1" ht="21.75" customHeight="1">
      <c r="A1493" s="39"/>
      <c r="B1493" s="40"/>
      <c r="C1493" s="228" t="s">
        <v>2452</v>
      </c>
      <c r="D1493" s="228" t="s">
        <v>217</v>
      </c>
      <c r="E1493" s="229" t="s">
        <v>2453</v>
      </c>
      <c r="F1493" s="230" t="s">
        <v>2454</v>
      </c>
      <c r="G1493" s="231" t="s">
        <v>373</v>
      </c>
      <c r="H1493" s="232">
        <v>3</v>
      </c>
      <c r="I1493" s="233"/>
      <c r="J1493" s="234">
        <f>ROUND(I1493*H1493,2)</f>
        <v>0</v>
      </c>
      <c r="K1493" s="235"/>
      <c r="L1493" s="45"/>
      <c r="M1493" s="236" t="s">
        <v>1</v>
      </c>
      <c r="N1493" s="237" t="s">
        <v>45</v>
      </c>
      <c r="O1493" s="92"/>
      <c r="P1493" s="238">
        <f>O1493*H1493</f>
        <v>0</v>
      </c>
      <c r="Q1493" s="238">
        <v>0</v>
      </c>
      <c r="R1493" s="238">
        <f>Q1493*H1493</f>
        <v>0</v>
      </c>
      <c r="S1493" s="238">
        <v>0</v>
      </c>
      <c r="T1493" s="239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40" t="s">
        <v>303</v>
      </c>
      <c r="AT1493" s="240" t="s">
        <v>217</v>
      </c>
      <c r="AU1493" s="240" t="s">
        <v>89</v>
      </c>
      <c r="AY1493" s="18" t="s">
        <v>215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8" t="s">
        <v>21</v>
      </c>
      <c r="BK1493" s="241">
        <f>ROUND(I1493*H1493,2)</f>
        <v>0</v>
      </c>
      <c r="BL1493" s="18" t="s">
        <v>303</v>
      </c>
      <c r="BM1493" s="240" t="s">
        <v>2455</v>
      </c>
    </row>
    <row r="1494" s="13" customFormat="1">
      <c r="A1494" s="13"/>
      <c r="B1494" s="242"/>
      <c r="C1494" s="243"/>
      <c r="D1494" s="244" t="s">
        <v>223</v>
      </c>
      <c r="E1494" s="245" t="s">
        <v>1</v>
      </c>
      <c r="F1494" s="246" t="s">
        <v>2456</v>
      </c>
      <c r="G1494" s="243"/>
      <c r="H1494" s="247">
        <v>1</v>
      </c>
      <c r="I1494" s="248"/>
      <c r="J1494" s="243"/>
      <c r="K1494" s="243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223</v>
      </c>
      <c r="AU1494" s="253" t="s">
        <v>89</v>
      </c>
      <c r="AV1494" s="13" t="s">
        <v>89</v>
      </c>
      <c r="AW1494" s="13" t="s">
        <v>36</v>
      </c>
      <c r="AX1494" s="13" t="s">
        <v>80</v>
      </c>
      <c r="AY1494" s="253" t="s">
        <v>215</v>
      </c>
    </row>
    <row r="1495" s="13" customFormat="1">
      <c r="A1495" s="13"/>
      <c r="B1495" s="242"/>
      <c r="C1495" s="243"/>
      <c r="D1495" s="244" t="s">
        <v>223</v>
      </c>
      <c r="E1495" s="245" t="s">
        <v>1</v>
      </c>
      <c r="F1495" s="246" t="s">
        <v>2457</v>
      </c>
      <c r="G1495" s="243"/>
      <c r="H1495" s="247">
        <v>2</v>
      </c>
      <c r="I1495" s="248"/>
      <c r="J1495" s="243"/>
      <c r="K1495" s="243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3" t="s">
        <v>223</v>
      </c>
      <c r="AU1495" s="253" t="s">
        <v>89</v>
      </c>
      <c r="AV1495" s="13" t="s">
        <v>89</v>
      </c>
      <c r="AW1495" s="13" t="s">
        <v>36</v>
      </c>
      <c r="AX1495" s="13" t="s">
        <v>80</v>
      </c>
      <c r="AY1495" s="253" t="s">
        <v>215</v>
      </c>
    </row>
    <row r="1496" s="14" customFormat="1">
      <c r="A1496" s="14"/>
      <c r="B1496" s="254"/>
      <c r="C1496" s="255"/>
      <c r="D1496" s="244" t="s">
        <v>223</v>
      </c>
      <c r="E1496" s="256" t="s">
        <v>1</v>
      </c>
      <c r="F1496" s="257" t="s">
        <v>226</v>
      </c>
      <c r="G1496" s="255"/>
      <c r="H1496" s="258">
        <v>3</v>
      </c>
      <c r="I1496" s="259"/>
      <c r="J1496" s="255"/>
      <c r="K1496" s="255"/>
      <c r="L1496" s="260"/>
      <c r="M1496" s="261"/>
      <c r="N1496" s="262"/>
      <c r="O1496" s="262"/>
      <c r="P1496" s="262"/>
      <c r="Q1496" s="262"/>
      <c r="R1496" s="262"/>
      <c r="S1496" s="262"/>
      <c r="T1496" s="26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4" t="s">
        <v>223</v>
      </c>
      <c r="AU1496" s="264" t="s">
        <v>89</v>
      </c>
      <c r="AV1496" s="14" t="s">
        <v>221</v>
      </c>
      <c r="AW1496" s="14" t="s">
        <v>36</v>
      </c>
      <c r="AX1496" s="14" t="s">
        <v>21</v>
      </c>
      <c r="AY1496" s="264" t="s">
        <v>215</v>
      </c>
    </row>
    <row r="1497" s="2" customFormat="1" ht="21.75" customHeight="1">
      <c r="A1497" s="39"/>
      <c r="B1497" s="40"/>
      <c r="C1497" s="275" t="s">
        <v>2458</v>
      </c>
      <c r="D1497" s="275" t="s">
        <v>294</v>
      </c>
      <c r="E1497" s="276" t="s">
        <v>2459</v>
      </c>
      <c r="F1497" s="277" t="s">
        <v>2460</v>
      </c>
      <c r="G1497" s="278" t="s">
        <v>373</v>
      </c>
      <c r="H1497" s="279">
        <v>3</v>
      </c>
      <c r="I1497" s="280"/>
      <c r="J1497" s="281">
        <f>ROUND(I1497*H1497,2)</f>
        <v>0</v>
      </c>
      <c r="K1497" s="282"/>
      <c r="L1497" s="283"/>
      <c r="M1497" s="284" t="s">
        <v>1</v>
      </c>
      <c r="N1497" s="285" t="s">
        <v>45</v>
      </c>
      <c r="O1497" s="92"/>
      <c r="P1497" s="238">
        <f>O1497*H1497</f>
        <v>0</v>
      </c>
      <c r="Q1497" s="238">
        <v>0.044999999999999998</v>
      </c>
      <c r="R1497" s="238">
        <f>Q1497*H1497</f>
        <v>0.13500000000000001</v>
      </c>
      <c r="S1497" s="238">
        <v>0</v>
      </c>
      <c r="T1497" s="23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40" t="s">
        <v>384</v>
      </c>
      <c r="AT1497" s="240" t="s">
        <v>294</v>
      </c>
      <c r="AU1497" s="240" t="s">
        <v>89</v>
      </c>
      <c r="AY1497" s="18" t="s">
        <v>215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8" t="s">
        <v>21</v>
      </c>
      <c r="BK1497" s="241">
        <f>ROUND(I1497*H1497,2)</f>
        <v>0</v>
      </c>
      <c r="BL1497" s="18" t="s">
        <v>303</v>
      </c>
      <c r="BM1497" s="240" t="s">
        <v>2461</v>
      </c>
    </row>
    <row r="1498" s="13" customFormat="1">
      <c r="A1498" s="13"/>
      <c r="B1498" s="242"/>
      <c r="C1498" s="243"/>
      <c r="D1498" s="244" t="s">
        <v>223</v>
      </c>
      <c r="E1498" s="245" t="s">
        <v>1</v>
      </c>
      <c r="F1498" s="246" t="s">
        <v>2456</v>
      </c>
      <c r="G1498" s="243"/>
      <c r="H1498" s="247">
        <v>1</v>
      </c>
      <c r="I1498" s="248"/>
      <c r="J1498" s="243"/>
      <c r="K1498" s="243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3" t="s">
        <v>223</v>
      </c>
      <c r="AU1498" s="253" t="s">
        <v>89</v>
      </c>
      <c r="AV1498" s="13" t="s">
        <v>89</v>
      </c>
      <c r="AW1498" s="13" t="s">
        <v>36</v>
      </c>
      <c r="AX1498" s="13" t="s">
        <v>80</v>
      </c>
      <c r="AY1498" s="253" t="s">
        <v>215</v>
      </c>
    </row>
    <row r="1499" s="13" customFormat="1">
      <c r="A1499" s="13"/>
      <c r="B1499" s="242"/>
      <c r="C1499" s="243"/>
      <c r="D1499" s="244" t="s">
        <v>223</v>
      </c>
      <c r="E1499" s="245" t="s">
        <v>1</v>
      </c>
      <c r="F1499" s="246" t="s">
        <v>2462</v>
      </c>
      <c r="G1499" s="243"/>
      <c r="H1499" s="247">
        <v>2</v>
      </c>
      <c r="I1499" s="248"/>
      <c r="J1499" s="243"/>
      <c r="K1499" s="243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223</v>
      </c>
      <c r="AU1499" s="253" t="s">
        <v>89</v>
      </c>
      <c r="AV1499" s="13" t="s">
        <v>89</v>
      </c>
      <c r="AW1499" s="13" t="s">
        <v>36</v>
      </c>
      <c r="AX1499" s="13" t="s">
        <v>80</v>
      </c>
      <c r="AY1499" s="253" t="s">
        <v>215</v>
      </c>
    </row>
    <row r="1500" s="14" customFormat="1">
      <c r="A1500" s="14"/>
      <c r="B1500" s="254"/>
      <c r="C1500" s="255"/>
      <c r="D1500" s="244" t="s">
        <v>223</v>
      </c>
      <c r="E1500" s="256" t="s">
        <v>1</v>
      </c>
      <c r="F1500" s="257" t="s">
        <v>226</v>
      </c>
      <c r="G1500" s="255"/>
      <c r="H1500" s="258">
        <v>3</v>
      </c>
      <c r="I1500" s="259"/>
      <c r="J1500" s="255"/>
      <c r="K1500" s="255"/>
      <c r="L1500" s="260"/>
      <c r="M1500" s="261"/>
      <c r="N1500" s="262"/>
      <c r="O1500" s="262"/>
      <c r="P1500" s="262"/>
      <c r="Q1500" s="262"/>
      <c r="R1500" s="262"/>
      <c r="S1500" s="262"/>
      <c r="T1500" s="26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4" t="s">
        <v>223</v>
      </c>
      <c r="AU1500" s="264" t="s">
        <v>89</v>
      </c>
      <c r="AV1500" s="14" t="s">
        <v>221</v>
      </c>
      <c r="AW1500" s="14" t="s">
        <v>36</v>
      </c>
      <c r="AX1500" s="14" t="s">
        <v>21</v>
      </c>
      <c r="AY1500" s="264" t="s">
        <v>215</v>
      </c>
    </row>
    <row r="1501" s="2" customFormat="1" ht="33" customHeight="1">
      <c r="A1501" s="39"/>
      <c r="B1501" s="40"/>
      <c r="C1501" s="228" t="s">
        <v>2463</v>
      </c>
      <c r="D1501" s="228" t="s">
        <v>217</v>
      </c>
      <c r="E1501" s="229" t="s">
        <v>2464</v>
      </c>
      <c r="F1501" s="230" t="s">
        <v>2465</v>
      </c>
      <c r="G1501" s="231" t="s">
        <v>246</v>
      </c>
      <c r="H1501" s="232">
        <v>63.636000000000003</v>
      </c>
      <c r="I1501" s="233"/>
      <c r="J1501" s="234">
        <f>ROUND(I1501*H1501,2)</f>
        <v>0</v>
      </c>
      <c r="K1501" s="235"/>
      <c r="L1501" s="45"/>
      <c r="M1501" s="236" t="s">
        <v>1</v>
      </c>
      <c r="N1501" s="237" t="s">
        <v>45</v>
      </c>
      <c r="O1501" s="92"/>
      <c r="P1501" s="238">
        <f>O1501*H1501</f>
        <v>0</v>
      </c>
      <c r="Q1501" s="238">
        <v>0.00027</v>
      </c>
      <c r="R1501" s="238">
        <f>Q1501*H1501</f>
        <v>0.017181720000000001</v>
      </c>
      <c r="S1501" s="238">
        <v>0</v>
      </c>
      <c r="T1501" s="239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0" t="s">
        <v>303</v>
      </c>
      <c r="AT1501" s="240" t="s">
        <v>217</v>
      </c>
      <c r="AU1501" s="240" t="s">
        <v>89</v>
      </c>
      <c r="AY1501" s="18" t="s">
        <v>215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21</v>
      </c>
      <c r="BK1501" s="241">
        <f>ROUND(I1501*H1501,2)</f>
        <v>0</v>
      </c>
      <c r="BL1501" s="18" t="s">
        <v>303</v>
      </c>
      <c r="BM1501" s="240" t="s">
        <v>2466</v>
      </c>
    </row>
    <row r="1502" s="13" customFormat="1">
      <c r="A1502" s="13"/>
      <c r="B1502" s="242"/>
      <c r="C1502" s="243"/>
      <c r="D1502" s="244" t="s">
        <v>223</v>
      </c>
      <c r="E1502" s="245" t="s">
        <v>1</v>
      </c>
      <c r="F1502" s="246" t="s">
        <v>2467</v>
      </c>
      <c r="G1502" s="243"/>
      <c r="H1502" s="247">
        <v>21.623999999999999</v>
      </c>
      <c r="I1502" s="248"/>
      <c r="J1502" s="243"/>
      <c r="K1502" s="243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3" t="s">
        <v>223</v>
      </c>
      <c r="AU1502" s="253" t="s">
        <v>89</v>
      </c>
      <c r="AV1502" s="13" t="s">
        <v>89</v>
      </c>
      <c r="AW1502" s="13" t="s">
        <v>36</v>
      </c>
      <c r="AX1502" s="13" t="s">
        <v>80</v>
      </c>
      <c r="AY1502" s="253" t="s">
        <v>215</v>
      </c>
    </row>
    <row r="1503" s="13" customFormat="1">
      <c r="A1503" s="13"/>
      <c r="B1503" s="242"/>
      <c r="C1503" s="243"/>
      <c r="D1503" s="244" t="s">
        <v>223</v>
      </c>
      <c r="E1503" s="245" t="s">
        <v>1</v>
      </c>
      <c r="F1503" s="246" t="s">
        <v>2468</v>
      </c>
      <c r="G1503" s="243"/>
      <c r="H1503" s="247">
        <v>35.020000000000003</v>
      </c>
      <c r="I1503" s="248"/>
      <c r="J1503" s="243"/>
      <c r="K1503" s="243"/>
      <c r="L1503" s="249"/>
      <c r="M1503" s="250"/>
      <c r="N1503" s="251"/>
      <c r="O1503" s="251"/>
      <c r="P1503" s="251"/>
      <c r="Q1503" s="251"/>
      <c r="R1503" s="251"/>
      <c r="S1503" s="251"/>
      <c r="T1503" s="25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3" t="s">
        <v>223</v>
      </c>
      <c r="AU1503" s="253" t="s">
        <v>89</v>
      </c>
      <c r="AV1503" s="13" t="s">
        <v>89</v>
      </c>
      <c r="AW1503" s="13" t="s">
        <v>36</v>
      </c>
      <c r="AX1503" s="13" t="s">
        <v>80</v>
      </c>
      <c r="AY1503" s="253" t="s">
        <v>215</v>
      </c>
    </row>
    <row r="1504" s="13" customFormat="1">
      <c r="A1504" s="13"/>
      <c r="B1504" s="242"/>
      <c r="C1504" s="243"/>
      <c r="D1504" s="244" t="s">
        <v>223</v>
      </c>
      <c r="E1504" s="245" t="s">
        <v>1</v>
      </c>
      <c r="F1504" s="246" t="s">
        <v>2469</v>
      </c>
      <c r="G1504" s="243"/>
      <c r="H1504" s="247">
        <v>6.992</v>
      </c>
      <c r="I1504" s="248"/>
      <c r="J1504" s="243"/>
      <c r="K1504" s="243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3" t="s">
        <v>223</v>
      </c>
      <c r="AU1504" s="253" t="s">
        <v>89</v>
      </c>
      <c r="AV1504" s="13" t="s">
        <v>89</v>
      </c>
      <c r="AW1504" s="13" t="s">
        <v>36</v>
      </c>
      <c r="AX1504" s="13" t="s">
        <v>80</v>
      </c>
      <c r="AY1504" s="253" t="s">
        <v>215</v>
      </c>
    </row>
    <row r="1505" s="14" customFormat="1">
      <c r="A1505" s="14"/>
      <c r="B1505" s="254"/>
      <c r="C1505" s="255"/>
      <c r="D1505" s="244" t="s">
        <v>223</v>
      </c>
      <c r="E1505" s="256" t="s">
        <v>1</v>
      </c>
      <c r="F1505" s="257" t="s">
        <v>226</v>
      </c>
      <c r="G1505" s="255"/>
      <c r="H1505" s="258">
        <v>63.636000000000003</v>
      </c>
      <c r="I1505" s="259"/>
      <c r="J1505" s="255"/>
      <c r="K1505" s="255"/>
      <c r="L1505" s="260"/>
      <c r="M1505" s="261"/>
      <c r="N1505" s="262"/>
      <c r="O1505" s="262"/>
      <c r="P1505" s="262"/>
      <c r="Q1505" s="262"/>
      <c r="R1505" s="262"/>
      <c r="S1505" s="262"/>
      <c r="T1505" s="26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4" t="s">
        <v>223</v>
      </c>
      <c r="AU1505" s="264" t="s">
        <v>89</v>
      </c>
      <c r="AV1505" s="14" t="s">
        <v>221</v>
      </c>
      <c r="AW1505" s="14" t="s">
        <v>36</v>
      </c>
      <c r="AX1505" s="14" t="s">
        <v>21</v>
      </c>
      <c r="AY1505" s="264" t="s">
        <v>215</v>
      </c>
    </row>
    <row r="1506" s="2" customFormat="1" ht="44.25" customHeight="1">
      <c r="A1506" s="39"/>
      <c r="B1506" s="40"/>
      <c r="C1506" s="228" t="s">
        <v>2470</v>
      </c>
      <c r="D1506" s="228" t="s">
        <v>217</v>
      </c>
      <c r="E1506" s="229" t="s">
        <v>2471</v>
      </c>
      <c r="F1506" s="230" t="s">
        <v>2472</v>
      </c>
      <c r="G1506" s="231" t="s">
        <v>246</v>
      </c>
      <c r="H1506" s="232">
        <v>63.636000000000003</v>
      </c>
      <c r="I1506" s="233"/>
      <c r="J1506" s="234">
        <f>ROUND(I1506*H1506,2)</f>
        <v>0</v>
      </c>
      <c r="K1506" s="235"/>
      <c r="L1506" s="45"/>
      <c r="M1506" s="236" t="s">
        <v>1</v>
      </c>
      <c r="N1506" s="237" t="s">
        <v>45</v>
      </c>
      <c r="O1506" s="92"/>
      <c r="P1506" s="238">
        <f>O1506*H1506</f>
        <v>0</v>
      </c>
      <c r="Q1506" s="238">
        <v>0</v>
      </c>
      <c r="R1506" s="238">
        <f>Q1506*H1506</f>
        <v>0</v>
      </c>
      <c r="S1506" s="238">
        <v>0</v>
      </c>
      <c r="T1506" s="239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40" t="s">
        <v>303</v>
      </c>
      <c r="AT1506" s="240" t="s">
        <v>217</v>
      </c>
      <c r="AU1506" s="240" t="s">
        <v>89</v>
      </c>
      <c r="AY1506" s="18" t="s">
        <v>215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8" t="s">
        <v>21</v>
      </c>
      <c r="BK1506" s="241">
        <f>ROUND(I1506*H1506,2)</f>
        <v>0</v>
      </c>
      <c r="BL1506" s="18" t="s">
        <v>303</v>
      </c>
      <c r="BM1506" s="240" t="s">
        <v>2473</v>
      </c>
    </row>
    <row r="1507" s="13" customFormat="1">
      <c r="A1507" s="13"/>
      <c r="B1507" s="242"/>
      <c r="C1507" s="243"/>
      <c r="D1507" s="244" t="s">
        <v>223</v>
      </c>
      <c r="E1507" s="245" t="s">
        <v>1</v>
      </c>
      <c r="F1507" s="246" t="s">
        <v>2474</v>
      </c>
      <c r="G1507" s="243"/>
      <c r="H1507" s="247">
        <v>21.623999999999999</v>
      </c>
      <c r="I1507" s="248"/>
      <c r="J1507" s="243"/>
      <c r="K1507" s="243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3" t="s">
        <v>223</v>
      </c>
      <c r="AU1507" s="253" t="s">
        <v>89</v>
      </c>
      <c r="AV1507" s="13" t="s">
        <v>89</v>
      </c>
      <c r="AW1507" s="13" t="s">
        <v>36</v>
      </c>
      <c r="AX1507" s="13" t="s">
        <v>80</v>
      </c>
      <c r="AY1507" s="253" t="s">
        <v>215</v>
      </c>
    </row>
    <row r="1508" s="13" customFormat="1">
      <c r="A1508" s="13"/>
      <c r="B1508" s="242"/>
      <c r="C1508" s="243"/>
      <c r="D1508" s="244" t="s">
        <v>223</v>
      </c>
      <c r="E1508" s="245" t="s">
        <v>1</v>
      </c>
      <c r="F1508" s="246" t="s">
        <v>2475</v>
      </c>
      <c r="G1508" s="243"/>
      <c r="H1508" s="247">
        <v>35.020000000000003</v>
      </c>
      <c r="I1508" s="248"/>
      <c r="J1508" s="243"/>
      <c r="K1508" s="243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3" t="s">
        <v>223</v>
      </c>
      <c r="AU1508" s="253" t="s">
        <v>89</v>
      </c>
      <c r="AV1508" s="13" t="s">
        <v>89</v>
      </c>
      <c r="AW1508" s="13" t="s">
        <v>36</v>
      </c>
      <c r="AX1508" s="13" t="s">
        <v>80</v>
      </c>
      <c r="AY1508" s="253" t="s">
        <v>215</v>
      </c>
    </row>
    <row r="1509" s="13" customFormat="1">
      <c r="A1509" s="13"/>
      <c r="B1509" s="242"/>
      <c r="C1509" s="243"/>
      <c r="D1509" s="244" t="s">
        <v>223</v>
      </c>
      <c r="E1509" s="245" t="s">
        <v>1</v>
      </c>
      <c r="F1509" s="246" t="s">
        <v>2476</v>
      </c>
      <c r="G1509" s="243"/>
      <c r="H1509" s="247">
        <v>6.992</v>
      </c>
      <c r="I1509" s="248"/>
      <c r="J1509" s="243"/>
      <c r="K1509" s="243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3" t="s">
        <v>223</v>
      </c>
      <c r="AU1509" s="253" t="s">
        <v>89</v>
      </c>
      <c r="AV1509" s="13" t="s">
        <v>89</v>
      </c>
      <c r="AW1509" s="13" t="s">
        <v>36</v>
      </c>
      <c r="AX1509" s="13" t="s">
        <v>80</v>
      </c>
      <c r="AY1509" s="253" t="s">
        <v>215</v>
      </c>
    </row>
    <row r="1510" s="14" customFormat="1">
      <c r="A1510" s="14"/>
      <c r="B1510" s="254"/>
      <c r="C1510" s="255"/>
      <c r="D1510" s="244" t="s">
        <v>223</v>
      </c>
      <c r="E1510" s="256" t="s">
        <v>1</v>
      </c>
      <c r="F1510" s="257" t="s">
        <v>937</v>
      </c>
      <c r="G1510" s="255"/>
      <c r="H1510" s="258">
        <v>63.636000000000003</v>
      </c>
      <c r="I1510" s="259"/>
      <c r="J1510" s="255"/>
      <c r="K1510" s="255"/>
      <c r="L1510" s="260"/>
      <c r="M1510" s="261"/>
      <c r="N1510" s="262"/>
      <c r="O1510" s="262"/>
      <c r="P1510" s="262"/>
      <c r="Q1510" s="262"/>
      <c r="R1510" s="262"/>
      <c r="S1510" s="262"/>
      <c r="T1510" s="26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4" t="s">
        <v>223</v>
      </c>
      <c r="AU1510" s="264" t="s">
        <v>89</v>
      </c>
      <c r="AV1510" s="14" t="s">
        <v>221</v>
      </c>
      <c r="AW1510" s="14" t="s">
        <v>36</v>
      </c>
      <c r="AX1510" s="14" t="s">
        <v>21</v>
      </c>
      <c r="AY1510" s="264" t="s">
        <v>215</v>
      </c>
    </row>
    <row r="1511" s="2" customFormat="1" ht="44.25" customHeight="1">
      <c r="A1511" s="39"/>
      <c r="B1511" s="40"/>
      <c r="C1511" s="228" t="s">
        <v>2477</v>
      </c>
      <c r="D1511" s="228" t="s">
        <v>217</v>
      </c>
      <c r="E1511" s="229" t="s">
        <v>2478</v>
      </c>
      <c r="F1511" s="230" t="s">
        <v>2479</v>
      </c>
      <c r="G1511" s="231" t="s">
        <v>246</v>
      </c>
      <c r="H1511" s="232">
        <v>49.262</v>
      </c>
      <c r="I1511" s="233"/>
      <c r="J1511" s="234">
        <f>ROUND(I1511*H1511,2)</f>
        <v>0</v>
      </c>
      <c r="K1511" s="235"/>
      <c r="L1511" s="45"/>
      <c r="M1511" s="236" t="s">
        <v>1</v>
      </c>
      <c r="N1511" s="237" t="s">
        <v>45</v>
      </c>
      <c r="O1511" s="92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40" t="s">
        <v>303</v>
      </c>
      <c r="AT1511" s="240" t="s">
        <v>217</v>
      </c>
      <c r="AU1511" s="240" t="s">
        <v>89</v>
      </c>
      <c r="AY1511" s="18" t="s">
        <v>215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21</v>
      </c>
      <c r="BK1511" s="241">
        <f>ROUND(I1511*H1511,2)</f>
        <v>0</v>
      </c>
      <c r="BL1511" s="18" t="s">
        <v>303</v>
      </c>
      <c r="BM1511" s="240" t="s">
        <v>2480</v>
      </c>
    </row>
    <row r="1512" s="13" customFormat="1">
      <c r="A1512" s="13"/>
      <c r="B1512" s="242"/>
      <c r="C1512" s="243"/>
      <c r="D1512" s="244" t="s">
        <v>223</v>
      </c>
      <c r="E1512" s="245" t="s">
        <v>1</v>
      </c>
      <c r="F1512" s="246" t="s">
        <v>2481</v>
      </c>
      <c r="G1512" s="243"/>
      <c r="H1512" s="247">
        <v>40.715000000000003</v>
      </c>
      <c r="I1512" s="248"/>
      <c r="J1512" s="243"/>
      <c r="K1512" s="243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3" t="s">
        <v>223</v>
      </c>
      <c r="AU1512" s="253" t="s">
        <v>89</v>
      </c>
      <c r="AV1512" s="13" t="s">
        <v>89</v>
      </c>
      <c r="AW1512" s="13" t="s">
        <v>36</v>
      </c>
      <c r="AX1512" s="13" t="s">
        <v>80</v>
      </c>
      <c r="AY1512" s="253" t="s">
        <v>215</v>
      </c>
    </row>
    <row r="1513" s="13" customFormat="1">
      <c r="A1513" s="13"/>
      <c r="B1513" s="242"/>
      <c r="C1513" s="243"/>
      <c r="D1513" s="244" t="s">
        <v>223</v>
      </c>
      <c r="E1513" s="245" t="s">
        <v>1</v>
      </c>
      <c r="F1513" s="246" t="s">
        <v>2482</v>
      </c>
      <c r="G1513" s="243"/>
      <c r="H1513" s="247">
        <v>8.5470000000000006</v>
      </c>
      <c r="I1513" s="248"/>
      <c r="J1513" s="243"/>
      <c r="K1513" s="243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3" t="s">
        <v>223</v>
      </c>
      <c r="AU1513" s="253" t="s">
        <v>89</v>
      </c>
      <c r="AV1513" s="13" t="s">
        <v>89</v>
      </c>
      <c r="AW1513" s="13" t="s">
        <v>36</v>
      </c>
      <c r="AX1513" s="13" t="s">
        <v>80</v>
      </c>
      <c r="AY1513" s="253" t="s">
        <v>215</v>
      </c>
    </row>
    <row r="1514" s="14" customFormat="1">
      <c r="A1514" s="14"/>
      <c r="B1514" s="254"/>
      <c r="C1514" s="255"/>
      <c r="D1514" s="244" t="s">
        <v>223</v>
      </c>
      <c r="E1514" s="256" t="s">
        <v>1</v>
      </c>
      <c r="F1514" s="257" t="s">
        <v>937</v>
      </c>
      <c r="G1514" s="255"/>
      <c r="H1514" s="258">
        <v>49.262</v>
      </c>
      <c r="I1514" s="259"/>
      <c r="J1514" s="255"/>
      <c r="K1514" s="255"/>
      <c r="L1514" s="260"/>
      <c r="M1514" s="261"/>
      <c r="N1514" s="262"/>
      <c r="O1514" s="262"/>
      <c r="P1514" s="262"/>
      <c r="Q1514" s="262"/>
      <c r="R1514" s="262"/>
      <c r="S1514" s="262"/>
      <c r="T1514" s="26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4" t="s">
        <v>223</v>
      </c>
      <c r="AU1514" s="264" t="s">
        <v>89</v>
      </c>
      <c r="AV1514" s="14" t="s">
        <v>221</v>
      </c>
      <c r="AW1514" s="14" t="s">
        <v>36</v>
      </c>
      <c r="AX1514" s="14" t="s">
        <v>21</v>
      </c>
      <c r="AY1514" s="264" t="s">
        <v>215</v>
      </c>
    </row>
    <row r="1515" s="2" customFormat="1" ht="21.75" customHeight="1">
      <c r="A1515" s="39"/>
      <c r="B1515" s="40"/>
      <c r="C1515" s="228" t="s">
        <v>2483</v>
      </c>
      <c r="D1515" s="228" t="s">
        <v>217</v>
      </c>
      <c r="E1515" s="229" t="s">
        <v>2484</v>
      </c>
      <c r="F1515" s="230" t="s">
        <v>2485</v>
      </c>
      <c r="G1515" s="231" t="s">
        <v>246</v>
      </c>
      <c r="H1515" s="232">
        <v>39.429000000000002</v>
      </c>
      <c r="I1515" s="233"/>
      <c r="J1515" s="234">
        <f>ROUND(I1515*H1515,2)</f>
        <v>0</v>
      </c>
      <c r="K1515" s="235"/>
      <c r="L1515" s="45"/>
      <c r="M1515" s="236" t="s">
        <v>1</v>
      </c>
      <c r="N1515" s="237" t="s">
        <v>45</v>
      </c>
      <c r="O1515" s="92"/>
      <c r="P1515" s="238">
        <f>O1515*H1515</f>
        <v>0</v>
      </c>
      <c r="Q1515" s="238">
        <v>0</v>
      </c>
      <c r="R1515" s="238">
        <f>Q1515*H1515</f>
        <v>0</v>
      </c>
      <c r="S1515" s="238">
        <v>0</v>
      </c>
      <c r="T1515" s="239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40" t="s">
        <v>303</v>
      </c>
      <c r="AT1515" s="240" t="s">
        <v>217</v>
      </c>
      <c r="AU1515" s="240" t="s">
        <v>89</v>
      </c>
      <c r="AY1515" s="18" t="s">
        <v>215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8" t="s">
        <v>21</v>
      </c>
      <c r="BK1515" s="241">
        <f>ROUND(I1515*H1515,2)</f>
        <v>0</v>
      </c>
      <c r="BL1515" s="18" t="s">
        <v>303</v>
      </c>
      <c r="BM1515" s="240" t="s">
        <v>2486</v>
      </c>
    </row>
    <row r="1516" s="13" customFormat="1">
      <c r="A1516" s="13"/>
      <c r="B1516" s="242"/>
      <c r="C1516" s="243"/>
      <c r="D1516" s="244" t="s">
        <v>223</v>
      </c>
      <c r="E1516" s="245" t="s">
        <v>1</v>
      </c>
      <c r="F1516" s="246" t="s">
        <v>2487</v>
      </c>
      <c r="G1516" s="243"/>
      <c r="H1516" s="247">
        <v>21.068999999999999</v>
      </c>
      <c r="I1516" s="248"/>
      <c r="J1516" s="243"/>
      <c r="K1516" s="243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3" t="s">
        <v>223</v>
      </c>
      <c r="AU1516" s="253" t="s">
        <v>89</v>
      </c>
      <c r="AV1516" s="13" t="s">
        <v>89</v>
      </c>
      <c r="AW1516" s="13" t="s">
        <v>36</v>
      </c>
      <c r="AX1516" s="13" t="s">
        <v>80</v>
      </c>
      <c r="AY1516" s="253" t="s">
        <v>215</v>
      </c>
    </row>
    <row r="1517" s="13" customFormat="1">
      <c r="A1517" s="13"/>
      <c r="B1517" s="242"/>
      <c r="C1517" s="243"/>
      <c r="D1517" s="244" t="s">
        <v>223</v>
      </c>
      <c r="E1517" s="245" t="s">
        <v>1</v>
      </c>
      <c r="F1517" s="246" t="s">
        <v>2488</v>
      </c>
      <c r="G1517" s="243"/>
      <c r="H1517" s="247">
        <v>18.359999999999999</v>
      </c>
      <c r="I1517" s="248"/>
      <c r="J1517" s="243"/>
      <c r="K1517" s="243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3" t="s">
        <v>223</v>
      </c>
      <c r="AU1517" s="253" t="s">
        <v>89</v>
      </c>
      <c r="AV1517" s="13" t="s">
        <v>89</v>
      </c>
      <c r="AW1517" s="13" t="s">
        <v>36</v>
      </c>
      <c r="AX1517" s="13" t="s">
        <v>80</v>
      </c>
      <c r="AY1517" s="253" t="s">
        <v>215</v>
      </c>
    </row>
    <row r="1518" s="14" customFormat="1">
      <c r="A1518" s="14"/>
      <c r="B1518" s="254"/>
      <c r="C1518" s="255"/>
      <c r="D1518" s="244" t="s">
        <v>223</v>
      </c>
      <c r="E1518" s="256" t="s">
        <v>1</v>
      </c>
      <c r="F1518" s="257" t="s">
        <v>226</v>
      </c>
      <c r="G1518" s="255"/>
      <c r="H1518" s="258">
        <v>39.429000000000002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223</v>
      </c>
      <c r="AU1518" s="264" t="s">
        <v>89</v>
      </c>
      <c r="AV1518" s="14" t="s">
        <v>221</v>
      </c>
      <c r="AW1518" s="14" t="s">
        <v>36</v>
      </c>
      <c r="AX1518" s="14" t="s">
        <v>21</v>
      </c>
      <c r="AY1518" s="264" t="s">
        <v>215</v>
      </c>
    </row>
    <row r="1519" s="2" customFormat="1" ht="44.25" customHeight="1">
      <c r="A1519" s="39"/>
      <c r="B1519" s="40"/>
      <c r="C1519" s="275" t="s">
        <v>2489</v>
      </c>
      <c r="D1519" s="275" t="s">
        <v>294</v>
      </c>
      <c r="E1519" s="276" t="s">
        <v>2490</v>
      </c>
      <c r="F1519" s="277" t="s">
        <v>2491</v>
      </c>
      <c r="G1519" s="278" t="s">
        <v>246</v>
      </c>
      <c r="H1519" s="279">
        <v>21.068999999999999</v>
      </c>
      <c r="I1519" s="280"/>
      <c r="J1519" s="281">
        <f>ROUND(I1519*H1519,2)</f>
        <v>0</v>
      </c>
      <c r="K1519" s="282"/>
      <c r="L1519" s="283"/>
      <c r="M1519" s="284" t="s">
        <v>1</v>
      </c>
      <c r="N1519" s="285" t="s">
        <v>45</v>
      </c>
      <c r="O1519" s="92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40" t="s">
        <v>384</v>
      </c>
      <c r="AT1519" s="240" t="s">
        <v>294</v>
      </c>
      <c r="AU1519" s="240" t="s">
        <v>89</v>
      </c>
      <c r="AY1519" s="18" t="s">
        <v>215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21</v>
      </c>
      <c r="BK1519" s="241">
        <f>ROUND(I1519*H1519,2)</f>
        <v>0</v>
      </c>
      <c r="BL1519" s="18" t="s">
        <v>303</v>
      </c>
      <c r="BM1519" s="240" t="s">
        <v>2492</v>
      </c>
    </row>
    <row r="1520" s="13" customFormat="1">
      <c r="A1520" s="13"/>
      <c r="B1520" s="242"/>
      <c r="C1520" s="243"/>
      <c r="D1520" s="244" t="s">
        <v>223</v>
      </c>
      <c r="E1520" s="245" t="s">
        <v>1</v>
      </c>
      <c r="F1520" s="246" t="s">
        <v>2487</v>
      </c>
      <c r="G1520" s="243"/>
      <c r="H1520" s="247">
        <v>21.068999999999999</v>
      </c>
      <c r="I1520" s="248"/>
      <c r="J1520" s="243"/>
      <c r="K1520" s="243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223</v>
      </c>
      <c r="AU1520" s="253" t="s">
        <v>89</v>
      </c>
      <c r="AV1520" s="13" t="s">
        <v>89</v>
      </c>
      <c r="AW1520" s="13" t="s">
        <v>36</v>
      </c>
      <c r="AX1520" s="13" t="s">
        <v>80</v>
      </c>
      <c r="AY1520" s="253" t="s">
        <v>215</v>
      </c>
    </row>
    <row r="1521" s="14" customFormat="1">
      <c r="A1521" s="14"/>
      <c r="B1521" s="254"/>
      <c r="C1521" s="255"/>
      <c r="D1521" s="244" t="s">
        <v>223</v>
      </c>
      <c r="E1521" s="256" t="s">
        <v>1</v>
      </c>
      <c r="F1521" s="257" t="s">
        <v>226</v>
      </c>
      <c r="G1521" s="255"/>
      <c r="H1521" s="258">
        <v>21.068999999999999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4" t="s">
        <v>223</v>
      </c>
      <c r="AU1521" s="264" t="s">
        <v>89</v>
      </c>
      <c r="AV1521" s="14" t="s">
        <v>221</v>
      </c>
      <c r="AW1521" s="14" t="s">
        <v>36</v>
      </c>
      <c r="AX1521" s="14" t="s">
        <v>21</v>
      </c>
      <c r="AY1521" s="264" t="s">
        <v>215</v>
      </c>
    </row>
    <row r="1522" s="2" customFormat="1" ht="55.5" customHeight="1">
      <c r="A1522" s="39"/>
      <c r="B1522" s="40"/>
      <c r="C1522" s="275" t="s">
        <v>2493</v>
      </c>
      <c r="D1522" s="275" t="s">
        <v>294</v>
      </c>
      <c r="E1522" s="276" t="s">
        <v>2494</v>
      </c>
      <c r="F1522" s="277" t="s">
        <v>2495</v>
      </c>
      <c r="G1522" s="278" t="s">
        <v>246</v>
      </c>
      <c r="H1522" s="279">
        <v>18.359999999999999</v>
      </c>
      <c r="I1522" s="280"/>
      <c r="J1522" s="281">
        <f>ROUND(I1522*H1522,2)</f>
        <v>0</v>
      </c>
      <c r="K1522" s="282"/>
      <c r="L1522" s="283"/>
      <c r="M1522" s="284" t="s">
        <v>1</v>
      </c>
      <c r="N1522" s="285" t="s">
        <v>45</v>
      </c>
      <c r="O1522" s="92"/>
      <c r="P1522" s="238">
        <f>O1522*H1522</f>
        <v>0</v>
      </c>
      <c r="Q1522" s="238">
        <v>0</v>
      </c>
      <c r="R1522" s="238">
        <f>Q1522*H1522</f>
        <v>0</v>
      </c>
      <c r="S1522" s="238">
        <v>0</v>
      </c>
      <c r="T1522" s="239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40" t="s">
        <v>384</v>
      </c>
      <c r="AT1522" s="240" t="s">
        <v>294</v>
      </c>
      <c r="AU1522" s="240" t="s">
        <v>89</v>
      </c>
      <c r="AY1522" s="18" t="s">
        <v>215</v>
      </c>
      <c r="BE1522" s="241">
        <f>IF(N1522="základní",J1522,0)</f>
        <v>0</v>
      </c>
      <c r="BF1522" s="241">
        <f>IF(N1522="snížená",J1522,0)</f>
        <v>0</v>
      </c>
      <c r="BG1522" s="241">
        <f>IF(N1522="zákl. přenesená",J1522,0)</f>
        <v>0</v>
      </c>
      <c r="BH1522" s="241">
        <f>IF(N1522="sníž. přenesená",J1522,0)</f>
        <v>0</v>
      </c>
      <c r="BI1522" s="241">
        <f>IF(N1522="nulová",J1522,0)</f>
        <v>0</v>
      </c>
      <c r="BJ1522" s="18" t="s">
        <v>21</v>
      </c>
      <c r="BK1522" s="241">
        <f>ROUND(I1522*H1522,2)</f>
        <v>0</v>
      </c>
      <c r="BL1522" s="18" t="s">
        <v>303</v>
      </c>
      <c r="BM1522" s="240" t="s">
        <v>2496</v>
      </c>
    </row>
    <row r="1523" s="13" customFormat="1">
      <c r="A1523" s="13"/>
      <c r="B1523" s="242"/>
      <c r="C1523" s="243"/>
      <c r="D1523" s="244" t="s">
        <v>223</v>
      </c>
      <c r="E1523" s="245" t="s">
        <v>1</v>
      </c>
      <c r="F1523" s="246" t="s">
        <v>2497</v>
      </c>
      <c r="G1523" s="243"/>
      <c r="H1523" s="247">
        <v>18.359999999999999</v>
      </c>
      <c r="I1523" s="248"/>
      <c r="J1523" s="243"/>
      <c r="K1523" s="243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3" t="s">
        <v>223</v>
      </c>
      <c r="AU1523" s="253" t="s">
        <v>89</v>
      </c>
      <c r="AV1523" s="13" t="s">
        <v>89</v>
      </c>
      <c r="AW1523" s="13" t="s">
        <v>36</v>
      </c>
      <c r="AX1523" s="13" t="s">
        <v>21</v>
      </c>
      <c r="AY1523" s="253" t="s">
        <v>215</v>
      </c>
    </row>
    <row r="1524" s="2" customFormat="1" ht="21.75" customHeight="1">
      <c r="A1524" s="39"/>
      <c r="B1524" s="40"/>
      <c r="C1524" s="228" t="s">
        <v>2498</v>
      </c>
      <c r="D1524" s="228" t="s">
        <v>217</v>
      </c>
      <c r="E1524" s="229" t="s">
        <v>2499</v>
      </c>
      <c r="F1524" s="230" t="s">
        <v>2500</v>
      </c>
      <c r="G1524" s="231" t="s">
        <v>246</v>
      </c>
      <c r="H1524" s="232">
        <v>30.324000000000002</v>
      </c>
      <c r="I1524" s="233"/>
      <c r="J1524" s="234">
        <f>ROUND(I1524*H1524,2)</f>
        <v>0</v>
      </c>
      <c r="K1524" s="235"/>
      <c r="L1524" s="45"/>
      <c r="M1524" s="236" t="s">
        <v>1</v>
      </c>
      <c r="N1524" s="237" t="s">
        <v>45</v>
      </c>
      <c r="O1524" s="92"/>
      <c r="P1524" s="238">
        <f>O1524*H1524</f>
        <v>0</v>
      </c>
      <c r="Q1524" s="238">
        <v>0</v>
      </c>
      <c r="R1524" s="238">
        <f>Q1524*H1524</f>
        <v>0</v>
      </c>
      <c r="S1524" s="238">
        <v>0</v>
      </c>
      <c r="T1524" s="23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40" t="s">
        <v>303</v>
      </c>
      <c r="AT1524" s="240" t="s">
        <v>217</v>
      </c>
      <c r="AU1524" s="240" t="s">
        <v>89</v>
      </c>
      <c r="AY1524" s="18" t="s">
        <v>215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8" t="s">
        <v>21</v>
      </c>
      <c r="BK1524" s="241">
        <f>ROUND(I1524*H1524,2)</f>
        <v>0</v>
      </c>
      <c r="BL1524" s="18" t="s">
        <v>303</v>
      </c>
      <c r="BM1524" s="240" t="s">
        <v>2501</v>
      </c>
    </row>
    <row r="1525" s="13" customFormat="1">
      <c r="A1525" s="13"/>
      <c r="B1525" s="242"/>
      <c r="C1525" s="243"/>
      <c r="D1525" s="244" t="s">
        <v>223</v>
      </c>
      <c r="E1525" s="245" t="s">
        <v>1</v>
      </c>
      <c r="F1525" s="246" t="s">
        <v>2502</v>
      </c>
      <c r="G1525" s="243"/>
      <c r="H1525" s="247">
        <v>30.324000000000002</v>
      </c>
      <c r="I1525" s="248"/>
      <c r="J1525" s="243"/>
      <c r="K1525" s="243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3" t="s">
        <v>223</v>
      </c>
      <c r="AU1525" s="253" t="s">
        <v>89</v>
      </c>
      <c r="AV1525" s="13" t="s">
        <v>89</v>
      </c>
      <c r="AW1525" s="13" t="s">
        <v>36</v>
      </c>
      <c r="AX1525" s="13" t="s">
        <v>80</v>
      </c>
      <c r="AY1525" s="253" t="s">
        <v>215</v>
      </c>
    </row>
    <row r="1526" s="14" customFormat="1">
      <c r="A1526" s="14"/>
      <c r="B1526" s="254"/>
      <c r="C1526" s="255"/>
      <c r="D1526" s="244" t="s">
        <v>223</v>
      </c>
      <c r="E1526" s="256" t="s">
        <v>1</v>
      </c>
      <c r="F1526" s="257" t="s">
        <v>226</v>
      </c>
      <c r="G1526" s="255"/>
      <c r="H1526" s="258">
        <v>30.324000000000002</v>
      </c>
      <c r="I1526" s="259"/>
      <c r="J1526" s="255"/>
      <c r="K1526" s="255"/>
      <c r="L1526" s="260"/>
      <c r="M1526" s="261"/>
      <c r="N1526" s="262"/>
      <c r="O1526" s="262"/>
      <c r="P1526" s="262"/>
      <c r="Q1526" s="262"/>
      <c r="R1526" s="262"/>
      <c r="S1526" s="262"/>
      <c r="T1526" s="26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4" t="s">
        <v>223</v>
      </c>
      <c r="AU1526" s="264" t="s">
        <v>89</v>
      </c>
      <c r="AV1526" s="14" t="s">
        <v>221</v>
      </c>
      <c r="AW1526" s="14" t="s">
        <v>36</v>
      </c>
      <c r="AX1526" s="14" t="s">
        <v>21</v>
      </c>
      <c r="AY1526" s="264" t="s">
        <v>215</v>
      </c>
    </row>
    <row r="1527" s="2" customFormat="1" ht="21.75" customHeight="1">
      <c r="A1527" s="39"/>
      <c r="B1527" s="40"/>
      <c r="C1527" s="228" t="s">
        <v>2503</v>
      </c>
      <c r="D1527" s="228" t="s">
        <v>217</v>
      </c>
      <c r="E1527" s="229" t="s">
        <v>2504</v>
      </c>
      <c r="F1527" s="230" t="s">
        <v>2505</v>
      </c>
      <c r="G1527" s="231" t="s">
        <v>472</v>
      </c>
      <c r="H1527" s="232">
        <v>38.049999999999997</v>
      </c>
      <c r="I1527" s="233"/>
      <c r="J1527" s="234">
        <f>ROUND(I1527*H1527,2)</f>
        <v>0</v>
      </c>
      <c r="K1527" s="235"/>
      <c r="L1527" s="45"/>
      <c r="M1527" s="236" t="s">
        <v>1</v>
      </c>
      <c r="N1527" s="237" t="s">
        <v>45</v>
      </c>
      <c r="O1527" s="92"/>
      <c r="P1527" s="238">
        <f>O1527*H1527</f>
        <v>0</v>
      </c>
      <c r="Q1527" s="238">
        <v>0</v>
      </c>
      <c r="R1527" s="238">
        <f>Q1527*H1527</f>
        <v>0</v>
      </c>
      <c r="S1527" s="238">
        <v>0</v>
      </c>
      <c r="T1527" s="239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40" t="s">
        <v>303</v>
      </c>
      <c r="AT1527" s="240" t="s">
        <v>217</v>
      </c>
      <c r="AU1527" s="240" t="s">
        <v>89</v>
      </c>
      <c r="AY1527" s="18" t="s">
        <v>215</v>
      </c>
      <c r="BE1527" s="241">
        <f>IF(N1527="základní",J1527,0)</f>
        <v>0</v>
      </c>
      <c r="BF1527" s="241">
        <f>IF(N1527="snížená",J1527,0)</f>
        <v>0</v>
      </c>
      <c r="BG1527" s="241">
        <f>IF(N1527="zákl. přenesená",J1527,0)</f>
        <v>0</v>
      </c>
      <c r="BH1527" s="241">
        <f>IF(N1527="sníž. přenesená",J1527,0)</f>
        <v>0</v>
      </c>
      <c r="BI1527" s="241">
        <f>IF(N1527="nulová",J1527,0)</f>
        <v>0</v>
      </c>
      <c r="BJ1527" s="18" t="s">
        <v>21</v>
      </c>
      <c r="BK1527" s="241">
        <f>ROUND(I1527*H1527,2)</f>
        <v>0</v>
      </c>
      <c r="BL1527" s="18" t="s">
        <v>303</v>
      </c>
      <c r="BM1527" s="240" t="s">
        <v>2506</v>
      </c>
    </row>
    <row r="1528" s="13" customFormat="1">
      <c r="A1528" s="13"/>
      <c r="B1528" s="242"/>
      <c r="C1528" s="243"/>
      <c r="D1528" s="244" t="s">
        <v>223</v>
      </c>
      <c r="E1528" s="245" t="s">
        <v>1</v>
      </c>
      <c r="F1528" s="246" t="s">
        <v>2507</v>
      </c>
      <c r="G1528" s="243"/>
      <c r="H1528" s="247">
        <v>5.4500000000000002</v>
      </c>
      <c r="I1528" s="248"/>
      <c r="J1528" s="243"/>
      <c r="K1528" s="243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223</v>
      </c>
      <c r="AU1528" s="253" t="s">
        <v>89</v>
      </c>
      <c r="AV1528" s="13" t="s">
        <v>89</v>
      </c>
      <c r="AW1528" s="13" t="s">
        <v>36</v>
      </c>
      <c r="AX1528" s="13" t="s">
        <v>80</v>
      </c>
      <c r="AY1528" s="253" t="s">
        <v>215</v>
      </c>
    </row>
    <row r="1529" s="13" customFormat="1">
      <c r="A1529" s="13"/>
      <c r="B1529" s="242"/>
      <c r="C1529" s="243"/>
      <c r="D1529" s="244" t="s">
        <v>223</v>
      </c>
      <c r="E1529" s="245" t="s">
        <v>1</v>
      </c>
      <c r="F1529" s="246" t="s">
        <v>2508</v>
      </c>
      <c r="G1529" s="243"/>
      <c r="H1529" s="247">
        <v>6.3099999999999996</v>
      </c>
      <c r="I1529" s="248"/>
      <c r="J1529" s="243"/>
      <c r="K1529" s="243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3" t="s">
        <v>223</v>
      </c>
      <c r="AU1529" s="253" t="s">
        <v>89</v>
      </c>
      <c r="AV1529" s="13" t="s">
        <v>89</v>
      </c>
      <c r="AW1529" s="13" t="s">
        <v>36</v>
      </c>
      <c r="AX1529" s="13" t="s">
        <v>80</v>
      </c>
      <c r="AY1529" s="253" t="s">
        <v>215</v>
      </c>
    </row>
    <row r="1530" s="13" customFormat="1">
      <c r="A1530" s="13"/>
      <c r="B1530" s="242"/>
      <c r="C1530" s="243"/>
      <c r="D1530" s="244" t="s">
        <v>223</v>
      </c>
      <c r="E1530" s="245" t="s">
        <v>1</v>
      </c>
      <c r="F1530" s="246" t="s">
        <v>2509</v>
      </c>
      <c r="G1530" s="243"/>
      <c r="H1530" s="247">
        <v>14.800000000000001</v>
      </c>
      <c r="I1530" s="248"/>
      <c r="J1530" s="243"/>
      <c r="K1530" s="243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3" t="s">
        <v>223</v>
      </c>
      <c r="AU1530" s="253" t="s">
        <v>89</v>
      </c>
      <c r="AV1530" s="13" t="s">
        <v>89</v>
      </c>
      <c r="AW1530" s="13" t="s">
        <v>36</v>
      </c>
      <c r="AX1530" s="13" t="s">
        <v>80</v>
      </c>
      <c r="AY1530" s="253" t="s">
        <v>215</v>
      </c>
    </row>
    <row r="1531" s="13" customFormat="1">
      <c r="A1531" s="13"/>
      <c r="B1531" s="242"/>
      <c r="C1531" s="243"/>
      <c r="D1531" s="244" t="s">
        <v>223</v>
      </c>
      <c r="E1531" s="245" t="s">
        <v>1</v>
      </c>
      <c r="F1531" s="246" t="s">
        <v>2510</v>
      </c>
      <c r="G1531" s="243"/>
      <c r="H1531" s="247">
        <v>11.49</v>
      </c>
      <c r="I1531" s="248"/>
      <c r="J1531" s="243"/>
      <c r="K1531" s="243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3" t="s">
        <v>223</v>
      </c>
      <c r="AU1531" s="253" t="s">
        <v>89</v>
      </c>
      <c r="AV1531" s="13" t="s">
        <v>89</v>
      </c>
      <c r="AW1531" s="13" t="s">
        <v>36</v>
      </c>
      <c r="AX1531" s="13" t="s">
        <v>80</v>
      </c>
      <c r="AY1531" s="253" t="s">
        <v>215</v>
      </c>
    </row>
    <row r="1532" s="14" customFormat="1">
      <c r="A1532" s="14"/>
      <c r="B1532" s="254"/>
      <c r="C1532" s="255"/>
      <c r="D1532" s="244" t="s">
        <v>223</v>
      </c>
      <c r="E1532" s="256" t="s">
        <v>1</v>
      </c>
      <c r="F1532" s="257" t="s">
        <v>937</v>
      </c>
      <c r="G1532" s="255"/>
      <c r="H1532" s="258">
        <v>38.049999999999997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4" t="s">
        <v>223</v>
      </c>
      <c r="AU1532" s="264" t="s">
        <v>89</v>
      </c>
      <c r="AV1532" s="14" t="s">
        <v>221</v>
      </c>
      <c r="AW1532" s="14" t="s">
        <v>36</v>
      </c>
      <c r="AX1532" s="14" t="s">
        <v>21</v>
      </c>
      <c r="AY1532" s="264" t="s">
        <v>215</v>
      </c>
    </row>
    <row r="1533" s="2" customFormat="1" ht="55.5" customHeight="1">
      <c r="A1533" s="39"/>
      <c r="B1533" s="40"/>
      <c r="C1533" s="228" t="s">
        <v>2511</v>
      </c>
      <c r="D1533" s="228" t="s">
        <v>217</v>
      </c>
      <c r="E1533" s="229" t="s">
        <v>2512</v>
      </c>
      <c r="F1533" s="230" t="s">
        <v>2513</v>
      </c>
      <c r="G1533" s="231" t="s">
        <v>472</v>
      </c>
      <c r="H1533" s="232">
        <v>21.699999999999999</v>
      </c>
      <c r="I1533" s="233"/>
      <c r="J1533" s="234">
        <f>ROUND(I1533*H1533,2)</f>
        <v>0</v>
      </c>
      <c r="K1533" s="235"/>
      <c r="L1533" s="45"/>
      <c r="M1533" s="236" t="s">
        <v>1</v>
      </c>
      <c r="N1533" s="237" t="s">
        <v>45</v>
      </c>
      <c r="O1533" s="92"/>
      <c r="P1533" s="238">
        <f>O1533*H1533</f>
        <v>0</v>
      </c>
      <c r="Q1533" s="238">
        <v>0</v>
      </c>
      <c r="R1533" s="238">
        <f>Q1533*H1533</f>
        <v>0</v>
      </c>
      <c r="S1533" s="238">
        <v>0</v>
      </c>
      <c r="T1533" s="239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0" t="s">
        <v>303</v>
      </c>
      <c r="AT1533" s="240" t="s">
        <v>217</v>
      </c>
      <c r="AU1533" s="240" t="s">
        <v>89</v>
      </c>
      <c r="AY1533" s="18" t="s">
        <v>215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21</v>
      </c>
      <c r="BK1533" s="241">
        <f>ROUND(I1533*H1533,2)</f>
        <v>0</v>
      </c>
      <c r="BL1533" s="18" t="s">
        <v>303</v>
      </c>
      <c r="BM1533" s="240" t="s">
        <v>2514</v>
      </c>
    </row>
    <row r="1534" s="13" customFormat="1">
      <c r="A1534" s="13"/>
      <c r="B1534" s="242"/>
      <c r="C1534" s="243"/>
      <c r="D1534" s="244" t="s">
        <v>223</v>
      </c>
      <c r="E1534" s="245" t="s">
        <v>1</v>
      </c>
      <c r="F1534" s="246" t="s">
        <v>2515</v>
      </c>
      <c r="G1534" s="243"/>
      <c r="H1534" s="247">
        <v>21.699999999999999</v>
      </c>
      <c r="I1534" s="248"/>
      <c r="J1534" s="243"/>
      <c r="K1534" s="243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223</v>
      </c>
      <c r="AU1534" s="253" t="s">
        <v>89</v>
      </c>
      <c r="AV1534" s="13" t="s">
        <v>89</v>
      </c>
      <c r="AW1534" s="13" t="s">
        <v>36</v>
      </c>
      <c r="AX1534" s="13" t="s">
        <v>80</v>
      </c>
      <c r="AY1534" s="253" t="s">
        <v>215</v>
      </c>
    </row>
    <row r="1535" s="14" customFormat="1">
      <c r="A1535" s="14"/>
      <c r="B1535" s="254"/>
      <c r="C1535" s="255"/>
      <c r="D1535" s="244" t="s">
        <v>223</v>
      </c>
      <c r="E1535" s="256" t="s">
        <v>1</v>
      </c>
      <c r="F1535" s="257" t="s">
        <v>937</v>
      </c>
      <c r="G1535" s="255"/>
      <c r="H1535" s="258">
        <v>21.699999999999999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4" t="s">
        <v>223</v>
      </c>
      <c r="AU1535" s="264" t="s">
        <v>89</v>
      </c>
      <c r="AV1535" s="14" t="s">
        <v>221</v>
      </c>
      <c r="AW1535" s="14" t="s">
        <v>36</v>
      </c>
      <c r="AX1535" s="14" t="s">
        <v>21</v>
      </c>
      <c r="AY1535" s="264" t="s">
        <v>215</v>
      </c>
    </row>
    <row r="1536" s="2" customFormat="1" ht="21.75" customHeight="1">
      <c r="A1536" s="39"/>
      <c r="B1536" s="40"/>
      <c r="C1536" s="228" t="s">
        <v>2516</v>
      </c>
      <c r="D1536" s="228" t="s">
        <v>217</v>
      </c>
      <c r="E1536" s="229" t="s">
        <v>2517</v>
      </c>
      <c r="F1536" s="230" t="s">
        <v>2518</v>
      </c>
      <c r="G1536" s="231" t="s">
        <v>472</v>
      </c>
      <c r="H1536" s="232">
        <v>7.04</v>
      </c>
      <c r="I1536" s="233"/>
      <c r="J1536" s="234">
        <f>ROUND(I1536*H1536,2)</f>
        <v>0</v>
      </c>
      <c r="K1536" s="235"/>
      <c r="L1536" s="45"/>
      <c r="M1536" s="236" t="s">
        <v>1</v>
      </c>
      <c r="N1536" s="237" t="s">
        <v>45</v>
      </c>
      <c r="O1536" s="92"/>
      <c r="P1536" s="238">
        <f>O1536*H1536</f>
        <v>0</v>
      </c>
      <c r="Q1536" s="238">
        <v>0</v>
      </c>
      <c r="R1536" s="238">
        <f>Q1536*H1536</f>
        <v>0</v>
      </c>
      <c r="S1536" s="238">
        <v>0</v>
      </c>
      <c r="T1536" s="239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40" t="s">
        <v>303</v>
      </c>
      <c r="AT1536" s="240" t="s">
        <v>217</v>
      </c>
      <c r="AU1536" s="240" t="s">
        <v>89</v>
      </c>
      <c r="AY1536" s="18" t="s">
        <v>215</v>
      </c>
      <c r="BE1536" s="241">
        <f>IF(N1536="základní",J1536,0)</f>
        <v>0</v>
      </c>
      <c r="BF1536" s="241">
        <f>IF(N1536="snížená",J1536,0)</f>
        <v>0</v>
      </c>
      <c r="BG1536" s="241">
        <f>IF(N1536="zákl. přenesená",J1536,0)</f>
        <v>0</v>
      </c>
      <c r="BH1536" s="241">
        <f>IF(N1536="sníž. přenesená",J1536,0)</f>
        <v>0</v>
      </c>
      <c r="BI1536" s="241">
        <f>IF(N1536="nulová",J1536,0)</f>
        <v>0</v>
      </c>
      <c r="BJ1536" s="18" t="s">
        <v>21</v>
      </c>
      <c r="BK1536" s="241">
        <f>ROUND(I1536*H1536,2)</f>
        <v>0</v>
      </c>
      <c r="BL1536" s="18" t="s">
        <v>303</v>
      </c>
      <c r="BM1536" s="240" t="s">
        <v>2519</v>
      </c>
    </row>
    <row r="1537" s="13" customFormat="1">
      <c r="A1537" s="13"/>
      <c r="B1537" s="242"/>
      <c r="C1537" s="243"/>
      <c r="D1537" s="244" t="s">
        <v>223</v>
      </c>
      <c r="E1537" s="245" t="s">
        <v>1</v>
      </c>
      <c r="F1537" s="246" t="s">
        <v>2520</v>
      </c>
      <c r="G1537" s="243"/>
      <c r="H1537" s="247">
        <v>7.04</v>
      </c>
      <c r="I1537" s="248"/>
      <c r="J1537" s="243"/>
      <c r="K1537" s="243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3" t="s">
        <v>223</v>
      </c>
      <c r="AU1537" s="253" t="s">
        <v>89</v>
      </c>
      <c r="AV1537" s="13" t="s">
        <v>89</v>
      </c>
      <c r="AW1537" s="13" t="s">
        <v>36</v>
      </c>
      <c r="AX1537" s="13" t="s">
        <v>21</v>
      </c>
      <c r="AY1537" s="253" t="s">
        <v>215</v>
      </c>
    </row>
    <row r="1538" s="2" customFormat="1" ht="21.75" customHeight="1">
      <c r="A1538" s="39"/>
      <c r="B1538" s="40"/>
      <c r="C1538" s="275" t="s">
        <v>2521</v>
      </c>
      <c r="D1538" s="275" t="s">
        <v>294</v>
      </c>
      <c r="E1538" s="276" t="s">
        <v>2522</v>
      </c>
      <c r="F1538" s="277" t="s">
        <v>2523</v>
      </c>
      <c r="G1538" s="278" t="s">
        <v>472</v>
      </c>
      <c r="H1538" s="279">
        <v>7.04</v>
      </c>
      <c r="I1538" s="280"/>
      <c r="J1538" s="281">
        <f>ROUND(I1538*H1538,2)</f>
        <v>0</v>
      </c>
      <c r="K1538" s="282"/>
      <c r="L1538" s="283"/>
      <c r="M1538" s="284" t="s">
        <v>1</v>
      </c>
      <c r="N1538" s="285" t="s">
        <v>45</v>
      </c>
      <c r="O1538" s="92"/>
      <c r="P1538" s="238">
        <f>O1538*H1538</f>
        <v>0</v>
      </c>
      <c r="Q1538" s="238">
        <v>0.00029999999999999997</v>
      </c>
      <c r="R1538" s="238">
        <f>Q1538*H1538</f>
        <v>0.0021119999999999997</v>
      </c>
      <c r="S1538" s="238">
        <v>0</v>
      </c>
      <c r="T1538" s="239">
        <f>S1538*H1538</f>
        <v>0</v>
      </c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R1538" s="240" t="s">
        <v>384</v>
      </c>
      <c r="AT1538" s="240" t="s">
        <v>294</v>
      </c>
      <c r="AU1538" s="240" t="s">
        <v>89</v>
      </c>
      <c r="AY1538" s="18" t="s">
        <v>215</v>
      </c>
      <c r="BE1538" s="241">
        <f>IF(N1538="základní",J1538,0)</f>
        <v>0</v>
      </c>
      <c r="BF1538" s="241">
        <f>IF(N1538="snížená",J1538,0)</f>
        <v>0</v>
      </c>
      <c r="BG1538" s="241">
        <f>IF(N1538="zákl. přenesená",J1538,0)</f>
        <v>0</v>
      </c>
      <c r="BH1538" s="241">
        <f>IF(N1538="sníž. přenesená",J1538,0)</f>
        <v>0</v>
      </c>
      <c r="BI1538" s="241">
        <f>IF(N1538="nulová",J1538,0)</f>
        <v>0</v>
      </c>
      <c r="BJ1538" s="18" t="s">
        <v>21</v>
      </c>
      <c r="BK1538" s="241">
        <f>ROUND(I1538*H1538,2)</f>
        <v>0</v>
      </c>
      <c r="BL1538" s="18" t="s">
        <v>303</v>
      </c>
      <c r="BM1538" s="240" t="s">
        <v>2524</v>
      </c>
    </row>
    <row r="1539" s="2" customFormat="1" ht="16.5" customHeight="1">
      <c r="A1539" s="39"/>
      <c r="B1539" s="40"/>
      <c r="C1539" s="228" t="s">
        <v>2525</v>
      </c>
      <c r="D1539" s="228" t="s">
        <v>217</v>
      </c>
      <c r="E1539" s="229" t="s">
        <v>2526</v>
      </c>
      <c r="F1539" s="230" t="s">
        <v>2527</v>
      </c>
      <c r="G1539" s="231" t="s">
        <v>246</v>
      </c>
      <c r="H1539" s="232">
        <v>276.53899999999999</v>
      </c>
      <c r="I1539" s="233"/>
      <c r="J1539" s="234">
        <f>ROUND(I1539*H1539,2)</f>
        <v>0</v>
      </c>
      <c r="K1539" s="235"/>
      <c r="L1539" s="45"/>
      <c r="M1539" s="236" t="s">
        <v>1</v>
      </c>
      <c r="N1539" s="237" t="s">
        <v>45</v>
      </c>
      <c r="O1539" s="92"/>
      <c r="P1539" s="238">
        <f>O1539*H1539</f>
        <v>0</v>
      </c>
      <c r="Q1539" s="238">
        <v>0</v>
      </c>
      <c r="R1539" s="238">
        <f>Q1539*H1539</f>
        <v>0</v>
      </c>
      <c r="S1539" s="238">
        <v>0</v>
      </c>
      <c r="T1539" s="239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40" t="s">
        <v>303</v>
      </c>
      <c r="AT1539" s="240" t="s">
        <v>217</v>
      </c>
      <c r="AU1539" s="240" t="s">
        <v>89</v>
      </c>
      <c r="AY1539" s="18" t="s">
        <v>215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8" t="s">
        <v>21</v>
      </c>
      <c r="BK1539" s="241">
        <f>ROUND(I1539*H1539,2)</f>
        <v>0</v>
      </c>
      <c r="BL1539" s="18" t="s">
        <v>303</v>
      </c>
      <c r="BM1539" s="240" t="s">
        <v>2528</v>
      </c>
    </row>
    <row r="1540" s="13" customFormat="1">
      <c r="A1540" s="13"/>
      <c r="B1540" s="242"/>
      <c r="C1540" s="243"/>
      <c r="D1540" s="244" t="s">
        <v>223</v>
      </c>
      <c r="E1540" s="245" t="s">
        <v>1</v>
      </c>
      <c r="F1540" s="246" t="s">
        <v>2529</v>
      </c>
      <c r="G1540" s="243"/>
      <c r="H1540" s="247">
        <v>52.976999999999997</v>
      </c>
      <c r="I1540" s="248"/>
      <c r="J1540" s="243"/>
      <c r="K1540" s="243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223</v>
      </c>
      <c r="AU1540" s="253" t="s">
        <v>89</v>
      </c>
      <c r="AV1540" s="13" t="s">
        <v>89</v>
      </c>
      <c r="AW1540" s="13" t="s">
        <v>36</v>
      </c>
      <c r="AX1540" s="13" t="s">
        <v>80</v>
      </c>
      <c r="AY1540" s="253" t="s">
        <v>215</v>
      </c>
    </row>
    <row r="1541" s="13" customFormat="1">
      <c r="A1541" s="13"/>
      <c r="B1541" s="242"/>
      <c r="C1541" s="243"/>
      <c r="D1541" s="244" t="s">
        <v>223</v>
      </c>
      <c r="E1541" s="245" t="s">
        <v>1</v>
      </c>
      <c r="F1541" s="246" t="s">
        <v>2530</v>
      </c>
      <c r="G1541" s="243"/>
      <c r="H1541" s="247">
        <v>85.156000000000006</v>
      </c>
      <c r="I1541" s="248"/>
      <c r="J1541" s="243"/>
      <c r="K1541" s="243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3" t="s">
        <v>223</v>
      </c>
      <c r="AU1541" s="253" t="s">
        <v>89</v>
      </c>
      <c r="AV1541" s="13" t="s">
        <v>89</v>
      </c>
      <c r="AW1541" s="13" t="s">
        <v>36</v>
      </c>
      <c r="AX1541" s="13" t="s">
        <v>80</v>
      </c>
      <c r="AY1541" s="253" t="s">
        <v>215</v>
      </c>
    </row>
    <row r="1542" s="13" customFormat="1">
      <c r="A1542" s="13"/>
      <c r="B1542" s="242"/>
      <c r="C1542" s="243"/>
      <c r="D1542" s="244" t="s">
        <v>223</v>
      </c>
      <c r="E1542" s="245" t="s">
        <v>1</v>
      </c>
      <c r="F1542" s="246" t="s">
        <v>2531</v>
      </c>
      <c r="G1542" s="243"/>
      <c r="H1542" s="247">
        <v>53.25</v>
      </c>
      <c r="I1542" s="248"/>
      <c r="J1542" s="243"/>
      <c r="K1542" s="243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3" t="s">
        <v>223</v>
      </c>
      <c r="AU1542" s="253" t="s">
        <v>89</v>
      </c>
      <c r="AV1542" s="13" t="s">
        <v>89</v>
      </c>
      <c r="AW1542" s="13" t="s">
        <v>36</v>
      </c>
      <c r="AX1542" s="13" t="s">
        <v>80</v>
      </c>
      <c r="AY1542" s="253" t="s">
        <v>215</v>
      </c>
    </row>
    <row r="1543" s="13" customFormat="1">
      <c r="A1543" s="13"/>
      <c r="B1543" s="242"/>
      <c r="C1543" s="243"/>
      <c r="D1543" s="244" t="s">
        <v>223</v>
      </c>
      <c r="E1543" s="245" t="s">
        <v>1</v>
      </c>
      <c r="F1543" s="246" t="s">
        <v>2532</v>
      </c>
      <c r="G1543" s="243"/>
      <c r="H1543" s="247">
        <v>85.156000000000006</v>
      </c>
      <c r="I1543" s="248"/>
      <c r="J1543" s="243"/>
      <c r="K1543" s="243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3" t="s">
        <v>223</v>
      </c>
      <c r="AU1543" s="253" t="s">
        <v>89</v>
      </c>
      <c r="AV1543" s="13" t="s">
        <v>89</v>
      </c>
      <c r="AW1543" s="13" t="s">
        <v>36</v>
      </c>
      <c r="AX1543" s="13" t="s">
        <v>80</v>
      </c>
      <c r="AY1543" s="253" t="s">
        <v>215</v>
      </c>
    </row>
    <row r="1544" s="14" customFormat="1">
      <c r="A1544" s="14"/>
      <c r="B1544" s="254"/>
      <c r="C1544" s="255"/>
      <c r="D1544" s="244" t="s">
        <v>223</v>
      </c>
      <c r="E1544" s="256" t="s">
        <v>1</v>
      </c>
      <c r="F1544" s="257" t="s">
        <v>226</v>
      </c>
      <c r="G1544" s="255"/>
      <c r="H1544" s="258">
        <v>276.53899999999999</v>
      </c>
      <c r="I1544" s="259"/>
      <c r="J1544" s="255"/>
      <c r="K1544" s="255"/>
      <c r="L1544" s="260"/>
      <c r="M1544" s="261"/>
      <c r="N1544" s="262"/>
      <c r="O1544" s="262"/>
      <c r="P1544" s="262"/>
      <c r="Q1544" s="262"/>
      <c r="R1544" s="262"/>
      <c r="S1544" s="262"/>
      <c r="T1544" s="26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4" t="s">
        <v>223</v>
      </c>
      <c r="AU1544" s="264" t="s">
        <v>89</v>
      </c>
      <c r="AV1544" s="14" t="s">
        <v>221</v>
      </c>
      <c r="AW1544" s="14" t="s">
        <v>36</v>
      </c>
      <c r="AX1544" s="14" t="s">
        <v>21</v>
      </c>
      <c r="AY1544" s="264" t="s">
        <v>215</v>
      </c>
    </row>
    <row r="1545" s="2" customFormat="1" ht="33" customHeight="1">
      <c r="A1545" s="39"/>
      <c r="B1545" s="40"/>
      <c r="C1545" s="275" t="s">
        <v>2533</v>
      </c>
      <c r="D1545" s="275" t="s">
        <v>294</v>
      </c>
      <c r="E1545" s="276" t="s">
        <v>2534</v>
      </c>
      <c r="F1545" s="277" t="s">
        <v>2535</v>
      </c>
      <c r="G1545" s="278" t="s">
        <v>246</v>
      </c>
      <c r="H1545" s="279">
        <v>276.53899999999999</v>
      </c>
      <c r="I1545" s="280"/>
      <c r="J1545" s="281">
        <f>ROUND(I1545*H1545,2)</f>
        <v>0</v>
      </c>
      <c r="K1545" s="282"/>
      <c r="L1545" s="283"/>
      <c r="M1545" s="284" t="s">
        <v>1</v>
      </c>
      <c r="N1545" s="285" t="s">
        <v>45</v>
      </c>
      <c r="O1545" s="92"/>
      <c r="P1545" s="238">
        <f>O1545*H1545</f>
        <v>0</v>
      </c>
      <c r="Q1545" s="238">
        <v>0.0012999999999999999</v>
      </c>
      <c r="R1545" s="238">
        <f>Q1545*H1545</f>
        <v>0.35950069999999995</v>
      </c>
      <c r="S1545" s="238">
        <v>0</v>
      </c>
      <c r="T1545" s="239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40" t="s">
        <v>384</v>
      </c>
      <c r="AT1545" s="240" t="s">
        <v>294</v>
      </c>
      <c r="AU1545" s="240" t="s">
        <v>89</v>
      </c>
      <c r="AY1545" s="18" t="s">
        <v>215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8" t="s">
        <v>21</v>
      </c>
      <c r="BK1545" s="241">
        <f>ROUND(I1545*H1545,2)</f>
        <v>0</v>
      </c>
      <c r="BL1545" s="18" t="s">
        <v>303</v>
      </c>
      <c r="BM1545" s="240" t="s">
        <v>2536</v>
      </c>
    </row>
    <row r="1546" s="13" customFormat="1">
      <c r="A1546" s="13"/>
      <c r="B1546" s="242"/>
      <c r="C1546" s="243"/>
      <c r="D1546" s="244" t="s">
        <v>223</v>
      </c>
      <c r="E1546" s="245" t="s">
        <v>1</v>
      </c>
      <c r="F1546" s="246" t="s">
        <v>2529</v>
      </c>
      <c r="G1546" s="243"/>
      <c r="H1546" s="247">
        <v>52.976999999999997</v>
      </c>
      <c r="I1546" s="248"/>
      <c r="J1546" s="243"/>
      <c r="K1546" s="243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3" t="s">
        <v>223</v>
      </c>
      <c r="AU1546" s="253" t="s">
        <v>89</v>
      </c>
      <c r="AV1546" s="13" t="s">
        <v>89</v>
      </c>
      <c r="AW1546" s="13" t="s">
        <v>36</v>
      </c>
      <c r="AX1546" s="13" t="s">
        <v>80</v>
      </c>
      <c r="AY1546" s="253" t="s">
        <v>215</v>
      </c>
    </row>
    <row r="1547" s="13" customFormat="1">
      <c r="A1547" s="13"/>
      <c r="B1547" s="242"/>
      <c r="C1547" s="243"/>
      <c r="D1547" s="244" t="s">
        <v>223</v>
      </c>
      <c r="E1547" s="245" t="s">
        <v>1</v>
      </c>
      <c r="F1547" s="246" t="s">
        <v>2530</v>
      </c>
      <c r="G1547" s="243"/>
      <c r="H1547" s="247">
        <v>85.156000000000006</v>
      </c>
      <c r="I1547" s="248"/>
      <c r="J1547" s="243"/>
      <c r="K1547" s="243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3" t="s">
        <v>223</v>
      </c>
      <c r="AU1547" s="253" t="s">
        <v>89</v>
      </c>
      <c r="AV1547" s="13" t="s">
        <v>89</v>
      </c>
      <c r="AW1547" s="13" t="s">
        <v>36</v>
      </c>
      <c r="AX1547" s="13" t="s">
        <v>80</v>
      </c>
      <c r="AY1547" s="253" t="s">
        <v>215</v>
      </c>
    </row>
    <row r="1548" s="13" customFormat="1">
      <c r="A1548" s="13"/>
      <c r="B1548" s="242"/>
      <c r="C1548" s="243"/>
      <c r="D1548" s="244" t="s">
        <v>223</v>
      </c>
      <c r="E1548" s="245" t="s">
        <v>1</v>
      </c>
      <c r="F1548" s="246" t="s">
        <v>2531</v>
      </c>
      <c r="G1548" s="243"/>
      <c r="H1548" s="247">
        <v>53.25</v>
      </c>
      <c r="I1548" s="248"/>
      <c r="J1548" s="243"/>
      <c r="K1548" s="243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3" t="s">
        <v>223</v>
      </c>
      <c r="AU1548" s="253" t="s">
        <v>89</v>
      </c>
      <c r="AV1548" s="13" t="s">
        <v>89</v>
      </c>
      <c r="AW1548" s="13" t="s">
        <v>36</v>
      </c>
      <c r="AX1548" s="13" t="s">
        <v>80</v>
      </c>
      <c r="AY1548" s="253" t="s">
        <v>215</v>
      </c>
    </row>
    <row r="1549" s="13" customFormat="1">
      <c r="A1549" s="13"/>
      <c r="B1549" s="242"/>
      <c r="C1549" s="243"/>
      <c r="D1549" s="244" t="s">
        <v>223</v>
      </c>
      <c r="E1549" s="245" t="s">
        <v>1</v>
      </c>
      <c r="F1549" s="246" t="s">
        <v>2532</v>
      </c>
      <c r="G1549" s="243"/>
      <c r="H1549" s="247">
        <v>85.156000000000006</v>
      </c>
      <c r="I1549" s="248"/>
      <c r="J1549" s="243"/>
      <c r="K1549" s="243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223</v>
      </c>
      <c r="AU1549" s="253" t="s">
        <v>89</v>
      </c>
      <c r="AV1549" s="13" t="s">
        <v>89</v>
      </c>
      <c r="AW1549" s="13" t="s">
        <v>36</v>
      </c>
      <c r="AX1549" s="13" t="s">
        <v>80</v>
      </c>
      <c r="AY1549" s="253" t="s">
        <v>215</v>
      </c>
    </row>
    <row r="1550" s="14" customFormat="1">
      <c r="A1550" s="14"/>
      <c r="B1550" s="254"/>
      <c r="C1550" s="255"/>
      <c r="D1550" s="244" t="s">
        <v>223</v>
      </c>
      <c r="E1550" s="256" t="s">
        <v>1</v>
      </c>
      <c r="F1550" s="257" t="s">
        <v>226</v>
      </c>
      <c r="G1550" s="255"/>
      <c r="H1550" s="258">
        <v>276.53899999999999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223</v>
      </c>
      <c r="AU1550" s="264" t="s">
        <v>89</v>
      </c>
      <c r="AV1550" s="14" t="s">
        <v>221</v>
      </c>
      <c r="AW1550" s="14" t="s">
        <v>36</v>
      </c>
      <c r="AX1550" s="14" t="s">
        <v>21</v>
      </c>
      <c r="AY1550" s="264" t="s">
        <v>215</v>
      </c>
    </row>
    <row r="1551" s="2" customFormat="1" ht="21.75" customHeight="1">
      <c r="A1551" s="39"/>
      <c r="B1551" s="40"/>
      <c r="C1551" s="228" t="s">
        <v>2537</v>
      </c>
      <c r="D1551" s="228" t="s">
        <v>217</v>
      </c>
      <c r="E1551" s="229" t="s">
        <v>2538</v>
      </c>
      <c r="F1551" s="230" t="s">
        <v>2539</v>
      </c>
      <c r="G1551" s="231" t="s">
        <v>472</v>
      </c>
      <c r="H1551" s="232">
        <v>5.5199999999999996</v>
      </c>
      <c r="I1551" s="233"/>
      <c r="J1551" s="234">
        <f>ROUND(I1551*H1551,2)</f>
        <v>0</v>
      </c>
      <c r="K1551" s="235"/>
      <c r="L1551" s="45"/>
      <c r="M1551" s="236" t="s">
        <v>1</v>
      </c>
      <c r="N1551" s="237" t="s">
        <v>45</v>
      </c>
      <c r="O1551" s="92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40" t="s">
        <v>303</v>
      </c>
      <c r="AT1551" s="240" t="s">
        <v>217</v>
      </c>
      <c r="AU1551" s="240" t="s">
        <v>89</v>
      </c>
      <c r="AY1551" s="18" t="s">
        <v>215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8" t="s">
        <v>21</v>
      </c>
      <c r="BK1551" s="241">
        <f>ROUND(I1551*H1551,2)</f>
        <v>0</v>
      </c>
      <c r="BL1551" s="18" t="s">
        <v>303</v>
      </c>
      <c r="BM1551" s="240" t="s">
        <v>2540</v>
      </c>
    </row>
    <row r="1552" s="13" customFormat="1">
      <c r="A1552" s="13"/>
      <c r="B1552" s="242"/>
      <c r="C1552" s="243"/>
      <c r="D1552" s="244" t="s">
        <v>223</v>
      </c>
      <c r="E1552" s="245" t="s">
        <v>1</v>
      </c>
      <c r="F1552" s="246" t="s">
        <v>2541</v>
      </c>
      <c r="G1552" s="243"/>
      <c r="H1552" s="247">
        <v>5.5199999999999996</v>
      </c>
      <c r="I1552" s="248"/>
      <c r="J1552" s="243"/>
      <c r="K1552" s="243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3" t="s">
        <v>223</v>
      </c>
      <c r="AU1552" s="253" t="s">
        <v>89</v>
      </c>
      <c r="AV1552" s="13" t="s">
        <v>89</v>
      </c>
      <c r="AW1552" s="13" t="s">
        <v>36</v>
      </c>
      <c r="AX1552" s="13" t="s">
        <v>80</v>
      </c>
      <c r="AY1552" s="253" t="s">
        <v>215</v>
      </c>
    </row>
    <row r="1553" s="14" customFormat="1">
      <c r="A1553" s="14"/>
      <c r="B1553" s="254"/>
      <c r="C1553" s="255"/>
      <c r="D1553" s="244" t="s">
        <v>223</v>
      </c>
      <c r="E1553" s="256" t="s">
        <v>1</v>
      </c>
      <c r="F1553" s="257" t="s">
        <v>226</v>
      </c>
      <c r="G1553" s="255"/>
      <c r="H1553" s="258">
        <v>5.5199999999999996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4" t="s">
        <v>223</v>
      </c>
      <c r="AU1553" s="264" t="s">
        <v>89</v>
      </c>
      <c r="AV1553" s="14" t="s">
        <v>221</v>
      </c>
      <c r="AW1553" s="14" t="s">
        <v>36</v>
      </c>
      <c r="AX1553" s="14" t="s">
        <v>21</v>
      </c>
      <c r="AY1553" s="264" t="s">
        <v>215</v>
      </c>
    </row>
    <row r="1554" s="2" customFormat="1" ht="21.75" customHeight="1">
      <c r="A1554" s="39"/>
      <c r="B1554" s="40"/>
      <c r="C1554" s="228" t="s">
        <v>2542</v>
      </c>
      <c r="D1554" s="228" t="s">
        <v>217</v>
      </c>
      <c r="E1554" s="229" t="s">
        <v>2543</v>
      </c>
      <c r="F1554" s="230" t="s">
        <v>2544</v>
      </c>
      <c r="G1554" s="231" t="s">
        <v>472</v>
      </c>
      <c r="H1554" s="232">
        <v>4.9199999999999999</v>
      </c>
      <c r="I1554" s="233"/>
      <c r="J1554" s="234">
        <f>ROUND(I1554*H1554,2)</f>
        <v>0</v>
      </c>
      <c r="K1554" s="235"/>
      <c r="L1554" s="45"/>
      <c r="M1554" s="236" t="s">
        <v>1</v>
      </c>
      <c r="N1554" s="237" t="s">
        <v>45</v>
      </c>
      <c r="O1554" s="92"/>
      <c r="P1554" s="238">
        <f>O1554*H1554</f>
        <v>0</v>
      </c>
      <c r="Q1554" s="238">
        <v>0</v>
      </c>
      <c r="R1554" s="238">
        <f>Q1554*H1554</f>
        <v>0</v>
      </c>
      <c r="S1554" s="238">
        <v>0</v>
      </c>
      <c r="T1554" s="239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40" t="s">
        <v>303</v>
      </c>
      <c r="AT1554" s="240" t="s">
        <v>217</v>
      </c>
      <c r="AU1554" s="240" t="s">
        <v>89</v>
      </c>
      <c r="AY1554" s="18" t="s">
        <v>215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8" t="s">
        <v>21</v>
      </c>
      <c r="BK1554" s="241">
        <f>ROUND(I1554*H1554,2)</f>
        <v>0</v>
      </c>
      <c r="BL1554" s="18" t="s">
        <v>303</v>
      </c>
      <c r="BM1554" s="240" t="s">
        <v>2545</v>
      </c>
    </row>
    <row r="1555" s="13" customFormat="1">
      <c r="A1555" s="13"/>
      <c r="B1555" s="242"/>
      <c r="C1555" s="243"/>
      <c r="D1555" s="244" t="s">
        <v>223</v>
      </c>
      <c r="E1555" s="245" t="s">
        <v>1</v>
      </c>
      <c r="F1555" s="246" t="s">
        <v>2546</v>
      </c>
      <c r="G1555" s="243"/>
      <c r="H1555" s="247">
        <v>4.9199999999999999</v>
      </c>
      <c r="I1555" s="248"/>
      <c r="J1555" s="243"/>
      <c r="K1555" s="243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223</v>
      </c>
      <c r="AU1555" s="253" t="s">
        <v>89</v>
      </c>
      <c r="AV1555" s="13" t="s">
        <v>89</v>
      </c>
      <c r="AW1555" s="13" t="s">
        <v>36</v>
      </c>
      <c r="AX1555" s="13" t="s">
        <v>21</v>
      </c>
      <c r="AY1555" s="253" t="s">
        <v>215</v>
      </c>
    </row>
    <row r="1556" s="2" customFormat="1" ht="21.75" customHeight="1">
      <c r="A1556" s="39"/>
      <c r="B1556" s="40"/>
      <c r="C1556" s="275" t="s">
        <v>2547</v>
      </c>
      <c r="D1556" s="275" t="s">
        <v>294</v>
      </c>
      <c r="E1556" s="276" t="s">
        <v>2548</v>
      </c>
      <c r="F1556" s="277" t="s">
        <v>2549</v>
      </c>
      <c r="G1556" s="278" t="s">
        <v>472</v>
      </c>
      <c r="H1556" s="279">
        <v>10.44</v>
      </c>
      <c r="I1556" s="280"/>
      <c r="J1556" s="281">
        <f>ROUND(I1556*H1556,2)</f>
        <v>0</v>
      </c>
      <c r="K1556" s="282"/>
      <c r="L1556" s="283"/>
      <c r="M1556" s="284" t="s">
        <v>1</v>
      </c>
      <c r="N1556" s="285" t="s">
        <v>45</v>
      </c>
      <c r="O1556" s="92"/>
      <c r="P1556" s="238">
        <f>O1556*H1556</f>
        <v>0</v>
      </c>
      <c r="Q1556" s="238">
        <v>0.0028999999999999998</v>
      </c>
      <c r="R1556" s="238">
        <f>Q1556*H1556</f>
        <v>0.030275999999999997</v>
      </c>
      <c r="S1556" s="238">
        <v>0</v>
      </c>
      <c r="T1556" s="239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40" t="s">
        <v>384</v>
      </c>
      <c r="AT1556" s="240" t="s">
        <v>294</v>
      </c>
      <c r="AU1556" s="240" t="s">
        <v>89</v>
      </c>
      <c r="AY1556" s="18" t="s">
        <v>215</v>
      </c>
      <c r="BE1556" s="241">
        <f>IF(N1556="základní",J1556,0)</f>
        <v>0</v>
      </c>
      <c r="BF1556" s="241">
        <f>IF(N1556="snížená",J1556,0)</f>
        <v>0</v>
      </c>
      <c r="BG1556" s="241">
        <f>IF(N1556="zákl. přenesená",J1556,0)</f>
        <v>0</v>
      </c>
      <c r="BH1556" s="241">
        <f>IF(N1556="sníž. přenesená",J1556,0)</f>
        <v>0</v>
      </c>
      <c r="BI1556" s="241">
        <f>IF(N1556="nulová",J1556,0)</f>
        <v>0</v>
      </c>
      <c r="BJ1556" s="18" t="s">
        <v>21</v>
      </c>
      <c r="BK1556" s="241">
        <f>ROUND(I1556*H1556,2)</f>
        <v>0</v>
      </c>
      <c r="BL1556" s="18" t="s">
        <v>303</v>
      </c>
      <c r="BM1556" s="240" t="s">
        <v>2550</v>
      </c>
    </row>
    <row r="1557" s="13" customFormat="1">
      <c r="A1557" s="13"/>
      <c r="B1557" s="242"/>
      <c r="C1557" s="243"/>
      <c r="D1557" s="244" t="s">
        <v>223</v>
      </c>
      <c r="E1557" s="245" t="s">
        <v>1</v>
      </c>
      <c r="F1557" s="246" t="s">
        <v>2541</v>
      </c>
      <c r="G1557" s="243"/>
      <c r="H1557" s="247">
        <v>5.5199999999999996</v>
      </c>
      <c r="I1557" s="248"/>
      <c r="J1557" s="243"/>
      <c r="K1557" s="243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3" t="s">
        <v>223</v>
      </c>
      <c r="AU1557" s="253" t="s">
        <v>89</v>
      </c>
      <c r="AV1557" s="13" t="s">
        <v>89</v>
      </c>
      <c r="AW1557" s="13" t="s">
        <v>36</v>
      </c>
      <c r="AX1557" s="13" t="s">
        <v>80</v>
      </c>
      <c r="AY1557" s="253" t="s">
        <v>215</v>
      </c>
    </row>
    <row r="1558" s="13" customFormat="1">
      <c r="A1558" s="13"/>
      <c r="B1558" s="242"/>
      <c r="C1558" s="243"/>
      <c r="D1558" s="244" t="s">
        <v>223</v>
      </c>
      <c r="E1558" s="245" t="s">
        <v>1</v>
      </c>
      <c r="F1558" s="246" t="s">
        <v>2546</v>
      </c>
      <c r="G1558" s="243"/>
      <c r="H1558" s="247">
        <v>4.9199999999999999</v>
      </c>
      <c r="I1558" s="248"/>
      <c r="J1558" s="243"/>
      <c r="K1558" s="243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3" t="s">
        <v>223</v>
      </c>
      <c r="AU1558" s="253" t="s">
        <v>89</v>
      </c>
      <c r="AV1558" s="13" t="s">
        <v>89</v>
      </c>
      <c r="AW1558" s="13" t="s">
        <v>36</v>
      </c>
      <c r="AX1558" s="13" t="s">
        <v>80</v>
      </c>
      <c r="AY1558" s="253" t="s">
        <v>215</v>
      </c>
    </row>
    <row r="1559" s="14" customFormat="1">
      <c r="A1559" s="14"/>
      <c r="B1559" s="254"/>
      <c r="C1559" s="255"/>
      <c r="D1559" s="244" t="s">
        <v>223</v>
      </c>
      <c r="E1559" s="256" t="s">
        <v>1</v>
      </c>
      <c r="F1559" s="257" t="s">
        <v>226</v>
      </c>
      <c r="G1559" s="255"/>
      <c r="H1559" s="258">
        <v>10.44</v>
      </c>
      <c r="I1559" s="259"/>
      <c r="J1559" s="255"/>
      <c r="K1559" s="255"/>
      <c r="L1559" s="260"/>
      <c r="M1559" s="261"/>
      <c r="N1559" s="262"/>
      <c r="O1559" s="262"/>
      <c r="P1559" s="262"/>
      <c r="Q1559" s="262"/>
      <c r="R1559" s="262"/>
      <c r="S1559" s="262"/>
      <c r="T1559" s="26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4" t="s">
        <v>223</v>
      </c>
      <c r="AU1559" s="264" t="s">
        <v>89</v>
      </c>
      <c r="AV1559" s="14" t="s">
        <v>221</v>
      </c>
      <c r="AW1559" s="14" t="s">
        <v>36</v>
      </c>
      <c r="AX1559" s="14" t="s">
        <v>21</v>
      </c>
      <c r="AY1559" s="264" t="s">
        <v>215</v>
      </c>
    </row>
    <row r="1560" s="2" customFormat="1" ht="33" customHeight="1">
      <c r="A1560" s="39"/>
      <c r="B1560" s="40"/>
      <c r="C1560" s="275" t="s">
        <v>2551</v>
      </c>
      <c r="D1560" s="275" t="s">
        <v>294</v>
      </c>
      <c r="E1560" s="276" t="s">
        <v>2552</v>
      </c>
      <c r="F1560" s="277" t="s">
        <v>2553</v>
      </c>
      <c r="G1560" s="278" t="s">
        <v>991</v>
      </c>
      <c r="H1560" s="279">
        <v>2</v>
      </c>
      <c r="I1560" s="280"/>
      <c r="J1560" s="281">
        <f>ROUND(I1560*H1560,2)</f>
        <v>0</v>
      </c>
      <c r="K1560" s="282"/>
      <c r="L1560" s="283"/>
      <c r="M1560" s="284" t="s">
        <v>1</v>
      </c>
      <c r="N1560" s="285" t="s">
        <v>45</v>
      </c>
      <c r="O1560" s="92"/>
      <c r="P1560" s="238">
        <f>O1560*H1560</f>
        <v>0</v>
      </c>
      <c r="Q1560" s="238">
        <v>0.00069999999999999999</v>
      </c>
      <c r="R1560" s="238">
        <f>Q1560*H1560</f>
        <v>0.0014</v>
      </c>
      <c r="S1560" s="238">
        <v>0</v>
      </c>
      <c r="T1560" s="239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40" t="s">
        <v>384</v>
      </c>
      <c r="AT1560" s="240" t="s">
        <v>294</v>
      </c>
      <c r="AU1560" s="240" t="s">
        <v>89</v>
      </c>
      <c r="AY1560" s="18" t="s">
        <v>215</v>
      </c>
      <c r="BE1560" s="241">
        <f>IF(N1560="základní",J1560,0)</f>
        <v>0</v>
      </c>
      <c r="BF1560" s="241">
        <f>IF(N1560="snížená",J1560,0)</f>
        <v>0</v>
      </c>
      <c r="BG1560" s="241">
        <f>IF(N1560="zákl. přenesená",J1560,0)</f>
        <v>0</v>
      </c>
      <c r="BH1560" s="241">
        <f>IF(N1560="sníž. přenesená",J1560,0)</f>
        <v>0</v>
      </c>
      <c r="BI1560" s="241">
        <f>IF(N1560="nulová",J1560,0)</f>
        <v>0</v>
      </c>
      <c r="BJ1560" s="18" t="s">
        <v>21</v>
      </c>
      <c r="BK1560" s="241">
        <f>ROUND(I1560*H1560,2)</f>
        <v>0</v>
      </c>
      <c r="BL1560" s="18" t="s">
        <v>303</v>
      </c>
      <c r="BM1560" s="240" t="s">
        <v>2554</v>
      </c>
    </row>
    <row r="1561" s="13" customFormat="1">
      <c r="A1561" s="13"/>
      <c r="B1561" s="242"/>
      <c r="C1561" s="243"/>
      <c r="D1561" s="244" t="s">
        <v>223</v>
      </c>
      <c r="E1561" s="245" t="s">
        <v>1</v>
      </c>
      <c r="F1561" s="246" t="s">
        <v>89</v>
      </c>
      <c r="G1561" s="243"/>
      <c r="H1561" s="247">
        <v>2</v>
      </c>
      <c r="I1561" s="248"/>
      <c r="J1561" s="243"/>
      <c r="K1561" s="243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3" t="s">
        <v>223</v>
      </c>
      <c r="AU1561" s="253" t="s">
        <v>89</v>
      </c>
      <c r="AV1561" s="13" t="s">
        <v>89</v>
      </c>
      <c r="AW1561" s="13" t="s">
        <v>36</v>
      </c>
      <c r="AX1561" s="13" t="s">
        <v>21</v>
      </c>
      <c r="AY1561" s="253" t="s">
        <v>215</v>
      </c>
    </row>
    <row r="1562" s="2" customFormat="1" ht="33" customHeight="1">
      <c r="A1562" s="39"/>
      <c r="B1562" s="40"/>
      <c r="C1562" s="228" t="s">
        <v>2555</v>
      </c>
      <c r="D1562" s="228" t="s">
        <v>217</v>
      </c>
      <c r="E1562" s="229" t="s">
        <v>2556</v>
      </c>
      <c r="F1562" s="230" t="s">
        <v>2557</v>
      </c>
      <c r="G1562" s="231" t="s">
        <v>991</v>
      </c>
      <c r="H1562" s="232">
        <v>1</v>
      </c>
      <c r="I1562" s="233"/>
      <c r="J1562" s="234">
        <f>ROUND(I1562*H1562,2)</f>
        <v>0</v>
      </c>
      <c r="K1562" s="235"/>
      <c r="L1562" s="45"/>
      <c r="M1562" s="236" t="s">
        <v>1</v>
      </c>
      <c r="N1562" s="237" t="s">
        <v>45</v>
      </c>
      <c r="O1562" s="92"/>
      <c r="P1562" s="238">
        <f>O1562*H1562</f>
        <v>0</v>
      </c>
      <c r="Q1562" s="238">
        <v>5.0000000000000002E-05</v>
      </c>
      <c r="R1562" s="238">
        <f>Q1562*H1562</f>
        <v>5.0000000000000002E-05</v>
      </c>
      <c r="S1562" s="238">
        <v>0</v>
      </c>
      <c r="T1562" s="239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40" t="s">
        <v>303</v>
      </c>
      <c r="AT1562" s="240" t="s">
        <v>217</v>
      </c>
      <c r="AU1562" s="240" t="s">
        <v>89</v>
      </c>
      <c r="AY1562" s="18" t="s">
        <v>215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21</v>
      </c>
      <c r="BK1562" s="241">
        <f>ROUND(I1562*H1562,2)</f>
        <v>0</v>
      </c>
      <c r="BL1562" s="18" t="s">
        <v>303</v>
      </c>
      <c r="BM1562" s="240" t="s">
        <v>2558</v>
      </c>
    </row>
    <row r="1563" s="13" customFormat="1">
      <c r="A1563" s="13"/>
      <c r="B1563" s="242"/>
      <c r="C1563" s="243"/>
      <c r="D1563" s="244" t="s">
        <v>223</v>
      </c>
      <c r="E1563" s="245" t="s">
        <v>1</v>
      </c>
      <c r="F1563" s="246" t="s">
        <v>2559</v>
      </c>
      <c r="G1563" s="243"/>
      <c r="H1563" s="247">
        <v>1</v>
      </c>
      <c r="I1563" s="248"/>
      <c r="J1563" s="243"/>
      <c r="K1563" s="243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3" t="s">
        <v>223</v>
      </c>
      <c r="AU1563" s="253" t="s">
        <v>89</v>
      </c>
      <c r="AV1563" s="13" t="s">
        <v>89</v>
      </c>
      <c r="AW1563" s="13" t="s">
        <v>36</v>
      </c>
      <c r="AX1563" s="13" t="s">
        <v>80</v>
      </c>
      <c r="AY1563" s="253" t="s">
        <v>215</v>
      </c>
    </row>
    <row r="1564" s="14" customFormat="1">
      <c r="A1564" s="14"/>
      <c r="B1564" s="254"/>
      <c r="C1564" s="255"/>
      <c r="D1564" s="244" t="s">
        <v>223</v>
      </c>
      <c r="E1564" s="256" t="s">
        <v>1</v>
      </c>
      <c r="F1564" s="257" t="s">
        <v>226</v>
      </c>
      <c r="G1564" s="255"/>
      <c r="H1564" s="258">
        <v>1</v>
      </c>
      <c r="I1564" s="259"/>
      <c r="J1564" s="255"/>
      <c r="K1564" s="255"/>
      <c r="L1564" s="260"/>
      <c r="M1564" s="261"/>
      <c r="N1564" s="262"/>
      <c r="O1564" s="262"/>
      <c r="P1564" s="262"/>
      <c r="Q1564" s="262"/>
      <c r="R1564" s="262"/>
      <c r="S1564" s="262"/>
      <c r="T1564" s="26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4" t="s">
        <v>223</v>
      </c>
      <c r="AU1564" s="264" t="s">
        <v>89</v>
      </c>
      <c r="AV1564" s="14" t="s">
        <v>221</v>
      </c>
      <c r="AW1564" s="14" t="s">
        <v>36</v>
      </c>
      <c r="AX1564" s="14" t="s">
        <v>21</v>
      </c>
      <c r="AY1564" s="264" t="s">
        <v>215</v>
      </c>
    </row>
    <row r="1565" s="2" customFormat="1" ht="33" customHeight="1">
      <c r="A1565" s="39"/>
      <c r="B1565" s="40"/>
      <c r="C1565" s="228" t="s">
        <v>2560</v>
      </c>
      <c r="D1565" s="228" t="s">
        <v>217</v>
      </c>
      <c r="E1565" s="229" t="s">
        <v>2561</v>
      </c>
      <c r="F1565" s="230" t="s">
        <v>2562</v>
      </c>
      <c r="G1565" s="231" t="s">
        <v>373</v>
      </c>
      <c r="H1565" s="232">
        <v>3</v>
      </c>
      <c r="I1565" s="233"/>
      <c r="J1565" s="234">
        <f>ROUND(I1565*H1565,2)</f>
        <v>0</v>
      </c>
      <c r="K1565" s="235"/>
      <c r="L1565" s="45"/>
      <c r="M1565" s="236" t="s">
        <v>1</v>
      </c>
      <c r="N1565" s="237" t="s">
        <v>45</v>
      </c>
      <c r="O1565" s="92"/>
      <c r="P1565" s="238">
        <f>O1565*H1565</f>
        <v>0</v>
      </c>
      <c r="Q1565" s="238">
        <v>5.0000000000000002E-05</v>
      </c>
      <c r="R1565" s="238">
        <f>Q1565*H1565</f>
        <v>0.00015000000000000001</v>
      </c>
      <c r="S1565" s="238">
        <v>0</v>
      </c>
      <c r="T1565" s="239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40" t="s">
        <v>303</v>
      </c>
      <c r="AT1565" s="240" t="s">
        <v>217</v>
      </c>
      <c r="AU1565" s="240" t="s">
        <v>89</v>
      </c>
      <c r="AY1565" s="18" t="s">
        <v>215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8" t="s">
        <v>21</v>
      </c>
      <c r="BK1565" s="241">
        <f>ROUND(I1565*H1565,2)</f>
        <v>0</v>
      </c>
      <c r="BL1565" s="18" t="s">
        <v>303</v>
      </c>
      <c r="BM1565" s="240" t="s">
        <v>2563</v>
      </c>
    </row>
    <row r="1566" s="13" customFormat="1">
      <c r="A1566" s="13"/>
      <c r="B1566" s="242"/>
      <c r="C1566" s="243"/>
      <c r="D1566" s="244" t="s">
        <v>223</v>
      </c>
      <c r="E1566" s="245" t="s">
        <v>1</v>
      </c>
      <c r="F1566" s="246" t="s">
        <v>2564</v>
      </c>
      <c r="G1566" s="243"/>
      <c r="H1566" s="247">
        <v>1</v>
      </c>
      <c r="I1566" s="248"/>
      <c r="J1566" s="243"/>
      <c r="K1566" s="243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3" t="s">
        <v>223</v>
      </c>
      <c r="AU1566" s="253" t="s">
        <v>89</v>
      </c>
      <c r="AV1566" s="13" t="s">
        <v>89</v>
      </c>
      <c r="AW1566" s="13" t="s">
        <v>36</v>
      </c>
      <c r="AX1566" s="13" t="s">
        <v>80</v>
      </c>
      <c r="AY1566" s="253" t="s">
        <v>215</v>
      </c>
    </row>
    <row r="1567" s="13" customFormat="1">
      <c r="A1567" s="13"/>
      <c r="B1567" s="242"/>
      <c r="C1567" s="243"/>
      <c r="D1567" s="244" t="s">
        <v>223</v>
      </c>
      <c r="E1567" s="245" t="s">
        <v>1</v>
      </c>
      <c r="F1567" s="246" t="s">
        <v>2565</v>
      </c>
      <c r="G1567" s="243"/>
      <c r="H1567" s="247">
        <v>1</v>
      </c>
      <c r="I1567" s="248"/>
      <c r="J1567" s="243"/>
      <c r="K1567" s="243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3" t="s">
        <v>223</v>
      </c>
      <c r="AU1567" s="253" t="s">
        <v>89</v>
      </c>
      <c r="AV1567" s="13" t="s">
        <v>89</v>
      </c>
      <c r="AW1567" s="13" t="s">
        <v>36</v>
      </c>
      <c r="AX1567" s="13" t="s">
        <v>80</v>
      </c>
      <c r="AY1567" s="253" t="s">
        <v>215</v>
      </c>
    </row>
    <row r="1568" s="13" customFormat="1">
      <c r="A1568" s="13"/>
      <c r="B1568" s="242"/>
      <c r="C1568" s="243"/>
      <c r="D1568" s="244" t="s">
        <v>223</v>
      </c>
      <c r="E1568" s="245" t="s">
        <v>1</v>
      </c>
      <c r="F1568" s="246" t="s">
        <v>2566</v>
      </c>
      <c r="G1568" s="243"/>
      <c r="H1568" s="247">
        <v>1</v>
      </c>
      <c r="I1568" s="248"/>
      <c r="J1568" s="243"/>
      <c r="K1568" s="243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3" t="s">
        <v>223</v>
      </c>
      <c r="AU1568" s="253" t="s">
        <v>89</v>
      </c>
      <c r="AV1568" s="13" t="s">
        <v>89</v>
      </c>
      <c r="AW1568" s="13" t="s">
        <v>36</v>
      </c>
      <c r="AX1568" s="13" t="s">
        <v>80</v>
      </c>
      <c r="AY1568" s="253" t="s">
        <v>215</v>
      </c>
    </row>
    <row r="1569" s="14" customFormat="1">
      <c r="A1569" s="14"/>
      <c r="B1569" s="254"/>
      <c r="C1569" s="255"/>
      <c r="D1569" s="244" t="s">
        <v>223</v>
      </c>
      <c r="E1569" s="256" t="s">
        <v>1</v>
      </c>
      <c r="F1569" s="257" t="s">
        <v>226</v>
      </c>
      <c r="G1569" s="255"/>
      <c r="H1569" s="258">
        <v>3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4" t="s">
        <v>223</v>
      </c>
      <c r="AU1569" s="264" t="s">
        <v>89</v>
      </c>
      <c r="AV1569" s="14" t="s">
        <v>221</v>
      </c>
      <c r="AW1569" s="14" t="s">
        <v>36</v>
      </c>
      <c r="AX1569" s="14" t="s">
        <v>21</v>
      </c>
      <c r="AY1569" s="264" t="s">
        <v>215</v>
      </c>
    </row>
    <row r="1570" s="2" customFormat="1" ht="21.75" customHeight="1">
      <c r="A1570" s="39"/>
      <c r="B1570" s="40"/>
      <c r="C1570" s="228" t="s">
        <v>2567</v>
      </c>
      <c r="D1570" s="228" t="s">
        <v>217</v>
      </c>
      <c r="E1570" s="229" t="s">
        <v>2568</v>
      </c>
      <c r="F1570" s="230" t="s">
        <v>2569</v>
      </c>
      <c r="G1570" s="231" t="s">
        <v>472</v>
      </c>
      <c r="H1570" s="232">
        <v>0.71999999999999997</v>
      </c>
      <c r="I1570" s="233"/>
      <c r="J1570" s="234">
        <f>ROUND(I1570*H1570,2)</f>
        <v>0</v>
      </c>
      <c r="K1570" s="235"/>
      <c r="L1570" s="45"/>
      <c r="M1570" s="236" t="s">
        <v>1</v>
      </c>
      <c r="N1570" s="237" t="s">
        <v>45</v>
      </c>
      <c r="O1570" s="92"/>
      <c r="P1570" s="238">
        <f>O1570*H1570</f>
        <v>0</v>
      </c>
      <c r="Q1570" s="238">
        <v>2.0000000000000002E-05</v>
      </c>
      <c r="R1570" s="238">
        <f>Q1570*H1570</f>
        <v>1.4400000000000001E-05</v>
      </c>
      <c r="S1570" s="238">
        <v>0</v>
      </c>
      <c r="T1570" s="239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40" t="s">
        <v>303</v>
      </c>
      <c r="AT1570" s="240" t="s">
        <v>217</v>
      </c>
      <c r="AU1570" s="240" t="s">
        <v>89</v>
      </c>
      <c r="AY1570" s="18" t="s">
        <v>215</v>
      </c>
      <c r="BE1570" s="241">
        <f>IF(N1570="základní",J1570,0)</f>
        <v>0</v>
      </c>
      <c r="BF1570" s="241">
        <f>IF(N1570="snížená",J1570,0)</f>
        <v>0</v>
      </c>
      <c r="BG1570" s="241">
        <f>IF(N1570="zákl. přenesená",J1570,0)</f>
        <v>0</v>
      </c>
      <c r="BH1570" s="241">
        <f>IF(N1570="sníž. přenesená",J1570,0)</f>
        <v>0</v>
      </c>
      <c r="BI1570" s="241">
        <f>IF(N1570="nulová",J1570,0)</f>
        <v>0</v>
      </c>
      <c r="BJ1570" s="18" t="s">
        <v>21</v>
      </c>
      <c r="BK1570" s="241">
        <f>ROUND(I1570*H1570,2)</f>
        <v>0</v>
      </c>
      <c r="BL1570" s="18" t="s">
        <v>303</v>
      </c>
      <c r="BM1570" s="240" t="s">
        <v>2570</v>
      </c>
    </row>
    <row r="1571" s="13" customFormat="1">
      <c r="A1571" s="13"/>
      <c r="B1571" s="242"/>
      <c r="C1571" s="243"/>
      <c r="D1571" s="244" t="s">
        <v>223</v>
      </c>
      <c r="E1571" s="245" t="s">
        <v>1</v>
      </c>
      <c r="F1571" s="246" t="s">
        <v>2571</v>
      </c>
      <c r="G1571" s="243"/>
      <c r="H1571" s="247">
        <v>0.71999999999999997</v>
      </c>
      <c r="I1571" s="248"/>
      <c r="J1571" s="243"/>
      <c r="K1571" s="243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3" t="s">
        <v>223</v>
      </c>
      <c r="AU1571" s="253" t="s">
        <v>89</v>
      </c>
      <c r="AV1571" s="13" t="s">
        <v>89</v>
      </c>
      <c r="AW1571" s="13" t="s">
        <v>36</v>
      </c>
      <c r="AX1571" s="13" t="s">
        <v>21</v>
      </c>
      <c r="AY1571" s="253" t="s">
        <v>215</v>
      </c>
    </row>
    <row r="1572" s="2" customFormat="1" ht="33" customHeight="1">
      <c r="A1572" s="39"/>
      <c r="B1572" s="40"/>
      <c r="C1572" s="228" t="s">
        <v>2572</v>
      </c>
      <c r="D1572" s="228" t="s">
        <v>217</v>
      </c>
      <c r="E1572" s="229" t="s">
        <v>2573</v>
      </c>
      <c r="F1572" s="230" t="s">
        <v>2574</v>
      </c>
      <c r="G1572" s="231" t="s">
        <v>246</v>
      </c>
      <c r="H1572" s="232">
        <v>4.7039999999999997</v>
      </c>
      <c r="I1572" s="233"/>
      <c r="J1572" s="234">
        <f>ROUND(I1572*H1572,2)</f>
        <v>0</v>
      </c>
      <c r="K1572" s="235"/>
      <c r="L1572" s="45"/>
      <c r="M1572" s="236" t="s">
        <v>1</v>
      </c>
      <c r="N1572" s="237" t="s">
        <v>45</v>
      </c>
      <c r="O1572" s="92"/>
      <c r="P1572" s="238">
        <f>O1572*H1572</f>
        <v>0</v>
      </c>
      <c r="Q1572" s="238">
        <v>5.0000000000000002E-05</v>
      </c>
      <c r="R1572" s="238">
        <f>Q1572*H1572</f>
        <v>0.0002352</v>
      </c>
      <c r="S1572" s="238">
        <v>0</v>
      </c>
      <c r="T1572" s="239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40" t="s">
        <v>303</v>
      </c>
      <c r="AT1572" s="240" t="s">
        <v>217</v>
      </c>
      <c r="AU1572" s="240" t="s">
        <v>89</v>
      </c>
      <c r="AY1572" s="18" t="s">
        <v>215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21</v>
      </c>
      <c r="BK1572" s="241">
        <f>ROUND(I1572*H1572,2)</f>
        <v>0</v>
      </c>
      <c r="BL1572" s="18" t="s">
        <v>303</v>
      </c>
      <c r="BM1572" s="240" t="s">
        <v>2575</v>
      </c>
    </row>
    <row r="1573" s="13" customFormat="1">
      <c r="A1573" s="13"/>
      <c r="B1573" s="242"/>
      <c r="C1573" s="243"/>
      <c r="D1573" s="244" t="s">
        <v>223</v>
      </c>
      <c r="E1573" s="245" t="s">
        <v>1</v>
      </c>
      <c r="F1573" s="246" t="s">
        <v>2576</v>
      </c>
      <c r="G1573" s="243"/>
      <c r="H1573" s="247">
        <v>1.5680000000000001</v>
      </c>
      <c r="I1573" s="248"/>
      <c r="J1573" s="243"/>
      <c r="K1573" s="243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3" t="s">
        <v>223</v>
      </c>
      <c r="AU1573" s="253" t="s">
        <v>89</v>
      </c>
      <c r="AV1573" s="13" t="s">
        <v>89</v>
      </c>
      <c r="AW1573" s="13" t="s">
        <v>36</v>
      </c>
      <c r="AX1573" s="13" t="s">
        <v>80</v>
      </c>
      <c r="AY1573" s="253" t="s">
        <v>215</v>
      </c>
    </row>
    <row r="1574" s="13" customFormat="1">
      <c r="A1574" s="13"/>
      <c r="B1574" s="242"/>
      <c r="C1574" s="243"/>
      <c r="D1574" s="244" t="s">
        <v>223</v>
      </c>
      <c r="E1574" s="245" t="s">
        <v>1</v>
      </c>
      <c r="F1574" s="246" t="s">
        <v>2577</v>
      </c>
      <c r="G1574" s="243"/>
      <c r="H1574" s="247">
        <v>1.5680000000000001</v>
      </c>
      <c r="I1574" s="248"/>
      <c r="J1574" s="243"/>
      <c r="K1574" s="243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3" t="s">
        <v>223</v>
      </c>
      <c r="AU1574" s="253" t="s">
        <v>89</v>
      </c>
      <c r="AV1574" s="13" t="s">
        <v>89</v>
      </c>
      <c r="AW1574" s="13" t="s">
        <v>36</v>
      </c>
      <c r="AX1574" s="13" t="s">
        <v>80</v>
      </c>
      <c r="AY1574" s="253" t="s">
        <v>215</v>
      </c>
    </row>
    <row r="1575" s="13" customFormat="1">
      <c r="A1575" s="13"/>
      <c r="B1575" s="242"/>
      <c r="C1575" s="243"/>
      <c r="D1575" s="244" t="s">
        <v>223</v>
      </c>
      <c r="E1575" s="245" t="s">
        <v>1</v>
      </c>
      <c r="F1575" s="246" t="s">
        <v>2578</v>
      </c>
      <c r="G1575" s="243"/>
      <c r="H1575" s="247">
        <v>1.5680000000000001</v>
      </c>
      <c r="I1575" s="248"/>
      <c r="J1575" s="243"/>
      <c r="K1575" s="243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3" t="s">
        <v>223</v>
      </c>
      <c r="AU1575" s="253" t="s">
        <v>89</v>
      </c>
      <c r="AV1575" s="13" t="s">
        <v>89</v>
      </c>
      <c r="AW1575" s="13" t="s">
        <v>36</v>
      </c>
      <c r="AX1575" s="13" t="s">
        <v>80</v>
      </c>
      <c r="AY1575" s="253" t="s">
        <v>215</v>
      </c>
    </row>
    <row r="1576" s="14" customFormat="1">
      <c r="A1576" s="14"/>
      <c r="B1576" s="254"/>
      <c r="C1576" s="255"/>
      <c r="D1576" s="244" t="s">
        <v>223</v>
      </c>
      <c r="E1576" s="256" t="s">
        <v>1</v>
      </c>
      <c r="F1576" s="257" t="s">
        <v>226</v>
      </c>
      <c r="G1576" s="255"/>
      <c r="H1576" s="258">
        <v>4.7039999999999997</v>
      </c>
      <c r="I1576" s="259"/>
      <c r="J1576" s="255"/>
      <c r="K1576" s="255"/>
      <c r="L1576" s="260"/>
      <c r="M1576" s="261"/>
      <c r="N1576" s="262"/>
      <c r="O1576" s="262"/>
      <c r="P1576" s="262"/>
      <c r="Q1576" s="262"/>
      <c r="R1576" s="262"/>
      <c r="S1576" s="262"/>
      <c r="T1576" s="26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4" t="s">
        <v>223</v>
      </c>
      <c r="AU1576" s="264" t="s">
        <v>89</v>
      </c>
      <c r="AV1576" s="14" t="s">
        <v>221</v>
      </c>
      <c r="AW1576" s="14" t="s">
        <v>36</v>
      </c>
      <c r="AX1576" s="14" t="s">
        <v>21</v>
      </c>
      <c r="AY1576" s="264" t="s">
        <v>215</v>
      </c>
    </row>
    <row r="1577" s="2" customFormat="1" ht="33" customHeight="1">
      <c r="A1577" s="39"/>
      <c r="B1577" s="40"/>
      <c r="C1577" s="228" t="s">
        <v>2579</v>
      </c>
      <c r="D1577" s="228" t="s">
        <v>217</v>
      </c>
      <c r="E1577" s="229" t="s">
        <v>2580</v>
      </c>
      <c r="F1577" s="230" t="s">
        <v>2581</v>
      </c>
      <c r="G1577" s="231" t="s">
        <v>373</v>
      </c>
      <c r="H1577" s="232">
        <v>1</v>
      </c>
      <c r="I1577" s="233"/>
      <c r="J1577" s="234">
        <f>ROUND(I1577*H1577,2)</f>
        <v>0</v>
      </c>
      <c r="K1577" s="235"/>
      <c r="L1577" s="45"/>
      <c r="M1577" s="236" t="s">
        <v>1</v>
      </c>
      <c r="N1577" s="237" t="s">
        <v>45</v>
      </c>
      <c r="O1577" s="92"/>
      <c r="P1577" s="238">
        <f>O1577*H1577</f>
        <v>0</v>
      </c>
      <c r="Q1577" s="238">
        <v>5.0000000000000002E-05</v>
      </c>
      <c r="R1577" s="238">
        <f>Q1577*H1577</f>
        <v>5.0000000000000002E-05</v>
      </c>
      <c r="S1577" s="238">
        <v>0</v>
      </c>
      <c r="T1577" s="239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40" t="s">
        <v>303</v>
      </c>
      <c r="AT1577" s="240" t="s">
        <v>217</v>
      </c>
      <c r="AU1577" s="240" t="s">
        <v>89</v>
      </c>
      <c r="AY1577" s="18" t="s">
        <v>215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8" t="s">
        <v>21</v>
      </c>
      <c r="BK1577" s="241">
        <f>ROUND(I1577*H1577,2)</f>
        <v>0</v>
      </c>
      <c r="BL1577" s="18" t="s">
        <v>303</v>
      </c>
      <c r="BM1577" s="240" t="s">
        <v>2582</v>
      </c>
    </row>
    <row r="1578" s="2" customFormat="1" ht="16.5" customHeight="1">
      <c r="A1578" s="39"/>
      <c r="B1578" s="40"/>
      <c r="C1578" s="228" t="s">
        <v>2583</v>
      </c>
      <c r="D1578" s="228" t="s">
        <v>217</v>
      </c>
      <c r="E1578" s="229" t="s">
        <v>2584</v>
      </c>
      <c r="F1578" s="230" t="s">
        <v>2585</v>
      </c>
      <c r="G1578" s="231" t="s">
        <v>991</v>
      </c>
      <c r="H1578" s="232">
        <v>1</v>
      </c>
      <c r="I1578" s="233"/>
      <c r="J1578" s="234">
        <f>ROUND(I1578*H1578,2)</f>
        <v>0</v>
      </c>
      <c r="K1578" s="235"/>
      <c r="L1578" s="45"/>
      <c r="M1578" s="236" t="s">
        <v>1</v>
      </c>
      <c r="N1578" s="237" t="s">
        <v>45</v>
      </c>
      <c r="O1578" s="92"/>
      <c r="P1578" s="238">
        <f>O1578*H1578</f>
        <v>0</v>
      </c>
      <c r="Q1578" s="238">
        <v>0.00017000000000000001</v>
      </c>
      <c r="R1578" s="238">
        <f>Q1578*H1578</f>
        <v>0.00017000000000000001</v>
      </c>
      <c r="S1578" s="238">
        <v>0</v>
      </c>
      <c r="T1578" s="239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40" t="s">
        <v>303</v>
      </c>
      <c r="AT1578" s="240" t="s">
        <v>217</v>
      </c>
      <c r="AU1578" s="240" t="s">
        <v>89</v>
      </c>
      <c r="AY1578" s="18" t="s">
        <v>215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21</v>
      </c>
      <c r="BK1578" s="241">
        <f>ROUND(I1578*H1578,2)</f>
        <v>0</v>
      </c>
      <c r="BL1578" s="18" t="s">
        <v>303</v>
      </c>
      <c r="BM1578" s="240" t="s">
        <v>2586</v>
      </c>
    </row>
    <row r="1579" s="13" customFormat="1">
      <c r="A1579" s="13"/>
      <c r="B1579" s="242"/>
      <c r="C1579" s="243"/>
      <c r="D1579" s="244" t="s">
        <v>223</v>
      </c>
      <c r="E1579" s="245" t="s">
        <v>1</v>
      </c>
      <c r="F1579" s="246" t="s">
        <v>21</v>
      </c>
      <c r="G1579" s="243"/>
      <c r="H1579" s="247">
        <v>1</v>
      </c>
      <c r="I1579" s="248"/>
      <c r="J1579" s="243"/>
      <c r="K1579" s="243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3" t="s">
        <v>223</v>
      </c>
      <c r="AU1579" s="253" t="s">
        <v>89</v>
      </c>
      <c r="AV1579" s="13" t="s">
        <v>89</v>
      </c>
      <c r="AW1579" s="13" t="s">
        <v>36</v>
      </c>
      <c r="AX1579" s="13" t="s">
        <v>21</v>
      </c>
      <c r="AY1579" s="253" t="s">
        <v>215</v>
      </c>
    </row>
    <row r="1580" s="2" customFormat="1" ht="55.5" customHeight="1">
      <c r="A1580" s="39"/>
      <c r="B1580" s="40"/>
      <c r="C1580" s="228" t="s">
        <v>2587</v>
      </c>
      <c r="D1580" s="228" t="s">
        <v>217</v>
      </c>
      <c r="E1580" s="229" t="s">
        <v>2588</v>
      </c>
      <c r="F1580" s="230" t="s">
        <v>2589</v>
      </c>
      <c r="G1580" s="231" t="s">
        <v>246</v>
      </c>
      <c r="H1580" s="232">
        <v>5.1299999999999999</v>
      </c>
      <c r="I1580" s="233"/>
      <c r="J1580" s="234">
        <f>ROUND(I1580*H1580,2)</f>
        <v>0</v>
      </c>
      <c r="K1580" s="235"/>
      <c r="L1580" s="45"/>
      <c r="M1580" s="236" t="s">
        <v>1</v>
      </c>
      <c r="N1580" s="237" t="s">
        <v>45</v>
      </c>
      <c r="O1580" s="92"/>
      <c r="P1580" s="238">
        <f>O1580*H1580</f>
        <v>0</v>
      </c>
      <c r="Q1580" s="238">
        <v>0</v>
      </c>
      <c r="R1580" s="238">
        <f>Q1580*H1580</f>
        <v>0</v>
      </c>
      <c r="S1580" s="238">
        <v>0</v>
      </c>
      <c r="T1580" s="239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40" t="s">
        <v>303</v>
      </c>
      <c r="AT1580" s="240" t="s">
        <v>217</v>
      </c>
      <c r="AU1580" s="240" t="s">
        <v>89</v>
      </c>
      <c r="AY1580" s="18" t="s">
        <v>215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8" t="s">
        <v>21</v>
      </c>
      <c r="BK1580" s="241">
        <f>ROUND(I1580*H1580,2)</f>
        <v>0</v>
      </c>
      <c r="BL1580" s="18" t="s">
        <v>303</v>
      </c>
      <c r="BM1580" s="240" t="s">
        <v>2590</v>
      </c>
    </row>
    <row r="1581" s="13" customFormat="1">
      <c r="A1581" s="13"/>
      <c r="B1581" s="242"/>
      <c r="C1581" s="243"/>
      <c r="D1581" s="244" t="s">
        <v>223</v>
      </c>
      <c r="E1581" s="245" t="s">
        <v>1</v>
      </c>
      <c r="F1581" s="246" t="s">
        <v>2591</v>
      </c>
      <c r="G1581" s="243"/>
      <c r="H1581" s="247">
        <v>5.1299999999999999</v>
      </c>
      <c r="I1581" s="248"/>
      <c r="J1581" s="243"/>
      <c r="K1581" s="243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223</v>
      </c>
      <c r="AU1581" s="253" t="s">
        <v>89</v>
      </c>
      <c r="AV1581" s="13" t="s">
        <v>89</v>
      </c>
      <c r="AW1581" s="13" t="s">
        <v>36</v>
      </c>
      <c r="AX1581" s="13" t="s">
        <v>80</v>
      </c>
      <c r="AY1581" s="253" t="s">
        <v>215</v>
      </c>
    </row>
    <row r="1582" s="14" customFormat="1">
      <c r="A1582" s="14"/>
      <c r="B1582" s="254"/>
      <c r="C1582" s="255"/>
      <c r="D1582" s="244" t="s">
        <v>223</v>
      </c>
      <c r="E1582" s="256" t="s">
        <v>1</v>
      </c>
      <c r="F1582" s="257" t="s">
        <v>937</v>
      </c>
      <c r="G1582" s="255"/>
      <c r="H1582" s="258">
        <v>5.1299999999999999</v>
      </c>
      <c r="I1582" s="259"/>
      <c r="J1582" s="255"/>
      <c r="K1582" s="255"/>
      <c r="L1582" s="260"/>
      <c r="M1582" s="261"/>
      <c r="N1582" s="262"/>
      <c r="O1582" s="262"/>
      <c r="P1582" s="262"/>
      <c r="Q1582" s="262"/>
      <c r="R1582" s="262"/>
      <c r="S1582" s="262"/>
      <c r="T1582" s="26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4" t="s">
        <v>223</v>
      </c>
      <c r="AU1582" s="264" t="s">
        <v>89</v>
      </c>
      <c r="AV1582" s="14" t="s">
        <v>221</v>
      </c>
      <c r="AW1582" s="14" t="s">
        <v>36</v>
      </c>
      <c r="AX1582" s="14" t="s">
        <v>21</v>
      </c>
      <c r="AY1582" s="264" t="s">
        <v>215</v>
      </c>
    </row>
    <row r="1583" s="2" customFormat="1" ht="44.25" customHeight="1">
      <c r="A1583" s="39"/>
      <c r="B1583" s="40"/>
      <c r="C1583" s="228" t="s">
        <v>2592</v>
      </c>
      <c r="D1583" s="228" t="s">
        <v>217</v>
      </c>
      <c r="E1583" s="229" t="s">
        <v>2593</v>
      </c>
      <c r="F1583" s="230" t="s">
        <v>2594</v>
      </c>
      <c r="G1583" s="231" t="s">
        <v>246</v>
      </c>
      <c r="H1583" s="232">
        <v>5.0880000000000001</v>
      </c>
      <c r="I1583" s="233"/>
      <c r="J1583" s="234">
        <f>ROUND(I1583*H1583,2)</f>
        <v>0</v>
      </c>
      <c r="K1583" s="235"/>
      <c r="L1583" s="45"/>
      <c r="M1583" s="236" t="s">
        <v>1</v>
      </c>
      <c r="N1583" s="237" t="s">
        <v>45</v>
      </c>
      <c r="O1583" s="92"/>
      <c r="P1583" s="238">
        <f>O1583*H1583</f>
        <v>0</v>
      </c>
      <c r="Q1583" s="238">
        <v>0</v>
      </c>
      <c r="R1583" s="238">
        <f>Q1583*H1583</f>
        <v>0</v>
      </c>
      <c r="S1583" s="238">
        <v>0</v>
      </c>
      <c r="T1583" s="239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40" t="s">
        <v>303</v>
      </c>
      <c r="AT1583" s="240" t="s">
        <v>217</v>
      </c>
      <c r="AU1583" s="240" t="s">
        <v>89</v>
      </c>
      <c r="AY1583" s="18" t="s">
        <v>215</v>
      </c>
      <c r="BE1583" s="241">
        <f>IF(N1583="základní",J1583,0)</f>
        <v>0</v>
      </c>
      <c r="BF1583" s="241">
        <f>IF(N1583="snížená",J1583,0)</f>
        <v>0</v>
      </c>
      <c r="BG1583" s="241">
        <f>IF(N1583="zákl. přenesená",J1583,0)</f>
        <v>0</v>
      </c>
      <c r="BH1583" s="241">
        <f>IF(N1583="sníž. přenesená",J1583,0)</f>
        <v>0</v>
      </c>
      <c r="BI1583" s="241">
        <f>IF(N1583="nulová",J1583,0)</f>
        <v>0</v>
      </c>
      <c r="BJ1583" s="18" t="s">
        <v>21</v>
      </c>
      <c r="BK1583" s="241">
        <f>ROUND(I1583*H1583,2)</f>
        <v>0</v>
      </c>
      <c r="BL1583" s="18" t="s">
        <v>303</v>
      </c>
      <c r="BM1583" s="240" t="s">
        <v>2595</v>
      </c>
    </row>
    <row r="1584" s="13" customFormat="1">
      <c r="A1584" s="13"/>
      <c r="B1584" s="242"/>
      <c r="C1584" s="243"/>
      <c r="D1584" s="244" t="s">
        <v>223</v>
      </c>
      <c r="E1584" s="245" t="s">
        <v>1</v>
      </c>
      <c r="F1584" s="246" t="s">
        <v>2596</v>
      </c>
      <c r="G1584" s="243"/>
      <c r="H1584" s="247">
        <v>5.0880000000000001</v>
      </c>
      <c r="I1584" s="248"/>
      <c r="J1584" s="243"/>
      <c r="K1584" s="243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3" t="s">
        <v>223</v>
      </c>
      <c r="AU1584" s="253" t="s">
        <v>89</v>
      </c>
      <c r="AV1584" s="13" t="s">
        <v>89</v>
      </c>
      <c r="AW1584" s="13" t="s">
        <v>36</v>
      </c>
      <c r="AX1584" s="13" t="s">
        <v>21</v>
      </c>
      <c r="AY1584" s="253" t="s">
        <v>215</v>
      </c>
    </row>
    <row r="1585" s="2" customFormat="1" ht="44.25" customHeight="1">
      <c r="A1585" s="39"/>
      <c r="B1585" s="40"/>
      <c r="C1585" s="228" t="s">
        <v>2597</v>
      </c>
      <c r="D1585" s="228" t="s">
        <v>217</v>
      </c>
      <c r="E1585" s="229" t="s">
        <v>2598</v>
      </c>
      <c r="F1585" s="230" t="s">
        <v>2599</v>
      </c>
      <c r="G1585" s="231" t="s">
        <v>246</v>
      </c>
      <c r="H1585" s="232">
        <v>5.8040000000000003</v>
      </c>
      <c r="I1585" s="233"/>
      <c r="J1585" s="234">
        <f>ROUND(I1585*H1585,2)</f>
        <v>0</v>
      </c>
      <c r="K1585" s="235"/>
      <c r="L1585" s="45"/>
      <c r="M1585" s="236" t="s">
        <v>1</v>
      </c>
      <c r="N1585" s="237" t="s">
        <v>45</v>
      </c>
      <c r="O1585" s="92"/>
      <c r="P1585" s="238">
        <f>O1585*H1585</f>
        <v>0</v>
      </c>
      <c r="Q1585" s="238">
        <v>0</v>
      </c>
      <c r="R1585" s="238">
        <f>Q1585*H1585</f>
        <v>0</v>
      </c>
      <c r="S1585" s="238">
        <v>0</v>
      </c>
      <c r="T1585" s="239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40" t="s">
        <v>303</v>
      </c>
      <c r="AT1585" s="240" t="s">
        <v>217</v>
      </c>
      <c r="AU1585" s="240" t="s">
        <v>89</v>
      </c>
      <c r="AY1585" s="18" t="s">
        <v>215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21</v>
      </c>
      <c r="BK1585" s="241">
        <f>ROUND(I1585*H1585,2)</f>
        <v>0</v>
      </c>
      <c r="BL1585" s="18" t="s">
        <v>303</v>
      </c>
      <c r="BM1585" s="240" t="s">
        <v>2600</v>
      </c>
    </row>
    <row r="1586" s="13" customFormat="1">
      <c r="A1586" s="13"/>
      <c r="B1586" s="242"/>
      <c r="C1586" s="243"/>
      <c r="D1586" s="244" t="s">
        <v>223</v>
      </c>
      <c r="E1586" s="245" t="s">
        <v>1</v>
      </c>
      <c r="F1586" s="246" t="s">
        <v>2601</v>
      </c>
      <c r="G1586" s="243"/>
      <c r="H1586" s="247">
        <v>5.8040000000000003</v>
      </c>
      <c r="I1586" s="248"/>
      <c r="J1586" s="243"/>
      <c r="K1586" s="243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3" t="s">
        <v>223</v>
      </c>
      <c r="AU1586" s="253" t="s">
        <v>89</v>
      </c>
      <c r="AV1586" s="13" t="s">
        <v>89</v>
      </c>
      <c r="AW1586" s="13" t="s">
        <v>36</v>
      </c>
      <c r="AX1586" s="13" t="s">
        <v>21</v>
      </c>
      <c r="AY1586" s="253" t="s">
        <v>215</v>
      </c>
    </row>
    <row r="1587" s="2" customFormat="1" ht="33" customHeight="1">
      <c r="A1587" s="39"/>
      <c r="B1587" s="40"/>
      <c r="C1587" s="228" t="s">
        <v>2602</v>
      </c>
      <c r="D1587" s="228" t="s">
        <v>217</v>
      </c>
      <c r="E1587" s="229" t="s">
        <v>2603</v>
      </c>
      <c r="F1587" s="230" t="s">
        <v>2604</v>
      </c>
      <c r="G1587" s="231" t="s">
        <v>246</v>
      </c>
      <c r="H1587" s="232">
        <v>3.4199999999999999</v>
      </c>
      <c r="I1587" s="233"/>
      <c r="J1587" s="234">
        <f>ROUND(I1587*H1587,2)</f>
        <v>0</v>
      </c>
      <c r="K1587" s="235"/>
      <c r="L1587" s="45"/>
      <c r="M1587" s="236" t="s">
        <v>1</v>
      </c>
      <c r="N1587" s="237" t="s">
        <v>45</v>
      </c>
      <c r="O1587" s="92"/>
      <c r="P1587" s="238">
        <f>O1587*H1587</f>
        <v>0</v>
      </c>
      <c r="Q1587" s="238">
        <v>0</v>
      </c>
      <c r="R1587" s="238">
        <f>Q1587*H1587</f>
        <v>0</v>
      </c>
      <c r="S1587" s="238">
        <v>0</v>
      </c>
      <c r="T1587" s="239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40" t="s">
        <v>303</v>
      </c>
      <c r="AT1587" s="240" t="s">
        <v>217</v>
      </c>
      <c r="AU1587" s="240" t="s">
        <v>89</v>
      </c>
      <c r="AY1587" s="18" t="s">
        <v>215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8" t="s">
        <v>21</v>
      </c>
      <c r="BK1587" s="241">
        <f>ROUND(I1587*H1587,2)</f>
        <v>0</v>
      </c>
      <c r="BL1587" s="18" t="s">
        <v>303</v>
      </c>
      <c r="BM1587" s="240" t="s">
        <v>2605</v>
      </c>
    </row>
    <row r="1588" s="13" customFormat="1">
      <c r="A1588" s="13"/>
      <c r="B1588" s="242"/>
      <c r="C1588" s="243"/>
      <c r="D1588" s="244" t="s">
        <v>223</v>
      </c>
      <c r="E1588" s="245" t="s">
        <v>1</v>
      </c>
      <c r="F1588" s="246" t="s">
        <v>2606</v>
      </c>
      <c r="G1588" s="243"/>
      <c r="H1588" s="247">
        <v>3.4199999999999999</v>
      </c>
      <c r="I1588" s="248"/>
      <c r="J1588" s="243"/>
      <c r="K1588" s="243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3" t="s">
        <v>223</v>
      </c>
      <c r="AU1588" s="253" t="s">
        <v>89</v>
      </c>
      <c r="AV1588" s="13" t="s">
        <v>89</v>
      </c>
      <c r="AW1588" s="13" t="s">
        <v>36</v>
      </c>
      <c r="AX1588" s="13" t="s">
        <v>80</v>
      </c>
      <c r="AY1588" s="253" t="s">
        <v>215</v>
      </c>
    </row>
    <row r="1589" s="14" customFormat="1">
      <c r="A1589" s="14"/>
      <c r="B1589" s="254"/>
      <c r="C1589" s="255"/>
      <c r="D1589" s="244" t="s">
        <v>223</v>
      </c>
      <c r="E1589" s="256" t="s">
        <v>1</v>
      </c>
      <c r="F1589" s="257" t="s">
        <v>937</v>
      </c>
      <c r="G1589" s="255"/>
      <c r="H1589" s="258">
        <v>3.4199999999999999</v>
      </c>
      <c r="I1589" s="259"/>
      <c r="J1589" s="255"/>
      <c r="K1589" s="255"/>
      <c r="L1589" s="260"/>
      <c r="M1589" s="261"/>
      <c r="N1589" s="262"/>
      <c r="O1589" s="262"/>
      <c r="P1589" s="262"/>
      <c r="Q1589" s="262"/>
      <c r="R1589" s="262"/>
      <c r="S1589" s="262"/>
      <c r="T1589" s="26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4" t="s">
        <v>223</v>
      </c>
      <c r="AU1589" s="264" t="s">
        <v>89</v>
      </c>
      <c r="AV1589" s="14" t="s">
        <v>221</v>
      </c>
      <c r="AW1589" s="14" t="s">
        <v>36</v>
      </c>
      <c r="AX1589" s="14" t="s">
        <v>21</v>
      </c>
      <c r="AY1589" s="264" t="s">
        <v>215</v>
      </c>
    </row>
    <row r="1590" s="2" customFormat="1" ht="33" customHeight="1">
      <c r="A1590" s="39"/>
      <c r="B1590" s="40"/>
      <c r="C1590" s="228" t="s">
        <v>2607</v>
      </c>
      <c r="D1590" s="228" t="s">
        <v>217</v>
      </c>
      <c r="E1590" s="229" t="s">
        <v>2608</v>
      </c>
      <c r="F1590" s="230" t="s">
        <v>2609</v>
      </c>
      <c r="G1590" s="231" t="s">
        <v>246</v>
      </c>
      <c r="H1590" s="232">
        <v>3.6040000000000001</v>
      </c>
      <c r="I1590" s="233"/>
      <c r="J1590" s="234">
        <f>ROUND(I1590*H1590,2)</f>
        <v>0</v>
      </c>
      <c r="K1590" s="235"/>
      <c r="L1590" s="45"/>
      <c r="M1590" s="236" t="s">
        <v>1</v>
      </c>
      <c r="N1590" s="237" t="s">
        <v>45</v>
      </c>
      <c r="O1590" s="92"/>
      <c r="P1590" s="238">
        <f>O1590*H1590</f>
        <v>0</v>
      </c>
      <c r="Q1590" s="238">
        <v>0.00027</v>
      </c>
      <c r="R1590" s="238">
        <f>Q1590*H1590</f>
        <v>0.00097308000000000008</v>
      </c>
      <c r="S1590" s="238">
        <v>0</v>
      </c>
      <c r="T1590" s="239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40" t="s">
        <v>303</v>
      </c>
      <c r="AT1590" s="240" t="s">
        <v>217</v>
      </c>
      <c r="AU1590" s="240" t="s">
        <v>89</v>
      </c>
      <c r="AY1590" s="18" t="s">
        <v>215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21</v>
      </c>
      <c r="BK1590" s="241">
        <f>ROUND(I1590*H1590,2)</f>
        <v>0</v>
      </c>
      <c r="BL1590" s="18" t="s">
        <v>303</v>
      </c>
      <c r="BM1590" s="240" t="s">
        <v>2610</v>
      </c>
    </row>
    <row r="1591" s="13" customFormat="1">
      <c r="A1591" s="13"/>
      <c r="B1591" s="242"/>
      <c r="C1591" s="243"/>
      <c r="D1591" s="244" t="s">
        <v>223</v>
      </c>
      <c r="E1591" s="245" t="s">
        <v>1</v>
      </c>
      <c r="F1591" s="246" t="s">
        <v>2611</v>
      </c>
      <c r="G1591" s="243"/>
      <c r="H1591" s="247">
        <v>3.6040000000000001</v>
      </c>
      <c r="I1591" s="248"/>
      <c r="J1591" s="243"/>
      <c r="K1591" s="243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3" t="s">
        <v>223</v>
      </c>
      <c r="AU1591" s="253" t="s">
        <v>89</v>
      </c>
      <c r="AV1591" s="13" t="s">
        <v>89</v>
      </c>
      <c r="AW1591" s="13" t="s">
        <v>36</v>
      </c>
      <c r="AX1591" s="13" t="s">
        <v>21</v>
      </c>
      <c r="AY1591" s="253" t="s">
        <v>215</v>
      </c>
    </row>
    <row r="1592" s="2" customFormat="1" ht="55.5" customHeight="1">
      <c r="A1592" s="39"/>
      <c r="B1592" s="40"/>
      <c r="C1592" s="228" t="s">
        <v>2612</v>
      </c>
      <c r="D1592" s="228" t="s">
        <v>217</v>
      </c>
      <c r="E1592" s="229" t="s">
        <v>2613</v>
      </c>
      <c r="F1592" s="230" t="s">
        <v>2614</v>
      </c>
      <c r="G1592" s="231" t="s">
        <v>246</v>
      </c>
      <c r="H1592" s="232">
        <v>3.6040000000000001</v>
      </c>
      <c r="I1592" s="233"/>
      <c r="J1592" s="234">
        <f>ROUND(I1592*H1592,2)</f>
        <v>0</v>
      </c>
      <c r="K1592" s="235"/>
      <c r="L1592" s="45"/>
      <c r="M1592" s="236" t="s">
        <v>1</v>
      </c>
      <c r="N1592" s="237" t="s">
        <v>45</v>
      </c>
      <c r="O1592" s="92"/>
      <c r="P1592" s="238">
        <f>O1592*H1592</f>
        <v>0</v>
      </c>
      <c r="Q1592" s="238">
        <v>0</v>
      </c>
      <c r="R1592" s="238">
        <f>Q1592*H1592</f>
        <v>0</v>
      </c>
      <c r="S1592" s="238">
        <v>0</v>
      </c>
      <c r="T1592" s="239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40" t="s">
        <v>303</v>
      </c>
      <c r="AT1592" s="240" t="s">
        <v>217</v>
      </c>
      <c r="AU1592" s="240" t="s">
        <v>89</v>
      </c>
      <c r="AY1592" s="18" t="s">
        <v>215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8" t="s">
        <v>21</v>
      </c>
      <c r="BK1592" s="241">
        <f>ROUND(I1592*H1592,2)</f>
        <v>0</v>
      </c>
      <c r="BL1592" s="18" t="s">
        <v>303</v>
      </c>
      <c r="BM1592" s="240" t="s">
        <v>2615</v>
      </c>
    </row>
    <row r="1593" s="13" customFormat="1">
      <c r="A1593" s="13"/>
      <c r="B1593" s="242"/>
      <c r="C1593" s="243"/>
      <c r="D1593" s="244" t="s">
        <v>223</v>
      </c>
      <c r="E1593" s="245" t="s">
        <v>1</v>
      </c>
      <c r="F1593" s="246" t="s">
        <v>2611</v>
      </c>
      <c r="G1593" s="243"/>
      <c r="H1593" s="247">
        <v>3.6040000000000001</v>
      </c>
      <c r="I1593" s="248"/>
      <c r="J1593" s="243"/>
      <c r="K1593" s="243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3" t="s">
        <v>223</v>
      </c>
      <c r="AU1593" s="253" t="s">
        <v>89</v>
      </c>
      <c r="AV1593" s="13" t="s">
        <v>89</v>
      </c>
      <c r="AW1593" s="13" t="s">
        <v>36</v>
      </c>
      <c r="AX1593" s="13" t="s">
        <v>21</v>
      </c>
      <c r="AY1593" s="253" t="s">
        <v>215</v>
      </c>
    </row>
    <row r="1594" s="2" customFormat="1" ht="44.25" customHeight="1">
      <c r="A1594" s="39"/>
      <c r="B1594" s="40"/>
      <c r="C1594" s="228" t="s">
        <v>2616</v>
      </c>
      <c r="D1594" s="228" t="s">
        <v>217</v>
      </c>
      <c r="E1594" s="229" t="s">
        <v>2617</v>
      </c>
      <c r="F1594" s="230" t="s">
        <v>2618</v>
      </c>
      <c r="G1594" s="231" t="s">
        <v>246</v>
      </c>
      <c r="H1594" s="232">
        <v>9.6600000000000001</v>
      </c>
      <c r="I1594" s="233"/>
      <c r="J1594" s="234">
        <f>ROUND(I1594*H1594,2)</f>
        <v>0</v>
      </c>
      <c r="K1594" s="235"/>
      <c r="L1594" s="45"/>
      <c r="M1594" s="236" t="s">
        <v>1</v>
      </c>
      <c r="N1594" s="237" t="s">
        <v>45</v>
      </c>
      <c r="O1594" s="92"/>
      <c r="P1594" s="238">
        <f>O1594*H1594</f>
        <v>0</v>
      </c>
      <c r="Q1594" s="238">
        <v>0</v>
      </c>
      <c r="R1594" s="238">
        <f>Q1594*H1594</f>
        <v>0</v>
      </c>
      <c r="S1594" s="238">
        <v>0</v>
      </c>
      <c r="T1594" s="239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40" t="s">
        <v>303</v>
      </c>
      <c r="AT1594" s="240" t="s">
        <v>217</v>
      </c>
      <c r="AU1594" s="240" t="s">
        <v>89</v>
      </c>
      <c r="AY1594" s="18" t="s">
        <v>215</v>
      </c>
      <c r="BE1594" s="241">
        <f>IF(N1594="základní",J1594,0)</f>
        <v>0</v>
      </c>
      <c r="BF1594" s="241">
        <f>IF(N1594="snížená",J1594,0)</f>
        <v>0</v>
      </c>
      <c r="BG1594" s="241">
        <f>IF(N1594="zákl. přenesená",J1594,0)</f>
        <v>0</v>
      </c>
      <c r="BH1594" s="241">
        <f>IF(N1594="sníž. přenesená",J1594,0)</f>
        <v>0</v>
      </c>
      <c r="BI1594" s="241">
        <f>IF(N1594="nulová",J1594,0)</f>
        <v>0</v>
      </c>
      <c r="BJ1594" s="18" t="s">
        <v>21</v>
      </c>
      <c r="BK1594" s="241">
        <f>ROUND(I1594*H1594,2)</f>
        <v>0</v>
      </c>
      <c r="BL1594" s="18" t="s">
        <v>303</v>
      </c>
      <c r="BM1594" s="240" t="s">
        <v>2619</v>
      </c>
    </row>
    <row r="1595" s="13" customFormat="1">
      <c r="A1595" s="13"/>
      <c r="B1595" s="242"/>
      <c r="C1595" s="243"/>
      <c r="D1595" s="244" t="s">
        <v>223</v>
      </c>
      <c r="E1595" s="245" t="s">
        <v>1</v>
      </c>
      <c r="F1595" s="246" t="s">
        <v>2620</v>
      </c>
      <c r="G1595" s="243"/>
      <c r="H1595" s="247">
        <v>6.4400000000000004</v>
      </c>
      <c r="I1595" s="248"/>
      <c r="J1595" s="243"/>
      <c r="K1595" s="243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3" t="s">
        <v>223</v>
      </c>
      <c r="AU1595" s="253" t="s">
        <v>89</v>
      </c>
      <c r="AV1595" s="13" t="s">
        <v>89</v>
      </c>
      <c r="AW1595" s="13" t="s">
        <v>36</v>
      </c>
      <c r="AX1595" s="13" t="s">
        <v>80</v>
      </c>
      <c r="AY1595" s="253" t="s">
        <v>215</v>
      </c>
    </row>
    <row r="1596" s="13" customFormat="1">
      <c r="A1596" s="13"/>
      <c r="B1596" s="242"/>
      <c r="C1596" s="243"/>
      <c r="D1596" s="244" t="s">
        <v>223</v>
      </c>
      <c r="E1596" s="245" t="s">
        <v>1</v>
      </c>
      <c r="F1596" s="246" t="s">
        <v>2621</v>
      </c>
      <c r="G1596" s="243"/>
      <c r="H1596" s="247">
        <v>3.2200000000000002</v>
      </c>
      <c r="I1596" s="248"/>
      <c r="J1596" s="243"/>
      <c r="K1596" s="243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223</v>
      </c>
      <c r="AU1596" s="253" t="s">
        <v>89</v>
      </c>
      <c r="AV1596" s="13" t="s">
        <v>89</v>
      </c>
      <c r="AW1596" s="13" t="s">
        <v>36</v>
      </c>
      <c r="AX1596" s="13" t="s">
        <v>80</v>
      </c>
      <c r="AY1596" s="253" t="s">
        <v>215</v>
      </c>
    </row>
    <row r="1597" s="14" customFormat="1">
      <c r="A1597" s="14"/>
      <c r="B1597" s="254"/>
      <c r="C1597" s="255"/>
      <c r="D1597" s="244" t="s">
        <v>223</v>
      </c>
      <c r="E1597" s="256" t="s">
        <v>1</v>
      </c>
      <c r="F1597" s="257" t="s">
        <v>226</v>
      </c>
      <c r="G1597" s="255"/>
      <c r="H1597" s="258">
        <v>9.6600000000000001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4" t="s">
        <v>223</v>
      </c>
      <c r="AU1597" s="264" t="s">
        <v>89</v>
      </c>
      <c r="AV1597" s="14" t="s">
        <v>221</v>
      </c>
      <c r="AW1597" s="14" t="s">
        <v>36</v>
      </c>
      <c r="AX1597" s="14" t="s">
        <v>21</v>
      </c>
      <c r="AY1597" s="264" t="s">
        <v>215</v>
      </c>
    </row>
    <row r="1598" s="2" customFormat="1" ht="44.25" customHeight="1">
      <c r="A1598" s="39"/>
      <c r="B1598" s="40"/>
      <c r="C1598" s="228" t="s">
        <v>2622</v>
      </c>
      <c r="D1598" s="228" t="s">
        <v>217</v>
      </c>
      <c r="E1598" s="229" t="s">
        <v>2623</v>
      </c>
      <c r="F1598" s="230" t="s">
        <v>2624</v>
      </c>
      <c r="G1598" s="231" t="s">
        <v>246</v>
      </c>
      <c r="H1598" s="232">
        <v>0.69999999999999996</v>
      </c>
      <c r="I1598" s="233"/>
      <c r="J1598" s="234">
        <f>ROUND(I1598*H1598,2)</f>
        <v>0</v>
      </c>
      <c r="K1598" s="235"/>
      <c r="L1598" s="45"/>
      <c r="M1598" s="236" t="s">
        <v>1</v>
      </c>
      <c r="N1598" s="237" t="s">
        <v>45</v>
      </c>
      <c r="O1598" s="92"/>
      <c r="P1598" s="238">
        <f>O1598*H1598</f>
        <v>0</v>
      </c>
      <c r="Q1598" s="238">
        <v>0</v>
      </c>
      <c r="R1598" s="238">
        <f>Q1598*H1598</f>
        <v>0</v>
      </c>
      <c r="S1598" s="238">
        <v>0</v>
      </c>
      <c r="T1598" s="239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0" t="s">
        <v>303</v>
      </c>
      <c r="AT1598" s="240" t="s">
        <v>217</v>
      </c>
      <c r="AU1598" s="240" t="s">
        <v>89</v>
      </c>
      <c r="AY1598" s="18" t="s">
        <v>215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21</v>
      </c>
      <c r="BK1598" s="241">
        <f>ROUND(I1598*H1598,2)</f>
        <v>0</v>
      </c>
      <c r="BL1598" s="18" t="s">
        <v>303</v>
      </c>
      <c r="BM1598" s="240" t="s">
        <v>2625</v>
      </c>
    </row>
    <row r="1599" s="13" customFormat="1">
      <c r="A1599" s="13"/>
      <c r="B1599" s="242"/>
      <c r="C1599" s="243"/>
      <c r="D1599" s="244" t="s">
        <v>223</v>
      </c>
      <c r="E1599" s="245" t="s">
        <v>1</v>
      </c>
      <c r="F1599" s="246" t="s">
        <v>2626</v>
      </c>
      <c r="G1599" s="243"/>
      <c r="H1599" s="247">
        <v>0.69999999999999996</v>
      </c>
      <c r="I1599" s="248"/>
      <c r="J1599" s="243"/>
      <c r="K1599" s="243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3" t="s">
        <v>223</v>
      </c>
      <c r="AU1599" s="253" t="s">
        <v>89</v>
      </c>
      <c r="AV1599" s="13" t="s">
        <v>89</v>
      </c>
      <c r="AW1599" s="13" t="s">
        <v>36</v>
      </c>
      <c r="AX1599" s="13" t="s">
        <v>80</v>
      </c>
      <c r="AY1599" s="253" t="s">
        <v>215</v>
      </c>
    </row>
    <row r="1600" s="14" customFormat="1">
      <c r="A1600" s="14"/>
      <c r="B1600" s="254"/>
      <c r="C1600" s="255"/>
      <c r="D1600" s="244" t="s">
        <v>223</v>
      </c>
      <c r="E1600" s="256" t="s">
        <v>1</v>
      </c>
      <c r="F1600" s="257" t="s">
        <v>226</v>
      </c>
      <c r="G1600" s="255"/>
      <c r="H1600" s="258">
        <v>0.69999999999999996</v>
      </c>
      <c r="I1600" s="259"/>
      <c r="J1600" s="255"/>
      <c r="K1600" s="255"/>
      <c r="L1600" s="260"/>
      <c r="M1600" s="261"/>
      <c r="N1600" s="262"/>
      <c r="O1600" s="262"/>
      <c r="P1600" s="262"/>
      <c r="Q1600" s="262"/>
      <c r="R1600" s="262"/>
      <c r="S1600" s="262"/>
      <c r="T1600" s="26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4" t="s">
        <v>223</v>
      </c>
      <c r="AU1600" s="264" t="s">
        <v>89</v>
      </c>
      <c r="AV1600" s="14" t="s">
        <v>221</v>
      </c>
      <c r="AW1600" s="14" t="s">
        <v>36</v>
      </c>
      <c r="AX1600" s="14" t="s">
        <v>21</v>
      </c>
      <c r="AY1600" s="264" t="s">
        <v>215</v>
      </c>
    </row>
    <row r="1601" s="2" customFormat="1" ht="21.75" customHeight="1">
      <c r="A1601" s="39"/>
      <c r="B1601" s="40"/>
      <c r="C1601" s="228" t="s">
        <v>2627</v>
      </c>
      <c r="D1601" s="228" t="s">
        <v>217</v>
      </c>
      <c r="E1601" s="229" t="s">
        <v>2628</v>
      </c>
      <c r="F1601" s="230" t="s">
        <v>2629</v>
      </c>
      <c r="G1601" s="231" t="s">
        <v>1587</v>
      </c>
      <c r="H1601" s="297"/>
      <c r="I1601" s="233"/>
      <c r="J1601" s="234">
        <f>ROUND(I1601*H1601,2)</f>
        <v>0</v>
      </c>
      <c r="K1601" s="235"/>
      <c r="L1601" s="45"/>
      <c r="M1601" s="236" t="s">
        <v>1</v>
      </c>
      <c r="N1601" s="237" t="s">
        <v>45</v>
      </c>
      <c r="O1601" s="92"/>
      <c r="P1601" s="238">
        <f>O1601*H1601</f>
        <v>0</v>
      </c>
      <c r="Q1601" s="238">
        <v>0</v>
      </c>
      <c r="R1601" s="238">
        <f>Q1601*H1601</f>
        <v>0</v>
      </c>
      <c r="S1601" s="238">
        <v>0</v>
      </c>
      <c r="T1601" s="239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40" t="s">
        <v>303</v>
      </c>
      <c r="AT1601" s="240" t="s">
        <v>217</v>
      </c>
      <c r="AU1601" s="240" t="s">
        <v>89</v>
      </c>
      <c r="AY1601" s="18" t="s">
        <v>215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8" t="s">
        <v>21</v>
      </c>
      <c r="BK1601" s="241">
        <f>ROUND(I1601*H1601,2)</f>
        <v>0</v>
      </c>
      <c r="BL1601" s="18" t="s">
        <v>303</v>
      </c>
      <c r="BM1601" s="240" t="s">
        <v>2630</v>
      </c>
    </row>
    <row r="1602" s="12" customFormat="1" ht="22.8" customHeight="1">
      <c r="A1602" s="12"/>
      <c r="B1602" s="212"/>
      <c r="C1602" s="213"/>
      <c r="D1602" s="214" t="s">
        <v>79</v>
      </c>
      <c r="E1602" s="226" t="s">
        <v>2631</v>
      </c>
      <c r="F1602" s="226" t="s">
        <v>2632</v>
      </c>
      <c r="G1602" s="213"/>
      <c r="H1602" s="213"/>
      <c r="I1602" s="216"/>
      <c r="J1602" s="227">
        <f>BK1602</f>
        <v>0</v>
      </c>
      <c r="K1602" s="213"/>
      <c r="L1602" s="218"/>
      <c r="M1602" s="219"/>
      <c r="N1602" s="220"/>
      <c r="O1602" s="220"/>
      <c r="P1602" s="221">
        <f>SUM(P1603:P1672)</f>
        <v>0</v>
      </c>
      <c r="Q1602" s="220"/>
      <c r="R1602" s="221">
        <f>SUM(R1603:R1672)</f>
        <v>4.79101204</v>
      </c>
      <c r="S1602" s="220"/>
      <c r="T1602" s="222">
        <f>SUM(T1603:T1672)</f>
        <v>0</v>
      </c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R1602" s="223" t="s">
        <v>89</v>
      </c>
      <c r="AT1602" s="224" t="s">
        <v>79</v>
      </c>
      <c r="AU1602" s="224" t="s">
        <v>21</v>
      </c>
      <c r="AY1602" s="223" t="s">
        <v>215</v>
      </c>
      <c r="BK1602" s="225">
        <f>SUM(BK1603:BK1672)</f>
        <v>0</v>
      </c>
    </row>
    <row r="1603" s="2" customFormat="1" ht="21.75" customHeight="1">
      <c r="A1603" s="39"/>
      <c r="B1603" s="40"/>
      <c r="C1603" s="228" t="s">
        <v>2633</v>
      </c>
      <c r="D1603" s="228" t="s">
        <v>217</v>
      </c>
      <c r="E1603" s="229" t="s">
        <v>2634</v>
      </c>
      <c r="F1603" s="230" t="s">
        <v>2635</v>
      </c>
      <c r="G1603" s="231" t="s">
        <v>472</v>
      </c>
      <c r="H1603" s="232">
        <v>82.5</v>
      </c>
      <c r="I1603" s="233"/>
      <c r="J1603" s="234">
        <f>ROUND(I1603*H1603,2)</f>
        <v>0</v>
      </c>
      <c r="K1603" s="235"/>
      <c r="L1603" s="45"/>
      <c r="M1603" s="236" t="s">
        <v>1</v>
      </c>
      <c r="N1603" s="237" t="s">
        <v>45</v>
      </c>
      <c r="O1603" s="92"/>
      <c r="P1603" s="238">
        <f>O1603*H1603</f>
        <v>0</v>
      </c>
      <c r="Q1603" s="238">
        <v>0.0018</v>
      </c>
      <c r="R1603" s="238">
        <f>Q1603*H1603</f>
        <v>0.14849999999999999</v>
      </c>
      <c r="S1603" s="238">
        <v>0</v>
      </c>
      <c r="T1603" s="239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40" t="s">
        <v>303</v>
      </c>
      <c r="AT1603" s="240" t="s">
        <v>217</v>
      </c>
      <c r="AU1603" s="240" t="s">
        <v>89</v>
      </c>
      <c r="AY1603" s="18" t="s">
        <v>215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8" t="s">
        <v>21</v>
      </c>
      <c r="BK1603" s="241">
        <f>ROUND(I1603*H1603,2)</f>
        <v>0</v>
      </c>
      <c r="BL1603" s="18" t="s">
        <v>303</v>
      </c>
      <c r="BM1603" s="240" t="s">
        <v>2636</v>
      </c>
    </row>
    <row r="1604" s="13" customFormat="1">
      <c r="A1604" s="13"/>
      <c r="B1604" s="242"/>
      <c r="C1604" s="243"/>
      <c r="D1604" s="244" t="s">
        <v>223</v>
      </c>
      <c r="E1604" s="245" t="s">
        <v>1</v>
      </c>
      <c r="F1604" s="246" t="s">
        <v>2637</v>
      </c>
      <c r="G1604" s="243"/>
      <c r="H1604" s="247">
        <v>82.5</v>
      </c>
      <c r="I1604" s="248"/>
      <c r="J1604" s="243"/>
      <c r="K1604" s="243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3" t="s">
        <v>223</v>
      </c>
      <c r="AU1604" s="253" t="s">
        <v>89</v>
      </c>
      <c r="AV1604" s="13" t="s">
        <v>89</v>
      </c>
      <c r="AW1604" s="13" t="s">
        <v>36</v>
      </c>
      <c r="AX1604" s="13" t="s">
        <v>80</v>
      </c>
      <c r="AY1604" s="253" t="s">
        <v>215</v>
      </c>
    </row>
    <row r="1605" s="14" customFormat="1">
      <c r="A1605" s="14"/>
      <c r="B1605" s="254"/>
      <c r="C1605" s="255"/>
      <c r="D1605" s="244" t="s">
        <v>223</v>
      </c>
      <c r="E1605" s="256" t="s">
        <v>1</v>
      </c>
      <c r="F1605" s="257" t="s">
        <v>226</v>
      </c>
      <c r="G1605" s="255"/>
      <c r="H1605" s="258">
        <v>82.5</v>
      </c>
      <c r="I1605" s="259"/>
      <c r="J1605" s="255"/>
      <c r="K1605" s="255"/>
      <c r="L1605" s="260"/>
      <c r="M1605" s="261"/>
      <c r="N1605" s="262"/>
      <c r="O1605" s="262"/>
      <c r="P1605" s="262"/>
      <c r="Q1605" s="262"/>
      <c r="R1605" s="262"/>
      <c r="S1605" s="262"/>
      <c r="T1605" s="26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4" t="s">
        <v>223</v>
      </c>
      <c r="AU1605" s="264" t="s">
        <v>89</v>
      </c>
      <c r="AV1605" s="14" t="s">
        <v>221</v>
      </c>
      <c r="AW1605" s="14" t="s">
        <v>36</v>
      </c>
      <c r="AX1605" s="14" t="s">
        <v>21</v>
      </c>
      <c r="AY1605" s="264" t="s">
        <v>215</v>
      </c>
    </row>
    <row r="1606" s="2" customFormat="1" ht="33" customHeight="1">
      <c r="A1606" s="39"/>
      <c r="B1606" s="40"/>
      <c r="C1606" s="228" t="s">
        <v>2638</v>
      </c>
      <c r="D1606" s="228" t="s">
        <v>217</v>
      </c>
      <c r="E1606" s="229" t="s">
        <v>2639</v>
      </c>
      <c r="F1606" s="230" t="s">
        <v>2640</v>
      </c>
      <c r="G1606" s="231" t="s">
        <v>472</v>
      </c>
      <c r="H1606" s="232">
        <v>82.5</v>
      </c>
      <c r="I1606" s="233"/>
      <c r="J1606" s="234">
        <f>ROUND(I1606*H1606,2)</f>
        <v>0</v>
      </c>
      <c r="K1606" s="235"/>
      <c r="L1606" s="45"/>
      <c r="M1606" s="236" t="s">
        <v>1</v>
      </c>
      <c r="N1606" s="237" t="s">
        <v>45</v>
      </c>
      <c r="O1606" s="92"/>
      <c r="P1606" s="238">
        <f>O1606*H1606</f>
        <v>0</v>
      </c>
      <c r="Q1606" s="238">
        <v>0.00097999999999999997</v>
      </c>
      <c r="R1606" s="238">
        <f>Q1606*H1606</f>
        <v>0.080849999999999991</v>
      </c>
      <c r="S1606" s="238">
        <v>0</v>
      </c>
      <c r="T1606" s="239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40" t="s">
        <v>303</v>
      </c>
      <c r="AT1606" s="240" t="s">
        <v>217</v>
      </c>
      <c r="AU1606" s="240" t="s">
        <v>89</v>
      </c>
      <c r="AY1606" s="18" t="s">
        <v>215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21</v>
      </c>
      <c r="BK1606" s="241">
        <f>ROUND(I1606*H1606,2)</f>
        <v>0</v>
      </c>
      <c r="BL1606" s="18" t="s">
        <v>303</v>
      </c>
      <c r="BM1606" s="240" t="s">
        <v>2641</v>
      </c>
    </row>
    <row r="1607" s="13" customFormat="1">
      <c r="A1607" s="13"/>
      <c r="B1607" s="242"/>
      <c r="C1607" s="243"/>
      <c r="D1607" s="244" t="s">
        <v>223</v>
      </c>
      <c r="E1607" s="245" t="s">
        <v>1</v>
      </c>
      <c r="F1607" s="246" t="s">
        <v>2642</v>
      </c>
      <c r="G1607" s="243"/>
      <c r="H1607" s="247">
        <v>82.5</v>
      </c>
      <c r="I1607" s="248"/>
      <c r="J1607" s="243"/>
      <c r="K1607" s="243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3" t="s">
        <v>223</v>
      </c>
      <c r="AU1607" s="253" t="s">
        <v>89</v>
      </c>
      <c r="AV1607" s="13" t="s">
        <v>89</v>
      </c>
      <c r="AW1607" s="13" t="s">
        <v>36</v>
      </c>
      <c r="AX1607" s="13" t="s">
        <v>80</v>
      </c>
      <c r="AY1607" s="253" t="s">
        <v>215</v>
      </c>
    </row>
    <row r="1608" s="14" customFormat="1">
      <c r="A1608" s="14"/>
      <c r="B1608" s="254"/>
      <c r="C1608" s="255"/>
      <c r="D1608" s="244" t="s">
        <v>223</v>
      </c>
      <c r="E1608" s="256" t="s">
        <v>1</v>
      </c>
      <c r="F1608" s="257" t="s">
        <v>226</v>
      </c>
      <c r="G1608" s="255"/>
      <c r="H1608" s="258">
        <v>82.5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4" t="s">
        <v>223</v>
      </c>
      <c r="AU1608" s="264" t="s">
        <v>89</v>
      </c>
      <c r="AV1608" s="14" t="s">
        <v>221</v>
      </c>
      <c r="AW1608" s="14" t="s">
        <v>36</v>
      </c>
      <c r="AX1608" s="14" t="s">
        <v>21</v>
      </c>
      <c r="AY1608" s="264" t="s">
        <v>215</v>
      </c>
    </row>
    <row r="1609" s="2" customFormat="1" ht="21.75" customHeight="1">
      <c r="A1609" s="39"/>
      <c r="B1609" s="40"/>
      <c r="C1609" s="275" t="s">
        <v>2643</v>
      </c>
      <c r="D1609" s="275" t="s">
        <v>294</v>
      </c>
      <c r="E1609" s="276" t="s">
        <v>2644</v>
      </c>
      <c r="F1609" s="277" t="s">
        <v>2645</v>
      </c>
      <c r="G1609" s="278" t="s">
        <v>246</v>
      </c>
      <c r="H1609" s="279">
        <v>43.106000000000002</v>
      </c>
      <c r="I1609" s="280"/>
      <c r="J1609" s="281">
        <f>ROUND(I1609*H1609,2)</f>
        <v>0</v>
      </c>
      <c r="K1609" s="282"/>
      <c r="L1609" s="283"/>
      <c r="M1609" s="284" t="s">
        <v>1</v>
      </c>
      <c r="N1609" s="285" t="s">
        <v>45</v>
      </c>
      <c r="O1609" s="92"/>
      <c r="P1609" s="238">
        <f>O1609*H1609</f>
        <v>0</v>
      </c>
      <c r="Q1609" s="238">
        <v>0.00038999999999999999</v>
      </c>
      <c r="R1609" s="238">
        <f>Q1609*H1609</f>
        <v>0.016811340000000001</v>
      </c>
      <c r="S1609" s="238">
        <v>0</v>
      </c>
      <c r="T1609" s="23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40" t="s">
        <v>384</v>
      </c>
      <c r="AT1609" s="240" t="s">
        <v>294</v>
      </c>
      <c r="AU1609" s="240" t="s">
        <v>89</v>
      </c>
      <c r="AY1609" s="18" t="s">
        <v>215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8" t="s">
        <v>21</v>
      </c>
      <c r="BK1609" s="241">
        <f>ROUND(I1609*H1609,2)</f>
        <v>0</v>
      </c>
      <c r="BL1609" s="18" t="s">
        <v>303</v>
      </c>
      <c r="BM1609" s="240" t="s">
        <v>2646</v>
      </c>
    </row>
    <row r="1610" s="13" customFormat="1">
      <c r="A1610" s="13"/>
      <c r="B1610" s="242"/>
      <c r="C1610" s="243"/>
      <c r="D1610" s="244" t="s">
        <v>223</v>
      </c>
      <c r="E1610" s="245" t="s">
        <v>1</v>
      </c>
      <c r="F1610" s="246" t="s">
        <v>2647</v>
      </c>
      <c r="G1610" s="243"/>
      <c r="H1610" s="247">
        <v>43.106000000000002</v>
      </c>
      <c r="I1610" s="248"/>
      <c r="J1610" s="243"/>
      <c r="K1610" s="243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3" t="s">
        <v>223</v>
      </c>
      <c r="AU1610" s="253" t="s">
        <v>89</v>
      </c>
      <c r="AV1610" s="13" t="s">
        <v>89</v>
      </c>
      <c r="AW1610" s="13" t="s">
        <v>36</v>
      </c>
      <c r="AX1610" s="13" t="s">
        <v>21</v>
      </c>
      <c r="AY1610" s="253" t="s">
        <v>215</v>
      </c>
    </row>
    <row r="1611" s="2" customFormat="1" ht="21.75" customHeight="1">
      <c r="A1611" s="39"/>
      <c r="B1611" s="40"/>
      <c r="C1611" s="228" t="s">
        <v>2648</v>
      </c>
      <c r="D1611" s="228" t="s">
        <v>217</v>
      </c>
      <c r="E1611" s="229" t="s">
        <v>2649</v>
      </c>
      <c r="F1611" s="230" t="s">
        <v>2650</v>
      </c>
      <c r="G1611" s="231" t="s">
        <v>472</v>
      </c>
      <c r="H1611" s="232">
        <v>31.350000000000001</v>
      </c>
      <c r="I1611" s="233"/>
      <c r="J1611" s="234">
        <f>ROUND(I1611*H1611,2)</f>
        <v>0</v>
      </c>
      <c r="K1611" s="235"/>
      <c r="L1611" s="45"/>
      <c r="M1611" s="236" t="s">
        <v>1</v>
      </c>
      <c r="N1611" s="237" t="s">
        <v>45</v>
      </c>
      <c r="O1611" s="92"/>
      <c r="P1611" s="238">
        <f>O1611*H1611</f>
        <v>0</v>
      </c>
      <c r="Q1611" s="238">
        <v>0.0037399999999999998</v>
      </c>
      <c r="R1611" s="238">
        <f>Q1611*H1611</f>
        <v>0.11724900000000001</v>
      </c>
      <c r="S1611" s="238">
        <v>0</v>
      </c>
      <c r="T1611" s="23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40" t="s">
        <v>303</v>
      </c>
      <c r="AT1611" s="240" t="s">
        <v>217</v>
      </c>
      <c r="AU1611" s="240" t="s">
        <v>89</v>
      </c>
      <c r="AY1611" s="18" t="s">
        <v>215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8" t="s">
        <v>21</v>
      </c>
      <c r="BK1611" s="241">
        <f>ROUND(I1611*H1611,2)</f>
        <v>0</v>
      </c>
      <c r="BL1611" s="18" t="s">
        <v>303</v>
      </c>
      <c r="BM1611" s="240" t="s">
        <v>2651</v>
      </c>
    </row>
    <row r="1612" s="13" customFormat="1">
      <c r="A1612" s="13"/>
      <c r="B1612" s="242"/>
      <c r="C1612" s="243"/>
      <c r="D1612" s="244" t="s">
        <v>223</v>
      </c>
      <c r="E1612" s="245" t="s">
        <v>1</v>
      </c>
      <c r="F1612" s="246" t="s">
        <v>2652</v>
      </c>
      <c r="G1612" s="243"/>
      <c r="H1612" s="247">
        <v>31.350000000000001</v>
      </c>
      <c r="I1612" s="248"/>
      <c r="J1612" s="243"/>
      <c r="K1612" s="243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3" t="s">
        <v>223</v>
      </c>
      <c r="AU1612" s="253" t="s">
        <v>89</v>
      </c>
      <c r="AV1612" s="13" t="s">
        <v>89</v>
      </c>
      <c r="AW1612" s="13" t="s">
        <v>36</v>
      </c>
      <c r="AX1612" s="13" t="s">
        <v>80</v>
      </c>
      <c r="AY1612" s="253" t="s">
        <v>215</v>
      </c>
    </row>
    <row r="1613" s="14" customFormat="1">
      <c r="A1613" s="14"/>
      <c r="B1613" s="254"/>
      <c r="C1613" s="255"/>
      <c r="D1613" s="244" t="s">
        <v>223</v>
      </c>
      <c r="E1613" s="256" t="s">
        <v>1</v>
      </c>
      <c r="F1613" s="257" t="s">
        <v>226</v>
      </c>
      <c r="G1613" s="255"/>
      <c r="H1613" s="258">
        <v>31.350000000000001</v>
      </c>
      <c r="I1613" s="259"/>
      <c r="J1613" s="255"/>
      <c r="K1613" s="255"/>
      <c r="L1613" s="260"/>
      <c r="M1613" s="261"/>
      <c r="N1613" s="262"/>
      <c r="O1613" s="262"/>
      <c r="P1613" s="262"/>
      <c r="Q1613" s="262"/>
      <c r="R1613" s="262"/>
      <c r="S1613" s="262"/>
      <c r="T1613" s="26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4" t="s">
        <v>223</v>
      </c>
      <c r="AU1613" s="264" t="s">
        <v>89</v>
      </c>
      <c r="AV1613" s="14" t="s">
        <v>221</v>
      </c>
      <c r="AW1613" s="14" t="s">
        <v>36</v>
      </c>
      <c r="AX1613" s="14" t="s">
        <v>21</v>
      </c>
      <c r="AY1613" s="264" t="s">
        <v>215</v>
      </c>
    </row>
    <row r="1614" s="2" customFormat="1" ht="21.75" customHeight="1">
      <c r="A1614" s="39"/>
      <c r="B1614" s="40"/>
      <c r="C1614" s="228" t="s">
        <v>2653</v>
      </c>
      <c r="D1614" s="228" t="s">
        <v>217</v>
      </c>
      <c r="E1614" s="229" t="s">
        <v>2654</v>
      </c>
      <c r="F1614" s="230" t="s">
        <v>2655</v>
      </c>
      <c r="G1614" s="231" t="s">
        <v>472</v>
      </c>
      <c r="H1614" s="232">
        <v>126.31999999999999</v>
      </c>
      <c r="I1614" s="233"/>
      <c r="J1614" s="234">
        <f>ROUND(I1614*H1614,2)</f>
        <v>0</v>
      </c>
      <c r="K1614" s="235"/>
      <c r="L1614" s="45"/>
      <c r="M1614" s="236" t="s">
        <v>1</v>
      </c>
      <c r="N1614" s="237" t="s">
        <v>45</v>
      </c>
      <c r="O1614" s="92"/>
      <c r="P1614" s="238">
        <f>O1614*H1614</f>
        <v>0</v>
      </c>
      <c r="Q1614" s="238">
        <v>0.00046000000000000001</v>
      </c>
      <c r="R1614" s="238">
        <f>Q1614*H1614</f>
        <v>0.058107199999999998</v>
      </c>
      <c r="S1614" s="238">
        <v>0</v>
      </c>
      <c r="T1614" s="239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40" t="s">
        <v>303</v>
      </c>
      <c r="AT1614" s="240" t="s">
        <v>217</v>
      </c>
      <c r="AU1614" s="240" t="s">
        <v>89</v>
      </c>
      <c r="AY1614" s="18" t="s">
        <v>215</v>
      </c>
      <c r="BE1614" s="241">
        <f>IF(N1614="základní",J1614,0)</f>
        <v>0</v>
      </c>
      <c r="BF1614" s="241">
        <f>IF(N1614="snížená",J1614,0)</f>
        <v>0</v>
      </c>
      <c r="BG1614" s="241">
        <f>IF(N1614="zákl. přenesená",J1614,0)</f>
        <v>0</v>
      </c>
      <c r="BH1614" s="241">
        <f>IF(N1614="sníž. přenesená",J1614,0)</f>
        <v>0</v>
      </c>
      <c r="BI1614" s="241">
        <f>IF(N1614="nulová",J1614,0)</f>
        <v>0</v>
      </c>
      <c r="BJ1614" s="18" t="s">
        <v>21</v>
      </c>
      <c r="BK1614" s="241">
        <f>ROUND(I1614*H1614,2)</f>
        <v>0</v>
      </c>
      <c r="BL1614" s="18" t="s">
        <v>303</v>
      </c>
      <c r="BM1614" s="240" t="s">
        <v>2656</v>
      </c>
    </row>
    <row r="1615" s="15" customFormat="1">
      <c r="A1615" s="15"/>
      <c r="B1615" s="265"/>
      <c r="C1615" s="266"/>
      <c r="D1615" s="244" t="s">
        <v>223</v>
      </c>
      <c r="E1615" s="267" t="s">
        <v>1</v>
      </c>
      <c r="F1615" s="268" t="s">
        <v>2657</v>
      </c>
      <c r="G1615" s="266"/>
      <c r="H1615" s="267" t="s">
        <v>1</v>
      </c>
      <c r="I1615" s="269"/>
      <c r="J1615" s="266"/>
      <c r="K1615" s="266"/>
      <c r="L1615" s="270"/>
      <c r="M1615" s="271"/>
      <c r="N1615" s="272"/>
      <c r="O1615" s="272"/>
      <c r="P1615" s="272"/>
      <c r="Q1615" s="272"/>
      <c r="R1615" s="272"/>
      <c r="S1615" s="272"/>
      <c r="T1615" s="273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74" t="s">
        <v>223</v>
      </c>
      <c r="AU1615" s="274" t="s">
        <v>89</v>
      </c>
      <c r="AV1615" s="15" t="s">
        <v>21</v>
      </c>
      <c r="AW1615" s="15" t="s">
        <v>36</v>
      </c>
      <c r="AX1615" s="15" t="s">
        <v>80</v>
      </c>
      <c r="AY1615" s="274" t="s">
        <v>215</v>
      </c>
    </row>
    <row r="1616" s="13" customFormat="1">
      <c r="A1616" s="13"/>
      <c r="B1616" s="242"/>
      <c r="C1616" s="243"/>
      <c r="D1616" s="244" t="s">
        <v>223</v>
      </c>
      <c r="E1616" s="245" t="s">
        <v>1</v>
      </c>
      <c r="F1616" s="246" t="s">
        <v>2658</v>
      </c>
      <c r="G1616" s="243"/>
      <c r="H1616" s="247">
        <v>109.81999999999999</v>
      </c>
      <c r="I1616" s="248"/>
      <c r="J1616" s="243"/>
      <c r="K1616" s="243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3" t="s">
        <v>223</v>
      </c>
      <c r="AU1616" s="253" t="s">
        <v>89</v>
      </c>
      <c r="AV1616" s="13" t="s">
        <v>89</v>
      </c>
      <c r="AW1616" s="13" t="s">
        <v>36</v>
      </c>
      <c r="AX1616" s="13" t="s">
        <v>80</v>
      </c>
      <c r="AY1616" s="253" t="s">
        <v>215</v>
      </c>
    </row>
    <row r="1617" s="13" customFormat="1">
      <c r="A1617" s="13"/>
      <c r="B1617" s="242"/>
      <c r="C1617" s="243"/>
      <c r="D1617" s="244" t="s">
        <v>223</v>
      </c>
      <c r="E1617" s="245" t="s">
        <v>1</v>
      </c>
      <c r="F1617" s="246" t="s">
        <v>2659</v>
      </c>
      <c r="G1617" s="243"/>
      <c r="H1617" s="247">
        <v>16.5</v>
      </c>
      <c r="I1617" s="248"/>
      <c r="J1617" s="243"/>
      <c r="K1617" s="243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3" t="s">
        <v>223</v>
      </c>
      <c r="AU1617" s="253" t="s">
        <v>89</v>
      </c>
      <c r="AV1617" s="13" t="s">
        <v>89</v>
      </c>
      <c r="AW1617" s="13" t="s">
        <v>36</v>
      </c>
      <c r="AX1617" s="13" t="s">
        <v>80</v>
      </c>
      <c r="AY1617" s="253" t="s">
        <v>215</v>
      </c>
    </row>
    <row r="1618" s="14" customFormat="1">
      <c r="A1618" s="14"/>
      <c r="B1618" s="254"/>
      <c r="C1618" s="255"/>
      <c r="D1618" s="244" t="s">
        <v>223</v>
      </c>
      <c r="E1618" s="256" t="s">
        <v>1</v>
      </c>
      <c r="F1618" s="257" t="s">
        <v>226</v>
      </c>
      <c r="G1618" s="255"/>
      <c r="H1618" s="258">
        <v>126.31999999999999</v>
      </c>
      <c r="I1618" s="259"/>
      <c r="J1618" s="255"/>
      <c r="K1618" s="255"/>
      <c r="L1618" s="260"/>
      <c r="M1618" s="261"/>
      <c r="N1618" s="262"/>
      <c r="O1618" s="262"/>
      <c r="P1618" s="262"/>
      <c r="Q1618" s="262"/>
      <c r="R1618" s="262"/>
      <c r="S1618" s="262"/>
      <c r="T1618" s="26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4" t="s">
        <v>223</v>
      </c>
      <c r="AU1618" s="264" t="s">
        <v>89</v>
      </c>
      <c r="AV1618" s="14" t="s">
        <v>221</v>
      </c>
      <c r="AW1618" s="14" t="s">
        <v>36</v>
      </c>
      <c r="AX1618" s="14" t="s">
        <v>21</v>
      </c>
      <c r="AY1618" s="264" t="s">
        <v>215</v>
      </c>
    </row>
    <row r="1619" s="2" customFormat="1" ht="33" customHeight="1">
      <c r="A1619" s="39"/>
      <c r="B1619" s="40"/>
      <c r="C1619" s="275" t="s">
        <v>2660</v>
      </c>
      <c r="D1619" s="275" t="s">
        <v>294</v>
      </c>
      <c r="E1619" s="276" t="s">
        <v>2661</v>
      </c>
      <c r="F1619" s="277" t="s">
        <v>2662</v>
      </c>
      <c r="G1619" s="278" t="s">
        <v>373</v>
      </c>
      <c r="H1619" s="279">
        <v>610.81200000000001</v>
      </c>
      <c r="I1619" s="280"/>
      <c r="J1619" s="281">
        <f>ROUND(I1619*H1619,2)</f>
        <v>0</v>
      </c>
      <c r="K1619" s="282"/>
      <c r="L1619" s="283"/>
      <c r="M1619" s="284" t="s">
        <v>1</v>
      </c>
      <c r="N1619" s="285" t="s">
        <v>45</v>
      </c>
      <c r="O1619" s="92"/>
      <c r="P1619" s="238">
        <f>O1619*H1619</f>
        <v>0</v>
      </c>
      <c r="Q1619" s="238">
        <v>0.00029999999999999997</v>
      </c>
      <c r="R1619" s="238">
        <f>Q1619*H1619</f>
        <v>0.18324359999999998</v>
      </c>
      <c r="S1619" s="238">
        <v>0</v>
      </c>
      <c r="T1619" s="239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40" t="s">
        <v>384</v>
      </c>
      <c r="AT1619" s="240" t="s">
        <v>294</v>
      </c>
      <c r="AU1619" s="240" t="s">
        <v>89</v>
      </c>
      <c r="AY1619" s="18" t="s">
        <v>215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8" t="s">
        <v>21</v>
      </c>
      <c r="BK1619" s="241">
        <f>ROUND(I1619*H1619,2)</f>
        <v>0</v>
      </c>
      <c r="BL1619" s="18" t="s">
        <v>303</v>
      </c>
      <c r="BM1619" s="240" t="s">
        <v>2663</v>
      </c>
    </row>
    <row r="1620" s="13" customFormat="1">
      <c r="A1620" s="13"/>
      <c r="B1620" s="242"/>
      <c r="C1620" s="243"/>
      <c r="D1620" s="244" t="s">
        <v>223</v>
      </c>
      <c r="E1620" s="245" t="s">
        <v>1</v>
      </c>
      <c r="F1620" s="246" t="s">
        <v>2664</v>
      </c>
      <c r="G1620" s="243"/>
      <c r="H1620" s="247">
        <v>279.565</v>
      </c>
      <c r="I1620" s="248"/>
      <c r="J1620" s="243"/>
      <c r="K1620" s="243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3" t="s">
        <v>223</v>
      </c>
      <c r="AU1620" s="253" t="s">
        <v>89</v>
      </c>
      <c r="AV1620" s="13" t="s">
        <v>89</v>
      </c>
      <c r="AW1620" s="13" t="s">
        <v>36</v>
      </c>
      <c r="AX1620" s="13" t="s">
        <v>80</v>
      </c>
      <c r="AY1620" s="253" t="s">
        <v>215</v>
      </c>
    </row>
    <row r="1621" s="13" customFormat="1">
      <c r="A1621" s="13"/>
      <c r="B1621" s="242"/>
      <c r="C1621" s="243"/>
      <c r="D1621" s="244" t="s">
        <v>223</v>
      </c>
      <c r="E1621" s="245" t="s">
        <v>1</v>
      </c>
      <c r="F1621" s="246" t="s">
        <v>2665</v>
      </c>
      <c r="G1621" s="243"/>
      <c r="H1621" s="247">
        <v>114.95</v>
      </c>
      <c r="I1621" s="248"/>
      <c r="J1621" s="243"/>
      <c r="K1621" s="243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3" t="s">
        <v>223</v>
      </c>
      <c r="AU1621" s="253" t="s">
        <v>89</v>
      </c>
      <c r="AV1621" s="13" t="s">
        <v>89</v>
      </c>
      <c r="AW1621" s="13" t="s">
        <v>36</v>
      </c>
      <c r="AX1621" s="13" t="s">
        <v>80</v>
      </c>
      <c r="AY1621" s="253" t="s">
        <v>215</v>
      </c>
    </row>
    <row r="1622" s="13" customFormat="1">
      <c r="A1622" s="13"/>
      <c r="B1622" s="242"/>
      <c r="C1622" s="243"/>
      <c r="D1622" s="244" t="s">
        <v>223</v>
      </c>
      <c r="E1622" s="245" t="s">
        <v>1</v>
      </c>
      <c r="F1622" s="246" t="s">
        <v>2666</v>
      </c>
      <c r="G1622" s="243"/>
      <c r="H1622" s="247">
        <v>216.297</v>
      </c>
      <c r="I1622" s="248"/>
      <c r="J1622" s="243"/>
      <c r="K1622" s="243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3" t="s">
        <v>223</v>
      </c>
      <c r="AU1622" s="253" t="s">
        <v>89</v>
      </c>
      <c r="AV1622" s="13" t="s">
        <v>89</v>
      </c>
      <c r="AW1622" s="13" t="s">
        <v>36</v>
      </c>
      <c r="AX1622" s="13" t="s">
        <v>80</v>
      </c>
      <c r="AY1622" s="253" t="s">
        <v>215</v>
      </c>
    </row>
    <row r="1623" s="14" customFormat="1">
      <c r="A1623" s="14"/>
      <c r="B1623" s="254"/>
      <c r="C1623" s="255"/>
      <c r="D1623" s="244" t="s">
        <v>223</v>
      </c>
      <c r="E1623" s="256" t="s">
        <v>1</v>
      </c>
      <c r="F1623" s="257" t="s">
        <v>226</v>
      </c>
      <c r="G1623" s="255"/>
      <c r="H1623" s="258">
        <v>610.81200000000001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4" t="s">
        <v>223</v>
      </c>
      <c r="AU1623" s="264" t="s">
        <v>89</v>
      </c>
      <c r="AV1623" s="14" t="s">
        <v>221</v>
      </c>
      <c r="AW1623" s="14" t="s">
        <v>36</v>
      </c>
      <c r="AX1623" s="14" t="s">
        <v>21</v>
      </c>
      <c r="AY1623" s="264" t="s">
        <v>215</v>
      </c>
    </row>
    <row r="1624" s="2" customFormat="1" ht="16.5" customHeight="1">
      <c r="A1624" s="39"/>
      <c r="B1624" s="40"/>
      <c r="C1624" s="275" t="s">
        <v>2667</v>
      </c>
      <c r="D1624" s="275" t="s">
        <v>294</v>
      </c>
      <c r="E1624" s="276" t="s">
        <v>2668</v>
      </c>
      <c r="F1624" s="277" t="s">
        <v>2669</v>
      </c>
      <c r="G1624" s="278" t="s">
        <v>373</v>
      </c>
      <c r="H1624" s="279">
        <v>60.5</v>
      </c>
      <c r="I1624" s="280"/>
      <c r="J1624" s="281">
        <f>ROUND(I1624*H1624,2)</f>
        <v>0</v>
      </c>
      <c r="K1624" s="282"/>
      <c r="L1624" s="283"/>
      <c r="M1624" s="284" t="s">
        <v>1</v>
      </c>
      <c r="N1624" s="285" t="s">
        <v>45</v>
      </c>
      <c r="O1624" s="92"/>
      <c r="P1624" s="238">
        <f>O1624*H1624</f>
        <v>0</v>
      </c>
      <c r="Q1624" s="238">
        <v>0.00036000000000000002</v>
      </c>
      <c r="R1624" s="238">
        <f>Q1624*H1624</f>
        <v>0.021780000000000001</v>
      </c>
      <c r="S1624" s="238">
        <v>0</v>
      </c>
      <c r="T1624" s="239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40" t="s">
        <v>384</v>
      </c>
      <c r="AT1624" s="240" t="s">
        <v>294</v>
      </c>
      <c r="AU1624" s="240" t="s">
        <v>89</v>
      </c>
      <c r="AY1624" s="18" t="s">
        <v>215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21</v>
      </c>
      <c r="BK1624" s="241">
        <f>ROUND(I1624*H1624,2)</f>
        <v>0</v>
      </c>
      <c r="BL1624" s="18" t="s">
        <v>303</v>
      </c>
      <c r="BM1624" s="240" t="s">
        <v>2670</v>
      </c>
    </row>
    <row r="1625" s="13" customFormat="1">
      <c r="A1625" s="13"/>
      <c r="B1625" s="242"/>
      <c r="C1625" s="243"/>
      <c r="D1625" s="244" t="s">
        <v>223</v>
      </c>
      <c r="E1625" s="245" t="s">
        <v>1</v>
      </c>
      <c r="F1625" s="246" t="s">
        <v>2671</v>
      </c>
      <c r="G1625" s="243"/>
      <c r="H1625" s="247">
        <v>60.5</v>
      </c>
      <c r="I1625" s="248"/>
      <c r="J1625" s="243"/>
      <c r="K1625" s="243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223</v>
      </c>
      <c r="AU1625" s="253" t="s">
        <v>89</v>
      </c>
      <c r="AV1625" s="13" t="s">
        <v>89</v>
      </c>
      <c r="AW1625" s="13" t="s">
        <v>36</v>
      </c>
      <c r="AX1625" s="13" t="s">
        <v>21</v>
      </c>
      <c r="AY1625" s="253" t="s">
        <v>215</v>
      </c>
    </row>
    <row r="1626" s="2" customFormat="1" ht="21.75" customHeight="1">
      <c r="A1626" s="39"/>
      <c r="B1626" s="40"/>
      <c r="C1626" s="228" t="s">
        <v>2672</v>
      </c>
      <c r="D1626" s="228" t="s">
        <v>217</v>
      </c>
      <c r="E1626" s="229" t="s">
        <v>2673</v>
      </c>
      <c r="F1626" s="230" t="s">
        <v>2674</v>
      </c>
      <c r="G1626" s="231" t="s">
        <v>246</v>
      </c>
      <c r="H1626" s="232">
        <v>29.893000000000001</v>
      </c>
      <c r="I1626" s="233"/>
      <c r="J1626" s="234">
        <f>ROUND(I1626*H1626,2)</f>
        <v>0</v>
      </c>
      <c r="K1626" s="235"/>
      <c r="L1626" s="45"/>
      <c r="M1626" s="236" t="s">
        <v>1</v>
      </c>
      <c r="N1626" s="237" t="s">
        <v>45</v>
      </c>
      <c r="O1626" s="92"/>
      <c r="P1626" s="238">
        <f>O1626*H1626</f>
        <v>0</v>
      </c>
      <c r="Q1626" s="238">
        <v>0.0054000000000000003</v>
      </c>
      <c r="R1626" s="238">
        <f>Q1626*H1626</f>
        <v>0.16142220000000002</v>
      </c>
      <c r="S1626" s="238">
        <v>0</v>
      </c>
      <c r="T1626" s="239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40" t="s">
        <v>303</v>
      </c>
      <c r="AT1626" s="240" t="s">
        <v>217</v>
      </c>
      <c r="AU1626" s="240" t="s">
        <v>89</v>
      </c>
      <c r="AY1626" s="18" t="s">
        <v>215</v>
      </c>
      <c r="BE1626" s="241">
        <f>IF(N1626="základní",J1626,0)</f>
        <v>0</v>
      </c>
      <c r="BF1626" s="241">
        <f>IF(N1626="snížená",J1626,0)</f>
        <v>0</v>
      </c>
      <c r="BG1626" s="241">
        <f>IF(N1626="zákl. přenesená",J1626,0)</f>
        <v>0</v>
      </c>
      <c r="BH1626" s="241">
        <f>IF(N1626="sníž. přenesená",J1626,0)</f>
        <v>0</v>
      </c>
      <c r="BI1626" s="241">
        <f>IF(N1626="nulová",J1626,0)</f>
        <v>0</v>
      </c>
      <c r="BJ1626" s="18" t="s">
        <v>21</v>
      </c>
      <c r="BK1626" s="241">
        <f>ROUND(I1626*H1626,2)</f>
        <v>0</v>
      </c>
      <c r="BL1626" s="18" t="s">
        <v>303</v>
      </c>
      <c r="BM1626" s="240" t="s">
        <v>2675</v>
      </c>
    </row>
    <row r="1627" s="15" customFormat="1">
      <c r="A1627" s="15"/>
      <c r="B1627" s="265"/>
      <c r="C1627" s="266"/>
      <c r="D1627" s="244" t="s">
        <v>223</v>
      </c>
      <c r="E1627" s="267" t="s">
        <v>1</v>
      </c>
      <c r="F1627" s="268" t="s">
        <v>2676</v>
      </c>
      <c r="G1627" s="266"/>
      <c r="H1627" s="267" t="s">
        <v>1</v>
      </c>
      <c r="I1627" s="269"/>
      <c r="J1627" s="266"/>
      <c r="K1627" s="266"/>
      <c r="L1627" s="270"/>
      <c r="M1627" s="271"/>
      <c r="N1627" s="272"/>
      <c r="O1627" s="272"/>
      <c r="P1627" s="272"/>
      <c r="Q1627" s="272"/>
      <c r="R1627" s="272"/>
      <c r="S1627" s="272"/>
      <c r="T1627" s="273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4" t="s">
        <v>223</v>
      </c>
      <c r="AU1627" s="274" t="s">
        <v>89</v>
      </c>
      <c r="AV1627" s="15" t="s">
        <v>21</v>
      </c>
      <c r="AW1627" s="15" t="s">
        <v>36</v>
      </c>
      <c r="AX1627" s="15" t="s">
        <v>80</v>
      </c>
      <c r="AY1627" s="274" t="s">
        <v>215</v>
      </c>
    </row>
    <row r="1628" s="13" customFormat="1">
      <c r="A1628" s="13"/>
      <c r="B1628" s="242"/>
      <c r="C1628" s="243"/>
      <c r="D1628" s="244" t="s">
        <v>223</v>
      </c>
      <c r="E1628" s="245" t="s">
        <v>1</v>
      </c>
      <c r="F1628" s="246" t="s">
        <v>2677</v>
      </c>
      <c r="G1628" s="243"/>
      <c r="H1628" s="247">
        <v>24.300000000000001</v>
      </c>
      <c r="I1628" s="248"/>
      <c r="J1628" s="243"/>
      <c r="K1628" s="243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3" t="s">
        <v>223</v>
      </c>
      <c r="AU1628" s="253" t="s">
        <v>89</v>
      </c>
      <c r="AV1628" s="13" t="s">
        <v>89</v>
      </c>
      <c r="AW1628" s="13" t="s">
        <v>36</v>
      </c>
      <c r="AX1628" s="13" t="s">
        <v>80</v>
      </c>
      <c r="AY1628" s="253" t="s">
        <v>215</v>
      </c>
    </row>
    <row r="1629" s="13" customFormat="1">
      <c r="A1629" s="13"/>
      <c r="B1629" s="242"/>
      <c r="C1629" s="243"/>
      <c r="D1629" s="244" t="s">
        <v>223</v>
      </c>
      <c r="E1629" s="245" t="s">
        <v>1</v>
      </c>
      <c r="F1629" s="246" t="s">
        <v>2678</v>
      </c>
      <c r="G1629" s="243"/>
      <c r="H1629" s="247">
        <v>4.5999999999999996</v>
      </c>
      <c r="I1629" s="248"/>
      <c r="J1629" s="243"/>
      <c r="K1629" s="243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3" t="s">
        <v>223</v>
      </c>
      <c r="AU1629" s="253" t="s">
        <v>89</v>
      </c>
      <c r="AV1629" s="13" t="s">
        <v>89</v>
      </c>
      <c r="AW1629" s="13" t="s">
        <v>36</v>
      </c>
      <c r="AX1629" s="13" t="s">
        <v>80</v>
      </c>
      <c r="AY1629" s="253" t="s">
        <v>215</v>
      </c>
    </row>
    <row r="1630" s="13" customFormat="1">
      <c r="A1630" s="13"/>
      <c r="B1630" s="242"/>
      <c r="C1630" s="243"/>
      <c r="D1630" s="244" t="s">
        <v>223</v>
      </c>
      <c r="E1630" s="245" t="s">
        <v>1</v>
      </c>
      <c r="F1630" s="246" t="s">
        <v>2679</v>
      </c>
      <c r="G1630" s="243"/>
      <c r="H1630" s="247">
        <v>0.99299999999999999</v>
      </c>
      <c r="I1630" s="248"/>
      <c r="J1630" s="243"/>
      <c r="K1630" s="243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223</v>
      </c>
      <c r="AU1630" s="253" t="s">
        <v>89</v>
      </c>
      <c r="AV1630" s="13" t="s">
        <v>89</v>
      </c>
      <c r="AW1630" s="13" t="s">
        <v>36</v>
      </c>
      <c r="AX1630" s="13" t="s">
        <v>80</v>
      </c>
      <c r="AY1630" s="253" t="s">
        <v>215</v>
      </c>
    </row>
    <row r="1631" s="14" customFormat="1">
      <c r="A1631" s="14"/>
      <c r="B1631" s="254"/>
      <c r="C1631" s="255"/>
      <c r="D1631" s="244" t="s">
        <v>223</v>
      </c>
      <c r="E1631" s="256" t="s">
        <v>1</v>
      </c>
      <c r="F1631" s="257" t="s">
        <v>226</v>
      </c>
      <c r="G1631" s="255"/>
      <c r="H1631" s="258">
        <v>29.893000000000001</v>
      </c>
      <c r="I1631" s="259"/>
      <c r="J1631" s="255"/>
      <c r="K1631" s="255"/>
      <c r="L1631" s="260"/>
      <c r="M1631" s="261"/>
      <c r="N1631" s="262"/>
      <c r="O1631" s="262"/>
      <c r="P1631" s="262"/>
      <c r="Q1631" s="262"/>
      <c r="R1631" s="262"/>
      <c r="S1631" s="262"/>
      <c r="T1631" s="26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4" t="s">
        <v>223</v>
      </c>
      <c r="AU1631" s="264" t="s">
        <v>89</v>
      </c>
      <c r="AV1631" s="14" t="s">
        <v>221</v>
      </c>
      <c r="AW1631" s="14" t="s">
        <v>36</v>
      </c>
      <c r="AX1631" s="14" t="s">
        <v>21</v>
      </c>
      <c r="AY1631" s="264" t="s">
        <v>215</v>
      </c>
    </row>
    <row r="1632" s="2" customFormat="1" ht="21.75" customHeight="1">
      <c r="A1632" s="39"/>
      <c r="B1632" s="40"/>
      <c r="C1632" s="275" t="s">
        <v>2680</v>
      </c>
      <c r="D1632" s="275" t="s">
        <v>294</v>
      </c>
      <c r="E1632" s="276" t="s">
        <v>2681</v>
      </c>
      <c r="F1632" s="277" t="s">
        <v>2682</v>
      </c>
      <c r="G1632" s="278" t="s">
        <v>246</v>
      </c>
      <c r="H1632" s="279">
        <v>27.821999999999999</v>
      </c>
      <c r="I1632" s="280"/>
      <c r="J1632" s="281">
        <f>ROUND(I1632*H1632,2)</f>
        <v>0</v>
      </c>
      <c r="K1632" s="282"/>
      <c r="L1632" s="283"/>
      <c r="M1632" s="284" t="s">
        <v>1</v>
      </c>
      <c r="N1632" s="285" t="s">
        <v>45</v>
      </c>
      <c r="O1632" s="92"/>
      <c r="P1632" s="238">
        <f>O1632*H1632</f>
        <v>0</v>
      </c>
      <c r="Q1632" s="238">
        <v>0.019199999999999998</v>
      </c>
      <c r="R1632" s="238">
        <f>Q1632*H1632</f>
        <v>0.53418239999999995</v>
      </c>
      <c r="S1632" s="238">
        <v>0</v>
      </c>
      <c r="T1632" s="239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40" t="s">
        <v>384</v>
      </c>
      <c r="AT1632" s="240" t="s">
        <v>294</v>
      </c>
      <c r="AU1632" s="240" t="s">
        <v>89</v>
      </c>
      <c r="AY1632" s="18" t="s">
        <v>215</v>
      </c>
      <c r="BE1632" s="241">
        <f>IF(N1632="základní",J1632,0)</f>
        <v>0</v>
      </c>
      <c r="BF1632" s="241">
        <f>IF(N1632="snížená",J1632,0)</f>
        <v>0</v>
      </c>
      <c r="BG1632" s="241">
        <f>IF(N1632="zákl. přenesená",J1632,0)</f>
        <v>0</v>
      </c>
      <c r="BH1632" s="241">
        <f>IF(N1632="sníž. přenesená",J1632,0)</f>
        <v>0</v>
      </c>
      <c r="BI1632" s="241">
        <f>IF(N1632="nulová",J1632,0)</f>
        <v>0</v>
      </c>
      <c r="BJ1632" s="18" t="s">
        <v>21</v>
      </c>
      <c r="BK1632" s="241">
        <f>ROUND(I1632*H1632,2)</f>
        <v>0</v>
      </c>
      <c r="BL1632" s="18" t="s">
        <v>303</v>
      </c>
      <c r="BM1632" s="240" t="s">
        <v>2683</v>
      </c>
    </row>
    <row r="1633" s="13" customFormat="1">
      <c r="A1633" s="13"/>
      <c r="B1633" s="242"/>
      <c r="C1633" s="243"/>
      <c r="D1633" s="244" t="s">
        <v>223</v>
      </c>
      <c r="E1633" s="245" t="s">
        <v>1</v>
      </c>
      <c r="F1633" s="246" t="s">
        <v>2684</v>
      </c>
      <c r="G1633" s="243"/>
      <c r="H1633" s="247">
        <v>27.821999999999999</v>
      </c>
      <c r="I1633" s="248"/>
      <c r="J1633" s="243"/>
      <c r="K1633" s="243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3" t="s">
        <v>223</v>
      </c>
      <c r="AU1633" s="253" t="s">
        <v>89</v>
      </c>
      <c r="AV1633" s="13" t="s">
        <v>89</v>
      </c>
      <c r="AW1633" s="13" t="s">
        <v>36</v>
      </c>
      <c r="AX1633" s="13" t="s">
        <v>21</v>
      </c>
      <c r="AY1633" s="253" t="s">
        <v>215</v>
      </c>
    </row>
    <row r="1634" s="2" customFormat="1" ht="21.75" customHeight="1">
      <c r="A1634" s="39"/>
      <c r="B1634" s="40"/>
      <c r="C1634" s="275" t="s">
        <v>2685</v>
      </c>
      <c r="D1634" s="275" t="s">
        <v>294</v>
      </c>
      <c r="E1634" s="276" t="s">
        <v>2686</v>
      </c>
      <c r="F1634" s="277" t="s">
        <v>2687</v>
      </c>
      <c r="G1634" s="278" t="s">
        <v>246</v>
      </c>
      <c r="H1634" s="279">
        <v>5.0599999999999996</v>
      </c>
      <c r="I1634" s="280"/>
      <c r="J1634" s="281">
        <f>ROUND(I1634*H1634,2)</f>
        <v>0</v>
      </c>
      <c r="K1634" s="282"/>
      <c r="L1634" s="283"/>
      <c r="M1634" s="284" t="s">
        <v>1</v>
      </c>
      <c r="N1634" s="285" t="s">
        <v>45</v>
      </c>
      <c r="O1634" s="92"/>
      <c r="P1634" s="238">
        <f>O1634*H1634</f>
        <v>0</v>
      </c>
      <c r="Q1634" s="238">
        <v>0.022700000000000001</v>
      </c>
      <c r="R1634" s="238">
        <f>Q1634*H1634</f>
        <v>0.11486199999999999</v>
      </c>
      <c r="S1634" s="238">
        <v>0</v>
      </c>
      <c r="T1634" s="239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0" t="s">
        <v>384</v>
      </c>
      <c r="AT1634" s="240" t="s">
        <v>294</v>
      </c>
      <c r="AU1634" s="240" t="s">
        <v>89</v>
      </c>
      <c r="AY1634" s="18" t="s">
        <v>215</v>
      </c>
      <c r="BE1634" s="241">
        <f>IF(N1634="základní",J1634,0)</f>
        <v>0</v>
      </c>
      <c r="BF1634" s="241">
        <f>IF(N1634="snížená",J1634,0)</f>
        <v>0</v>
      </c>
      <c r="BG1634" s="241">
        <f>IF(N1634="zákl. přenesená",J1634,0)</f>
        <v>0</v>
      </c>
      <c r="BH1634" s="241">
        <f>IF(N1634="sníž. přenesená",J1634,0)</f>
        <v>0</v>
      </c>
      <c r="BI1634" s="241">
        <f>IF(N1634="nulová",J1634,0)</f>
        <v>0</v>
      </c>
      <c r="BJ1634" s="18" t="s">
        <v>21</v>
      </c>
      <c r="BK1634" s="241">
        <f>ROUND(I1634*H1634,2)</f>
        <v>0</v>
      </c>
      <c r="BL1634" s="18" t="s">
        <v>303</v>
      </c>
      <c r="BM1634" s="240" t="s">
        <v>2688</v>
      </c>
    </row>
    <row r="1635" s="13" customFormat="1">
      <c r="A1635" s="13"/>
      <c r="B1635" s="242"/>
      <c r="C1635" s="243"/>
      <c r="D1635" s="244" t="s">
        <v>223</v>
      </c>
      <c r="E1635" s="245" t="s">
        <v>1</v>
      </c>
      <c r="F1635" s="246" t="s">
        <v>2689</v>
      </c>
      <c r="G1635" s="243"/>
      <c r="H1635" s="247">
        <v>5.0599999999999996</v>
      </c>
      <c r="I1635" s="248"/>
      <c r="J1635" s="243"/>
      <c r="K1635" s="243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3" t="s">
        <v>223</v>
      </c>
      <c r="AU1635" s="253" t="s">
        <v>89</v>
      </c>
      <c r="AV1635" s="13" t="s">
        <v>89</v>
      </c>
      <c r="AW1635" s="13" t="s">
        <v>36</v>
      </c>
      <c r="AX1635" s="13" t="s">
        <v>21</v>
      </c>
      <c r="AY1635" s="253" t="s">
        <v>215</v>
      </c>
    </row>
    <row r="1636" s="2" customFormat="1" ht="33" customHeight="1">
      <c r="A1636" s="39"/>
      <c r="B1636" s="40"/>
      <c r="C1636" s="228" t="s">
        <v>2690</v>
      </c>
      <c r="D1636" s="228" t="s">
        <v>217</v>
      </c>
      <c r="E1636" s="229" t="s">
        <v>2691</v>
      </c>
      <c r="F1636" s="230" t="s">
        <v>2692</v>
      </c>
      <c r="G1636" s="231" t="s">
        <v>246</v>
      </c>
      <c r="H1636" s="232">
        <v>34.683999999999997</v>
      </c>
      <c r="I1636" s="233"/>
      <c r="J1636" s="234">
        <f>ROUND(I1636*H1636,2)</f>
        <v>0</v>
      </c>
      <c r="K1636" s="235"/>
      <c r="L1636" s="45"/>
      <c r="M1636" s="236" t="s">
        <v>1</v>
      </c>
      <c r="N1636" s="237" t="s">
        <v>45</v>
      </c>
      <c r="O1636" s="92"/>
      <c r="P1636" s="238">
        <f>O1636*H1636</f>
        <v>0</v>
      </c>
      <c r="Q1636" s="238">
        <v>0.0089999999999999993</v>
      </c>
      <c r="R1636" s="238">
        <f>Q1636*H1636</f>
        <v>0.31215599999999993</v>
      </c>
      <c r="S1636" s="238">
        <v>0</v>
      </c>
      <c r="T1636" s="239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40" t="s">
        <v>303</v>
      </c>
      <c r="AT1636" s="240" t="s">
        <v>217</v>
      </c>
      <c r="AU1636" s="240" t="s">
        <v>89</v>
      </c>
      <c r="AY1636" s="18" t="s">
        <v>215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8" t="s">
        <v>21</v>
      </c>
      <c r="BK1636" s="241">
        <f>ROUND(I1636*H1636,2)</f>
        <v>0</v>
      </c>
      <c r="BL1636" s="18" t="s">
        <v>303</v>
      </c>
      <c r="BM1636" s="240" t="s">
        <v>2693</v>
      </c>
    </row>
    <row r="1637" s="15" customFormat="1">
      <c r="A1637" s="15"/>
      <c r="B1637" s="265"/>
      <c r="C1637" s="266"/>
      <c r="D1637" s="244" t="s">
        <v>223</v>
      </c>
      <c r="E1637" s="267" t="s">
        <v>1</v>
      </c>
      <c r="F1637" s="268" t="s">
        <v>2694</v>
      </c>
      <c r="G1637" s="266"/>
      <c r="H1637" s="267" t="s">
        <v>1</v>
      </c>
      <c r="I1637" s="269"/>
      <c r="J1637" s="266"/>
      <c r="K1637" s="266"/>
      <c r="L1637" s="270"/>
      <c r="M1637" s="271"/>
      <c r="N1637" s="272"/>
      <c r="O1637" s="272"/>
      <c r="P1637" s="272"/>
      <c r="Q1637" s="272"/>
      <c r="R1637" s="272"/>
      <c r="S1637" s="272"/>
      <c r="T1637" s="273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74" t="s">
        <v>223</v>
      </c>
      <c r="AU1637" s="274" t="s">
        <v>89</v>
      </c>
      <c r="AV1637" s="15" t="s">
        <v>21</v>
      </c>
      <c r="AW1637" s="15" t="s">
        <v>36</v>
      </c>
      <c r="AX1637" s="15" t="s">
        <v>80</v>
      </c>
      <c r="AY1637" s="274" t="s">
        <v>215</v>
      </c>
    </row>
    <row r="1638" s="13" customFormat="1">
      <c r="A1638" s="13"/>
      <c r="B1638" s="242"/>
      <c r="C1638" s="243"/>
      <c r="D1638" s="244" t="s">
        <v>223</v>
      </c>
      <c r="E1638" s="245" t="s">
        <v>1</v>
      </c>
      <c r="F1638" s="246" t="s">
        <v>1013</v>
      </c>
      <c r="G1638" s="243"/>
      <c r="H1638" s="247">
        <v>33.549999999999997</v>
      </c>
      <c r="I1638" s="248"/>
      <c r="J1638" s="243"/>
      <c r="K1638" s="243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223</v>
      </c>
      <c r="AU1638" s="253" t="s">
        <v>89</v>
      </c>
      <c r="AV1638" s="13" t="s">
        <v>89</v>
      </c>
      <c r="AW1638" s="13" t="s">
        <v>36</v>
      </c>
      <c r="AX1638" s="13" t="s">
        <v>80</v>
      </c>
      <c r="AY1638" s="253" t="s">
        <v>215</v>
      </c>
    </row>
    <row r="1639" s="13" customFormat="1">
      <c r="A1639" s="13"/>
      <c r="B1639" s="242"/>
      <c r="C1639" s="243"/>
      <c r="D1639" s="244" t="s">
        <v>223</v>
      </c>
      <c r="E1639" s="245" t="s">
        <v>1</v>
      </c>
      <c r="F1639" s="246" t="s">
        <v>2695</v>
      </c>
      <c r="G1639" s="243"/>
      <c r="H1639" s="247">
        <v>1.1339999999999999</v>
      </c>
      <c r="I1639" s="248"/>
      <c r="J1639" s="243"/>
      <c r="K1639" s="243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3" t="s">
        <v>223</v>
      </c>
      <c r="AU1639" s="253" t="s">
        <v>89</v>
      </c>
      <c r="AV1639" s="13" t="s">
        <v>89</v>
      </c>
      <c r="AW1639" s="13" t="s">
        <v>36</v>
      </c>
      <c r="AX1639" s="13" t="s">
        <v>80</v>
      </c>
      <c r="AY1639" s="253" t="s">
        <v>215</v>
      </c>
    </row>
    <row r="1640" s="14" customFormat="1">
      <c r="A1640" s="14"/>
      <c r="B1640" s="254"/>
      <c r="C1640" s="255"/>
      <c r="D1640" s="244" t="s">
        <v>223</v>
      </c>
      <c r="E1640" s="256" t="s">
        <v>1</v>
      </c>
      <c r="F1640" s="257" t="s">
        <v>226</v>
      </c>
      <c r="G1640" s="255"/>
      <c r="H1640" s="258">
        <v>34.683999999999997</v>
      </c>
      <c r="I1640" s="259"/>
      <c r="J1640" s="255"/>
      <c r="K1640" s="255"/>
      <c r="L1640" s="260"/>
      <c r="M1640" s="261"/>
      <c r="N1640" s="262"/>
      <c r="O1640" s="262"/>
      <c r="P1640" s="262"/>
      <c r="Q1640" s="262"/>
      <c r="R1640" s="262"/>
      <c r="S1640" s="262"/>
      <c r="T1640" s="26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4" t="s">
        <v>223</v>
      </c>
      <c r="AU1640" s="264" t="s">
        <v>89</v>
      </c>
      <c r="AV1640" s="14" t="s">
        <v>221</v>
      </c>
      <c r="AW1640" s="14" t="s">
        <v>36</v>
      </c>
      <c r="AX1640" s="14" t="s">
        <v>21</v>
      </c>
      <c r="AY1640" s="264" t="s">
        <v>215</v>
      </c>
    </row>
    <row r="1641" s="2" customFormat="1" ht="21.75" customHeight="1">
      <c r="A1641" s="39"/>
      <c r="B1641" s="40"/>
      <c r="C1641" s="275" t="s">
        <v>2696</v>
      </c>
      <c r="D1641" s="275" t="s">
        <v>294</v>
      </c>
      <c r="E1641" s="276" t="s">
        <v>2697</v>
      </c>
      <c r="F1641" s="277" t="s">
        <v>2698</v>
      </c>
      <c r="G1641" s="278" t="s">
        <v>246</v>
      </c>
      <c r="H1641" s="279">
        <v>38.152000000000001</v>
      </c>
      <c r="I1641" s="280"/>
      <c r="J1641" s="281">
        <f>ROUND(I1641*H1641,2)</f>
        <v>0</v>
      </c>
      <c r="K1641" s="282"/>
      <c r="L1641" s="283"/>
      <c r="M1641" s="284" t="s">
        <v>1</v>
      </c>
      <c r="N1641" s="285" t="s">
        <v>45</v>
      </c>
      <c r="O1641" s="92"/>
      <c r="P1641" s="238">
        <f>O1641*H1641</f>
        <v>0</v>
      </c>
      <c r="Q1641" s="238">
        <v>0.022700000000000001</v>
      </c>
      <c r="R1641" s="238">
        <f>Q1641*H1641</f>
        <v>0.86605040000000011</v>
      </c>
      <c r="S1641" s="238">
        <v>0</v>
      </c>
      <c r="T1641" s="239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40" t="s">
        <v>384</v>
      </c>
      <c r="AT1641" s="240" t="s">
        <v>294</v>
      </c>
      <c r="AU1641" s="240" t="s">
        <v>89</v>
      </c>
      <c r="AY1641" s="18" t="s">
        <v>215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8" t="s">
        <v>21</v>
      </c>
      <c r="BK1641" s="241">
        <f>ROUND(I1641*H1641,2)</f>
        <v>0</v>
      </c>
      <c r="BL1641" s="18" t="s">
        <v>303</v>
      </c>
      <c r="BM1641" s="240" t="s">
        <v>2699</v>
      </c>
    </row>
    <row r="1642" s="13" customFormat="1">
      <c r="A1642" s="13"/>
      <c r="B1642" s="242"/>
      <c r="C1642" s="243"/>
      <c r="D1642" s="244" t="s">
        <v>223</v>
      </c>
      <c r="E1642" s="245" t="s">
        <v>1</v>
      </c>
      <c r="F1642" s="246" t="s">
        <v>2700</v>
      </c>
      <c r="G1642" s="243"/>
      <c r="H1642" s="247">
        <v>38.152000000000001</v>
      </c>
      <c r="I1642" s="248"/>
      <c r="J1642" s="243"/>
      <c r="K1642" s="243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3" t="s">
        <v>223</v>
      </c>
      <c r="AU1642" s="253" t="s">
        <v>89</v>
      </c>
      <c r="AV1642" s="13" t="s">
        <v>89</v>
      </c>
      <c r="AW1642" s="13" t="s">
        <v>36</v>
      </c>
      <c r="AX1642" s="13" t="s">
        <v>21</v>
      </c>
      <c r="AY1642" s="253" t="s">
        <v>215</v>
      </c>
    </row>
    <row r="1643" s="2" customFormat="1" ht="33" customHeight="1">
      <c r="A1643" s="39"/>
      <c r="B1643" s="40"/>
      <c r="C1643" s="228" t="s">
        <v>2701</v>
      </c>
      <c r="D1643" s="228" t="s">
        <v>217</v>
      </c>
      <c r="E1643" s="229" t="s">
        <v>2702</v>
      </c>
      <c r="F1643" s="230" t="s">
        <v>2703</v>
      </c>
      <c r="G1643" s="231" t="s">
        <v>246</v>
      </c>
      <c r="H1643" s="232">
        <v>22.5</v>
      </c>
      <c r="I1643" s="233"/>
      <c r="J1643" s="234">
        <f>ROUND(I1643*H1643,2)</f>
        <v>0</v>
      </c>
      <c r="K1643" s="235"/>
      <c r="L1643" s="45"/>
      <c r="M1643" s="236" t="s">
        <v>1</v>
      </c>
      <c r="N1643" s="237" t="s">
        <v>45</v>
      </c>
      <c r="O1643" s="92"/>
      <c r="P1643" s="238">
        <f>O1643*H1643</f>
        <v>0</v>
      </c>
      <c r="Q1643" s="238">
        <v>0.0092999999999999992</v>
      </c>
      <c r="R1643" s="238">
        <f>Q1643*H1643</f>
        <v>0.20924999999999999</v>
      </c>
      <c r="S1643" s="238">
        <v>0</v>
      </c>
      <c r="T1643" s="239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0" t="s">
        <v>303</v>
      </c>
      <c r="AT1643" s="240" t="s">
        <v>217</v>
      </c>
      <c r="AU1643" s="240" t="s">
        <v>89</v>
      </c>
      <c r="AY1643" s="18" t="s">
        <v>215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8" t="s">
        <v>21</v>
      </c>
      <c r="BK1643" s="241">
        <f>ROUND(I1643*H1643,2)</f>
        <v>0</v>
      </c>
      <c r="BL1643" s="18" t="s">
        <v>303</v>
      </c>
      <c r="BM1643" s="240" t="s">
        <v>2704</v>
      </c>
    </row>
    <row r="1644" s="13" customFormat="1">
      <c r="A1644" s="13"/>
      <c r="B1644" s="242"/>
      <c r="C1644" s="243"/>
      <c r="D1644" s="244" t="s">
        <v>223</v>
      </c>
      <c r="E1644" s="245" t="s">
        <v>1</v>
      </c>
      <c r="F1644" s="246" t="s">
        <v>2705</v>
      </c>
      <c r="G1644" s="243"/>
      <c r="H1644" s="247">
        <v>22.5</v>
      </c>
      <c r="I1644" s="248"/>
      <c r="J1644" s="243"/>
      <c r="K1644" s="243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3" t="s">
        <v>223</v>
      </c>
      <c r="AU1644" s="253" t="s">
        <v>89</v>
      </c>
      <c r="AV1644" s="13" t="s">
        <v>89</v>
      </c>
      <c r="AW1644" s="13" t="s">
        <v>36</v>
      </c>
      <c r="AX1644" s="13" t="s">
        <v>21</v>
      </c>
      <c r="AY1644" s="253" t="s">
        <v>215</v>
      </c>
    </row>
    <row r="1645" s="2" customFormat="1" ht="21.75" customHeight="1">
      <c r="A1645" s="39"/>
      <c r="B1645" s="40"/>
      <c r="C1645" s="275" t="s">
        <v>2706</v>
      </c>
      <c r="D1645" s="275" t="s">
        <v>294</v>
      </c>
      <c r="E1645" s="276" t="s">
        <v>2707</v>
      </c>
      <c r="F1645" s="277" t="s">
        <v>2708</v>
      </c>
      <c r="G1645" s="278" t="s">
        <v>246</v>
      </c>
      <c r="H1645" s="279">
        <v>24.75</v>
      </c>
      <c r="I1645" s="280"/>
      <c r="J1645" s="281">
        <f>ROUND(I1645*H1645,2)</f>
        <v>0</v>
      </c>
      <c r="K1645" s="282"/>
      <c r="L1645" s="283"/>
      <c r="M1645" s="284" t="s">
        <v>1</v>
      </c>
      <c r="N1645" s="285" t="s">
        <v>45</v>
      </c>
      <c r="O1645" s="92"/>
      <c r="P1645" s="238">
        <f>O1645*H1645</f>
        <v>0</v>
      </c>
      <c r="Q1645" s="238">
        <v>0.00038999999999999999</v>
      </c>
      <c r="R1645" s="238">
        <f>Q1645*H1645</f>
        <v>0.0096524999999999996</v>
      </c>
      <c r="S1645" s="238">
        <v>0</v>
      </c>
      <c r="T1645" s="239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40" t="s">
        <v>384</v>
      </c>
      <c r="AT1645" s="240" t="s">
        <v>294</v>
      </c>
      <c r="AU1645" s="240" t="s">
        <v>89</v>
      </c>
      <c r="AY1645" s="18" t="s">
        <v>215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21</v>
      </c>
      <c r="BK1645" s="241">
        <f>ROUND(I1645*H1645,2)</f>
        <v>0</v>
      </c>
      <c r="BL1645" s="18" t="s">
        <v>303</v>
      </c>
      <c r="BM1645" s="240" t="s">
        <v>2709</v>
      </c>
    </row>
    <row r="1646" s="13" customFormat="1">
      <c r="A1646" s="13"/>
      <c r="B1646" s="242"/>
      <c r="C1646" s="243"/>
      <c r="D1646" s="244" t="s">
        <v>223</v>
      </c>
      <c r="E1646" s="245" t="s">
        <v>1</v>
      </c>
      <c r="F1646" s="246" t="s">
        <v>2710</v>
      </c>
      <c r="G1646" s="243"/>
      <c r="H1646" s="247">
        <v>22.5</v>
      </c>
      <c r="I1646" s="248"/>
      <c r="J1646" s="243"/>
      <c r="K1646" s="243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223</v>
      </c>
      <c r="AU1646" s="253" t="s">
        <v>89</v>
      </c>
      <c r="AV1646" s="13" t="s">
        <v>89</v>
      </c>
      <c r="AW1646" s="13" t="s">
        <v>36</v>
      </c>
      <c r="AX1646" s="13" t="s">
        <v>21</v>
      </c>
      <c r="AY1646" s="253" t="s">
        <v>215</v>
      </c>
    </row>
    <row r="1647" s="13" customFormat="1">
      <c r="A1647" s="13"/>
      <c r="B1647" s="242"/>
      <c r="C1647" s="243"/>
      <c r="D1647" s="244" t="s">
        <v>223</v>
      </c>
      <c r="E1647" s="243"/>
      <c r="F1647" s="246" t="s">
        <v>2711</v>
      </c>
      <c r="G1647" s="243"/>
      <c r="H1647" s="247">
        <v>24.75</v>
      </c>
      <c r="I1647" s="248"/>
      <c r="J1647" s="243"/>
      <c r="K1647" s="243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3" t="s">
        <v>223</v>
      </c>
      <c r="AU1647" s="253" t="s">
        <v>89</v>
      </c>
      <c r="AV1647" s="13" t="s">
        <v>89</v>
      </c>
      <c r="AW1647" s="13" t="s">
        <v>4</v>
      </c>
      <c r="AX1647" s="13" t="s">
        <v>21</v>
      </c>
      <c r="AY1647" s="253" t="s">
        <v>215</v>
      </c>
    </row>
    <row r="1648" s="2" customFormat="1" ht="21.75" customHeight="1">
      <c r="A1648" s="39"/>
      <c r="B1648" s="40"/>
      <c r="C1648" s="228" t="s">
        <v>2712</v>
      </c>
      <c r="D1648" s="228" t="s">
        <v>217</v>
      </c>
      <c r="E1648" s="229" t="s">
        <v>2713</v>
      </c>
      <c r="F1648" s="230" t="s">
        <v>2714</v>
      </c>
      <c r="G1648" s="231" t="s">
        <v>246</v>
      </c>
      <c r="H1648" s="232">
        <v>17.789999999999999</v>
      </c>
      <c r="I1648" s="233"/>
      <c r="J1648" s="234">
        <f>ROUND(I1648*H1648,2)</f>
        <v>0</v>
      </c>
      <c r="K1648" s="235"/>
      <c r="L1648" s="45"/>
      <c r="M1648" s="236" t="s">
        <v>1</v>
      </c>
      <c r="N1648" s="237" t="s">
        <v>45</v>
      </c>
      <c r="O1648" s="92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40" t="s">
        <v>303</v>
      </c>
      <c r="AT1648" s="240" t="s">
        <v>217</v>
      </c>
      <c r="AU1648" s="240" t="s">
        <v>89</v>
      </c>
      <c r="AY1648" s="18" t="s">
        <v>215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21</v>
      </c>
      <c r="BK1648" s="241">
        <f>ROUND(I1648*H1648,2)</f>
        <v>0</v>
      </c>
      <c r="BL1648" s="18" t="s">
        <v>303</v>
      </c>
      <c r="BM1648" s="240" t="s">
        <v>2715</v>
      </c>
    </row>
    <row r="1649" s="13" customFormat="1">
      <c r="A1649" s="13"/>
      <c r="B1649" s="242"/>
      <c r="C1649" s="243"/>
      <c r="D1649" s="244" t="s">
        <v>223</v>
      </c>
      <c r="E1649" s="245" t="s">
        <v>1</v>
      </c>
      <c r="F1649" s="246" t="s">
        <v>2716</v>
      </c>
      <c r="G1649" s="243"/>
      <c r="H1649" s="247">
        <v>17.789999999999999</v>
      </c>
      <c r="I1649" s="248"/>
      <c r="J1649" s="243"/>
      <c r="K1649" s="243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3" t="s">
        <v>223</v>
      </c>
      <c r="AU1649" s="253" t="s">
        <v>89</v>
      </c>
      <c r="AV1649" s="13" t="s">
        <v>89</v>
      </c>
      <c r="AW1649" s="13" t="s">
        <v>36</v>
      </c>
      <c r="AX1649" s="13" t="s">
        <v>80</v>
      </c>
      <c r="AY1649" s="253" t="s">
        <v>215</v>
      </c>
    </row>
    <row r="1650" s="14" customFormat="1">
      <c r="A1650" s="14"/>
      <c r="B1650" s="254"/>
      <c r="C1650" s="255"/>
      <c r="D1650" s="244" t="s">
        <v>223</v>
      </c>
      <c r="E1650" s="256" t="s">
        <v>1</v>
      </c>
      <c r="F1650" s="257" t="s">
        <v>226</v>
      </c>
      <c r="G1650" s="255"/>
      <c r="H1650" s="258">
        <v>17.789999999999999</v>
      </c>
      <c r="I1650" s="259"/>
      <c r="J1650" s="255"/>
      <c r="K1650" s="255"/>
      <c r="L1650" s="260"/>
      <c r="M1650" s="261"/>
      <c r="N1650" s="262"/>
      <c r="O1650" s="262"/>
      <c r="P1650" s="262"/>
      <c r="Q1650" s="262"/>
      <c r="R1650" s="262"/>
      <c r="S1650" s="262"/>
      <c r="T1650" s="26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4" t="s">
        <v>223</v>
      </c>
      <c r="AU1650" s="264" t="s">
        <v>89</v>
      </c>
      <c r="AV1650" s="14" t="s">
        <v>221</v>
      </c>
      <c r="AW1650" s="14" t="s">
        <v>36</v>
      </c>
      <c r="AX1650" s="14" t="s">
        <v>21</v>
      </c>
      <c r="AY1650" s="264" t="s">
        <v>215</v>
      </c>
    </row>
    <row r="1651" s="2" customFormat="1" ht="21.75" customHeight="1">
      <c r="A1651" s="39"/>
      <c r="B1651" s="40"/>
      <c r="C1651" s="228" t="s">
        <v>2717</v>
      </c>
      <c r="D1651" s="228" t="s">
        <v>217</v>
      </c>
      <c r="E1651" s="229" t="s">
        <v>2718</v>
      </c>
      <c r="F1651" s="230" t="s">
        <v>2719</v>
      </c>
      <c r="G1651" s="231" t="s">
        <v>246</v>
      </c>
      <c r="H1651" s="232">
        <v>141.31299999999999</v>
      </c>
      <c r="I1651" s="233"/>
      <c r="J1651" s="234">
        <f>ROUND(I1651*H1651,2)</f>
        <v>0</v>
      </c>
      <c r="K1651" s="235"/>
      <c r="L1651" s="45"/>
      <c r="M1651" s="236" t="s">
        <v>1</v>
      </c>
      <c r="N1651" s="237" t="s">
        <v>45</v>
      </c>
      <c r="O1651" s="92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40" t="s">
        <v>303</v>
      </c>
      <c r="AT1651" s="240" t="s">
        <v>217</v>
      </c>
      <c r="AU1651" s="240" t="s">
        <v>89</v>
      </c>
      <c r="AY1651" s="18" t="s">
        <v>215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8" t="s">
        <v>21</v>
      </c>
      <c r="BK1651" s="241">
        <f>ROUND(I1651*H1651,2)</f>
        <v>0</v>
      </c>
      <c r="BL1651" s="18" t="s">
        <v>303</v>
      </c>
      <c r="BM1651" s="240" t="s">
        <v>2720</v>
      </c>
    </row>
    <row r="1652" s="13" customFormat="1">
      <c r="A1652" s="13"/>
      <c r="B1652" s="242"/>
      <c r="C1652" s="243"/>
      <c r="D1652" s="244" t="s">
        <v>223</v>
      </c>
      <c r="E1652" s="245" t="s">
        <v>1</v>
      </c>
      <c r="F1652" s="246" t="s">
        <v>2721</v>
      </c>
      <c r="G1652" s="243"/>
      <c r="H1652" s="247">
        <v>104.696</v>
      </c>
      <c r="I1652" s="248"/>
      <c r="J1652" s="243"/>
      <c r="K1652" s="243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3" t="s">
        <v>223</v>
      </c>
      <c r="AU1652" s="253" t="s">
        <v>89</v>
      </c>
      <c r="AV1652" s="13" t="s">
        <v>89</v>
      </c>
      <c r="AW1652" s="13" t="s">
        <v>36</v>
      </c>
      <c r="AX1652" s="13" t="s">
        <v>80</v>
      </c>
      <c r="AY1652" s="253" t="s">
        <v>215</v>
      </c>
    </row>
    <row r="1653" s="13" customFormat="1">
      <c r="A1653" s="13"/>
      <c r="B1653" s="242"/>
      <c r="C1653" s="243"/>
      <c r="D1653" s="244" t="s">
        <v>223</v>
      </c>
      <c r="E1653" s="245" t="s">
        <v>1</v>
      </c>
      <c r="F1653" s="246" t="s">
        <v>2722</v>
      </c>
      <c r="G1653" s="243"/>
      <c r="H1653" s="247">
        <v>14.117000000000001</v>
      </c>
      <c r="I1653" s="248"/>
      <c r="J1653" s="243"/>
      <c r="K1653" s="243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3" t="s">
        <v>223</v>
      </c>
      <c r="AU1653" s="253" t="s">
        <v>89</v>
      </c>
      <c r="AV1653" s="13" t="s">
        <v>89</v>
      </c>
      <c r="AW1653" s="13" t="s">
        <v>36</v>
      </c>
      <c r="AX1653" s="13" t="s">
        <v>80</v>
      </c>
      <c r="AY1653" s="253" t="s">
        <v>215</v>
      </c>
    </row>
    <row r="1654" s="13" customFormat="1">
      <c r="A1654" s="13"/>
      <c r="B1654" s="242"/>
      <c r="C1654" s="243"/>
      <c r="D1654" s="244" t="s">
        <v>223</v>
      </c>
      <c r="E1654" s="245" t="s">
        <v>1</v>
      </c>
      <c r="F1654" s="246" t="s">
        <v>2723</v>
      </c>
      <c r="G1654" s="243"/>
      <c r="H1654" s="247">
        <v>22.5</v>
      </c>
      <c r="I1654" s="248"/>
      <c r="J1654" s="243"/>
      <c r="K1654" s="243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3" t="s">
        <v>223</v>
      </c>
      <c r="AU1654" s="253" t="s">
        <v>89</v>
      </c>
      <c r="AV1654" s="13" t="s">
        <v>89</v>
      </c>
      <c r="AW1654" s="13" t="s">
        <v>36</v>
      </c>
      <c r="AX1654" s="13" t="s">
        <v>80</v>
      </c>
      <c r="AY1654" s="253" t="s">
        <v>215</v>
      </c>
    </row>
    <row r="1655" s="14" customFormat="1">
      <c r="A1655" s="14"/>
      <c r="B1655" s="254"/>
      <c r="C1655" s="255"/>
      <c r="D1655" s="244" t="s">
        <v>223</v>
      </c>
      <c r="E1655" s="256" t="s">
        <v>1</v>
      </c>
      <c r="F1655" s="257" t="s">
        <v>226</v>
      </c>
      <c r="G1655" s="255"/>
      <c r="H1655" s="258">
        <v>141.31299999999999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4" t="s">
        <v>223</v>
      </c>
      <c r="AU1655" s="264" t="s">
        <v>89</v>
      </c>
      <c r="AV1655" s="14" t="s">
        <v>221</v>
      </c>
      <c r="AW1655" s="14" t="s">
        <v>36</v>
      </c>
      <c r="AX1655" s="14" t="s">
        <v>21</v>
      </c>
      <c r="AY1655" s="264" t="s">
        <v>215</v>
      </c>
    </row>
    <row r="1656" s="2" customFormat="1" ht="21.75" customHeight="1">
      <c r="A1656" s="39"/>
      <c r="B1656" s="40"/>
      <c r="C1656" s="228" t="s">
        <v>2724</v>
      </c>
      <c r="D1656" s="228" t="s">
        <v>217</v>
      </c>
      <c r="E1656" s="229" t="s">
        <v>2725</v>
      </c>
      <c r="F1656" s="230" t="s">
        <v>2726</v>
      </c>
      <c r="G1656" s="231" t="s">
        <v>246</v>
      </c>
      <c r="H1656" s="232">
        <v>141.31299999999999</v>
      </c>
      <c r="I1656" s="233"/>
      <c r="J1656" s="234">
        <f>ROUND(I1656*H1656,2)</f>
        <v>0</v>
      </c>
      <c r="K1656" s="235"/>
      <c r="L1656" s="45"/>
      <c r="M1656" s="236" t="s">
        <v>1</v>
      </c>
      <c r="N1656" s="237" t="s">
        <v>45</v>
      </c>
      <c r="O1656" s="92"/>
      <c r="P1656" s="238">
        <f>O1656*H1656</f>
        <v>0</v>
      </c>
      <c r="Q1656" s="238">
        <v>0</v>
      </c>
      <c r="R1656" s="238">
        <f>Q1656*H1656</f>
        <v>0</v>
      </c>
      <c r="S1656" s="238">
        <v>0</v>
      </c>
      <c r="T1656" s="239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40" t="s">
        <v>303</v>
      </c>
      <c r="AT1656" s="240" t="s">
        <v>217</v>
      </c>
      <c r="AU1656" s="240" t="s">
        <v>89</v>
      </c>
      <c r="AY1656" s="18" t="s">
        <v>215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8" t="s">
        <v>21</v>
      </c>
      <c r="BK1656" s="241">
        <f>ROUND(I1656*H1656,2)</f>
        <v>0</v>
      </c>
      <c r="BL1656" s="18" t="s">
        <v>303</v>
      </c>
      <c r="BM1656" s="240" t="s">
        <v>2727</v>
      </c>
    </row>
    <row r="1657" s="13" customFormat="1">
      <c r="A1657" s="13"/>
      <c r="B1657" s="242"/>
      <c r="C1657" s="243"/>
      <c r="D1657" s="244" t="s">
        <v>223</v>
      </c>
      <c r="E1657" s="245" t="s">
        <v>1</v>
      </c>
      <c r="F1657" s="246" t="s">
        <v>2728</v>
      </c>
      <c r="G1657" s="243"/>
      <c r="H1657" s="247">
        <v>141.31299999999999</v>
      </c>
      <c r="I1657" s="248"/>
      <c r="J1657" s="243"/>
      <c r="K1657" s="243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3" t="s">
        <v>223</v>
      </c>
      <c r="AU1657" s="253" t="s">
        <v>89</v>
      </c>
      <c r="AV1657" s="13" t="s">
        <v>89</v>
      </c>
      <c r="AW1657" s="13" t="s">
        <v>36</v>
      </c>
      <c r="AX1657" s="13" t="s">
        <v>21</v>
      </c>
      <c r="AY1657" s="253" t="s">
        <v>215</v>
      </c>
    </row>
    <row r="1658" s="2" customFormat="1" ht="21.75" customHeight="1">
      <c r="A1658" s="39"/>
      <c r="B1658" s="40"/>
      <c r="C1658" s="228" t="s">
        <v>2729</v>
      </c>
      <c r="D1658" s="228" t="s">
        <v>217</v>
      </c>
      <c r="E1658" s="229" t="s">
        <v>2730</v>
      </c>
      <c r="F1658" s="230" t="s">
        <v>2731</v>
      </c>
      <c r="G1658" s="231" t="s">
        <v>472</v>
      </c>
      <c r="H1658" s="232">
        <v>11.6</v>
      </c>
      <c r="I1658" s="233"/>
      <c r="J1658" s="234">
        <f>ROUND(I1658*H1658,2)</f>
        <v>0</v>
      </c>
      <c r="K1658" s="235"/>
      <c r="L1658" s="45"/>
      <c r="M1658" s="236" t="s">
        <v>1</v>
      </c>
      <c r="N1658" s="237" t="s">
        <v>45</v>
      </c>
      <c r="O1658" s="92"/>
      <c r="P1658" s="238">
        <f>O1658*H1658</f>
        <v>0</v>
      </c>
      <c r="Q1658" s="238">
        <v>0.00020000000000000001</v>
      </c>
      <c r="R1658" s="238">
        <f>Q1658*H1658</f>
        <v>0.00232</v>
      </c>
      <c r="S1658" s="238">
        <v>0</v>
      </c>
      <c r="T1658" s="23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40" t="s">
        <v>303</v>
      </c>
      <c r="AT1658" s="240" t="s">
        <v>217</v>
      </c>
      <c r="AU1658" s="240" t="s">
        <v>89</v>
      </c>
      <c r="AY1658" s="18" t="s">
        <v>215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8" t="s">
        <v>21</v>
      </c>
      <c r="BK1658" s="241">
        <f>ROUND(I1658*H1658,2)</f>
        <v>0</v>
      </c>
      <c r="BL1658" s="18" t="s">
        <v>303</v>
      </c>
      <c r="BM1658" s="240" t="s">
        <v>2732</v>
      </c>
    </row>
    <row r="1659" s="13" customFormat="1">
      <c r="A1659" s="13"/>
      <c r="B1659" s="242"/>
      <c r="C1659" s="243"/>
      <c r="D1659" s="244" t="s">
        <v>223</v>
      </c>
      <c r="E1659" s="245" t="s">
        <v>1</v>
      </c>
      <c r="F1659" s="246" t="s">
        <v>2733</v>
      </c>
      <c r="G1659" s="243"/>
      <c r="H1659" s="247">
        <v>2.8999999999999999</v>
      </c>
      <c r="I1659" s="248"/>
      <c r="J1659" s="243"/>
      <c r="K1659" s="243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3" t="s">
        <v>223</v>
      </c>
      <c r="AU1659" s="253" t="s">
        <v>89</v>
      </c>
      <c r="AV1659" s="13" t="s">
        <v>89</v>
      </c>
      <c r="AW1659" s="13" t="s">
        <v>36</v>
      </c>
      <c r="AX1659" s="13" t="s">
        <v>80</v>
      </c>
      <c r="AY1659" s="253" t="s">
        <v>215</v>
      </c>
    </row>
    <row r="1660" s="13" customFormat="1">
      <c r="A1660" s="13"/>
      <c r="B1660" s="242"/>
      <c r="C1660" s="243"/>
      <c r="D1660" s="244" t="s">
        <v>223</v>
      </c>
      <c r="E1660" s="245" t="s">
        <v>1</v>
      </c>
      <c r="F1660" s="246" t="s">
        <v>2734</v>
      </c>
      <c r="G1660" s="243"/>
      <c r="H1660" s="247">
        <v>0.90000000000000002</v>
      </c>
      <c r="I1660" s="248"/>
      <c r="J1660" s="243"/>
      <c r="K1660" s="243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3" t="s">
        <v>223</v>
      </c>
      <c r="AU1660" s="253" t="s">
        <v>89</v>
      </c>
      <c r="AV1660" s="13" t="s">
        <v>89</v>
      </c>
      <c r="AW1660" s="13" t="s">
        <v>36</v>
      </c>
      <c r="AX1660" s="13" t="s">
        <v>80</v>
      </c>
      <c r="AY1660" s="253" t="s">
        <v>215</v>
      </c>
    </row>
    <row r="1661" s="13" customFormat="1">
      <c r="A1661" s="13"/>
      <c r="B1661" s="242"/>
      <c r="C1661" s="243"/>
      <c r="D1661" s="244" t="s">
        <v>223</v>
      </c>
      <c r="E1661" s="245" t="s">
        <v>1</v>
      </c>
      <c r="F1661" s="246" t="s">
        <v>2735</v>
      </c>
      <c r="G1661" s="243"/>
      <c r="H1661" s="247">
        <v>2.2000000000000002</v>
      </c>
      <c r="I1661" s="248"/>
      <c r="J1661" s="243"/>
      <c r="K1661" s="243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3" t="s">
        <v>223</v>
      </c>
      <c r="AU1661" s="253" t="s">
        <v>89</v>
      </c>
      <c r="AV1661" s="13" t="s">
        <v>89</v>
      </c>
      <c r="AW1661" s="13" t="s">
        <v>36</v>
      </c>
      <c r="AX1661" s="13" t="s">
        <v>80</v>
      </c>
      <c r="AY1661" s="253" t="s">
        <v>215</v>
      </c>
    </row>
    <row r="1662" s="13" customFormat="1">
      <c r="A1662" s="13"/>
      <c r="B1662" s="242"/>
      <c r="C1662" s="243"/>
      <c r="D1662" s="244" t="s">
        <v>223</v>
      </c>
      <c r="E1662" s="245" t="s">
        <v>1</v>
      </c>
      <c r="F1662" s="246" t="s">
        <v>2736</v>
      </c>
      <c r="G1662" s="243"/>
      <c r="H1662" s="247">
        <v>5.5999999999999996</v>
      </c>
      <c r="I1662" s="248"/>
      <c r="J1662" s="243"/>
      <c r="K1662" s="243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3" t="s">
        <v>223</v>
      </c>
      <c r="AU1662" s="253" t="s">
        <v>89</v>
      </c>
      <c r="AV1662" s="13" t="s">
        <v>89</v>
      </c>
      <c r="AW1662" s="13" t="s">
        <v>36</v>
      </c>
      <c r="AX1662" s="13" t="s">
        <v>80</v>
      </c>
      <c r="AY1662" s="253" t="s">
        <v>215</v>
      </c>
    </row>
    <row r="1663" s="14" customFormat="1">
      <c r="A1663" s="14"/>
      <c r="B1663" s="254"/>
      <c r="C1663" s="255"/>
      <c r="D1663" s="244" t="s">
        <v>223</v>
      </c>
      <c r="E1663" s="256" t="s">
        <v>1</v>
      </c>
      <c r="F1663" s="257" t="s">
        <v>226</v>
      </c>
      <c r="G1663" s="255"/>
      <c r="H1663" s="258">
        <v>11.6</v>
      </c>
      <c r="I1663" s="259"/>
      <c r="J1663" s="255"/>
      <c r="K1663" s="255"/>
      <c r="L1663" s="260"/>
      <c r="M1663" s="261"/>
      <c r="N1663" s="262"/>
      <c r="O1663" s="262"/>
      <c r="P1663" s="262"/>
      <c r="Q1663" s="262"/>
      <c r="R1663" s="262"/>
      <c r="S1663" s="262"/>
      <c r="T1663" s="26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4" t="s">
        <v>223</v>
      </c>
      <c r="AU1663" s="264" t="s">
        <v>89</v>
      </c>
      <c r="AV1663" s="14" t="s">
        <v>221</v>
      </c>
      <c r="AW1663" s="14" t="s">
        <v>36</v>
      </c>
      <c r="AX1663" s="14" t="s">
        <v>21</v>
      </c>
      <c r="AY1663" s="264" t="s">
        <v>215</v>
      </c>
    </row>
    <row r="1664" s="2" customFormat="1" ht="21.75" customHeight="1">
      <c r="A1664" s="39"/>
      <c r="B1664" s="40"/>
      <c r="C1664" s="275" t="s">
        <v>2737</v>
      </c>
      <c r="D1664" s="275" t="s">
        <v>294</v>
      </c>
      <c r="E1664" s="276" t="s">
        <v>2738</v>
      </c>
      <c r="F1664" s="277" t="s">
        <v>2739</v>
      </c>
      <c r="G1664" s="278" t="s">
        <v>472</v>
      </c>
      <c r="H1664" s="279">
        <v>12.76</v>
      </c>
      <c r="I1664" s="280"/>
      <c r="J1664" s="281">
        <f>ROUND(I1664*H1664,2)</f>
        <v>0</v>
      </c>
      <c r="K1664" s="282"/>
      <c r="L1664" s="283"/>
      <c r="M1664" s="284" t="s">
        <v>1</v>
      </c>
      <c r="N1664" s="285" t="s">
        <v>45</v>
      </c>
      <c r="O1664" s="92"/>
      <c r="P1664" s="238">
        <f>O1664*H1664</f>
        <v>0</v>
      </c>
      <c r="Q1664" s="238">
        <v>4.0000000000000003E-05</v>
      </c>
      <c r="R1664" s="238">
        <f>Q1664*H1664</f>
        <v>0.00051040000000000005</v>
      </c>
      <c r="S1664" s="238">
        <v>0</v>
      </c>
      <c r="T1664" s="239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40" t="s">
        <v>384</v>
      </c>
      <c r="AT1664" s="240" t="s">
        <v>294</v>
      </c>
      <c r="AU1664" s="240" t="s">
        <v>89</v>
      </c>
      <c r="AY1664" s="18" t="s">
        <v>215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21</v>
      </c>
      <c r="BK1664" s="241">
        <f>ROUND(I1664*H1664,2)</f>
        <v>0</v>
      </c>
      <c r="BL1664" s="18" t="s">
        <v>303</v>
      </c>
      <c r="BM1664" s="240" t="s">
        <v>2740</v>
      </c>
    </row>
    <row r="1665" s="13" customFormat="1">
      <c r="A1665" s="13"/>
      <c r="B1665" s="242"/>
      <c r="C1665" s="243"/>
      <c r="D1665" s="244" t="s">
        <v>223</v>
      </c>
      <c r="E1665" s="243"/>
      <c r="F1665" s="246" t="s">
        <v>2741</v>
      </c>
      <c r="G1665" s="243"/>
      <c r="H1665" s="247">
        <v>12.76</v>
      </c>
      <c r="I1665" s="248"/>
      <c r="J1665" s="243"/>
      <c r="K1665" s="243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3" t="s">
        <v>223</v>
      </c>
      <c r="AU1665" s="253" t="s">
        <v>89</v>
      </c>
      <c r="AV1665" s="13" t="s">
        <v>89</v>
      </c>
      <c r="AW1665" s="13" t="s">
        <v>4</v>
      </c>
      <c r="AX1665" s="13" t="s">
        <v>21</v>
      </c>
      <c r="AY1665" s="253" t="s">
        <v>215</v>
      </c>
    </row>
    <row r="1666" s="2" customFormat="1" ht="21.75" customHeight="1">
      <c r="A1666" s="39"/>
      <c r="B1666" s="40"/>
      <c r="C1666" s="228" t="s">
        <v>2742</v>
      </c>
      <c r="D1666" s="228" t="s">
        <v>217</v>
      </c>
      <c r="E1666" s="229" t="s">
        <v>2743</v>
      </c>
      <c r="F1666" s="230" t="s">
        <v>2744</v>
      </c>
      <c r="G1666" s="231" t="s">
        <v>246</v>
      </c>
      <c r="H1666" s="232">
        <v>130.27099999999999</v>
      </c>
      <c r="I1666" s="233"/>
      <c r="J1666" s="234">
        <f>ROUND(I1666*H1666,2)</f>
        <v>0</v>
      </c>
      <c r="K1666" s="235"/>
      <c r="L1666" s="45"/>
      <c r="M1666" s="236" t="s">
        <v>1</v>
      </c>
      <c r="N1666" s="237" t="s">
        <v>45</v>
      </c>
      <c r="O1666" s="92"/>
      <c r="P1666" s="238">
        <f>O1666*H1666</f>
        <v>0</v>
      </c>
      <c r="Q1666" s="238">
        <v>0.014999999999999999</v>
      </c>
      <c r="R1666" s="238">
        <f>Q1666*H1666</f>
        <v>1.9540649999999997</v>
      </c>
      <c r="S1666" s="238">
        <v>0</v>
      </c>
      <c r="T1666" s="239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40" t="s">
        <v>303</v>
      </c>
      <c r="AT1666" s="240" t="s">
        <v>217</v>
      </c>
      <c r="AU1666" s="240" t="s">
        <v>89</v>
      </c>
      <c r="AY1666" s="18" t="s">
        <v>215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21</v>
      </c>
      <c r="BK1666" s="241">
        <f>ROUND(I1666*H1666,2)</f>
        <v>0</v>
      </c>
      <c r="BL1666" s="18" t="s">
        <v>303</v>
      </c>
      <c r="BM1666" s="240" t="s">
        <v>2745</v>
      </c>
    </row>
    <row r="1667" s="13" customFormat="1">
      <c r="A1667" s="13"/>
      <c r="B1667" s="242"/>
      <c r="C1667" s="243"/>
      <c r="D1667" s="244" t="s">
        <v>223</v>
      </c>
      <c r="E1667" s="245" t="s">
        <v>1</v>
      </c>
      <c r="F1667" s="246" t="s">
        <v>2746</v>
      </c>
      <c r="G1667" s="243"/>
      <c r="H1667" s="247">
        <v>25.574999999999999</v>
      </c>
      <c r="I1667" s="248"/>
      <c r="J1667" s="243"/>
      <c r="K1667" s="243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3" t="s">
        <v>223</v>
      </c>
      <c r="AU1667" s="253" t="s">
        <v>89</v>
      </c>
      <c r="AV1667" s="13" t="s">
        <v>89</v>
      </c>
      <c r="AW1667" s="13" t="s">
        <v>36</v>
      </c>
      <c r="AX1667" s="13" t="s">
        <v>80</v>
      </c>
      <c r="AY1667" s="253" t="s">
        <v>215</v>
      </c>
    </row>
    <row r="1668" s="13" customFormat="1">
      <c r="A1668" s="13"/>
      <c r="B1668" s="242"/>
      <c r="C1668" s="243"/>
      <c r="D1668" s="244" t="s">
        <v>223</v>
      </c>
      <c r="E1668" s="245" t="s">
        <v>1</v>
      </c>
      <c r="F1668" s="246" t="s">
        <v>2747</v>
      </c>
      <c r="G1668" s="243"/>
      <c r="H1668" s="247">
        <v>104.696</v>
      </c>
      <c r="I1668" s="248"/>
      <c r="J1668" s="243"/>
      <c r="K1668" s="243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223</v>
      </c>
      <c r="AU1668" s="253" t="s">
        <v>89</v>
      </c>
      <c r="AV1668" s="13" t="s">
        <v>89</v>
      </c>
      <c r="AW1668" s="13" t="s">
        <v>4</v>
      </c>
      <c r="AX1668" s="13" t="s">
        <v>80</v>
      </c>
      <c r="AY1668" s="253" t="s">
        <v>215</v>
      </c>
    </row>
    <row r="1669" s="14" customFormat="1">
      <c r="A1669" s="14"/>
      <c r="B1669" s="254"/>
      <c r="C1669" s="255"/>
      <c r="D1669" s="244" t="s">
        <v>223</v>
      </c>
      <c r="E1669" s="256" t="s">
        <v>1</v>
      </c>
      <c r="F1669" s="257" t="s">
        <v>226</v>
      </c>
      <c r="G1669" s="255"/>
      <c r="H1669" s="258">
        <v>130.27099999999999</v>
      </c>
      <c r="I1669" s="259"/>
      <c r="J1669" s="255"/>
      <c r="K1669" s="255"/>
      <c r="L1669" s="260"/>
      <c r="M1669" s="261"/>
      <c r="N1669" s="262"/>
      <c r="O1669" s="262"/>
      <c r="P1669" s="262"/>
      <c r="Q1669" s="262"/>
      <c r="R1669" s="262"/>
      <c r="S1669" s="262"/>
      <c r="T1669" s="26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4" t="s">
        <v>223</v>
      </c>
      <c r="AU1669" s="264" t="s">
        <v>89</v>
      </c>
      <c r="AV1669" s="14" t="s">
        <v>221</v>
      </c>
      <c r="AW1669" s="14" t="s">
        <v>36</v>
      </c>
      <c r="AX1669" s="14" t="s">
        <v>21</v>
      </c>
      <c r="AY1669" s="264" t="s">
        <v>215</v>
      </c>
    </row>
    <row r="1670" s="2" customFormat="1" ht="16.5" customHeight="1">
      <c r="A1670" s="39"/>
      <c r="B1670" s="40"/>
      <c r="C1670" s="228" t="s">
        <v>2748</v>
      </c>
      <c r="D1670" s="228" t="s">
        <v>217</v>
      </c>
      <c r="E1670" s="229" t="s">
        <v>2749</v>
      </c>
      <c r="F1670" s="230" t="s">
        <v>2750</v>
      </c>
      <c r="G1670" s="231" t="s">
        <v>373</v>
      </c>
      <c r="H1670" s="232">
        <v>275</v>
      </c>
      <c r="I1670" s="233"/>
      <c r="J1670" s="234">
        <f>ROUND(I1670*H1670,2)</f>
        <v>0</v>
      </c>
      <c r="K1670" s="235"/>
      <c r="L1670" s="45"/>
      <c r="M1670" s="236" t="s">
        <v>1</v>
      </c>
      <c r="N1670" s="237" t="s">
        <v>45</v>
      </c>
      <c r="O1670" s="92"/>
      <c r="P1670" s="238">
        <f>O1670*H1670</f>
        <v>0</v>
      </c>
      <c r="Q1670" s="238">
        <v>0</v>
      </c>
      <c r="R1670" s="238">
        <f>Q1670*H1670</f>
        <v>0</v>
      </c>
      <c r="S1670" s="238">
        <v>0</v>
      </c>
      <c r="T1670" s="239">
        <f>S1670*H1670</f>
        <v>0</v>
      </c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R1670" s="240" t="s">
        <v>303</v>
      </c>
      <c r="AT1670" s="240" t="s">
        <v>217</v>
      </c>
      <c r="AU1670" s="240" t="s">
        <v>89</v>
      </c>
      <c r="AY1670" s="18" t="s">
        <v>215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8" t="s">
        <v>21</v>
      </c>
      <c r="BK1670" s="241">
        <f>ROUND(I1670*H1670,2)</f>
        <v>0</v>
      </c>
      <c r="BL1670" s="18" t="s">
        <v>303</v>
      </c>
      <c r="BM1670" s="240" t="s">
        <v>2751</v>
      </c>
    </row>
    <row r="1671" s="13" customFormat="1">
      <c r="A1671" s="13"/>
      <c r="B1671" s="242"/>
      <c r="C1671" s="243"/>
      <c r="D1671" s="244" t="s">
        <v>223</v>
      </c>
      <c r="E1671" s="245" t="s">
        <v>1</v>
      </c>
      <c r="F1671" s="246" t="s">
        <v>2752</v>
      </c>
      <c r="G1671" s="243"/>
      <c r="H1671" s="247">
        <v>275</v>
      </c>
      <c r="I1671" s="248"/>
      <c r="J1671" s="243"/>
      <c r="K1671" s="243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3" t="s">
        <v>223</v>
      </c>
      <c r="AU1671" s="253" t="s">
        <v>89</v>
      </c>
      <c r="AV1671" s="13" t="s">
        <v>89</v>
      </c>
      <c r="AW1671" s="13" t="s">
        <v>36</v>
      </c>
      <c r="AX1671" s="13" t="s">
        <v>21</v>
      </c>
      <c r="AY1671" s="253" t="s">
        <v>215</v>
      </c>
    </row>
    <row r="1672" s="2" customFormat="1" ht="21.75" customHeight="1">
      <c r="A1672" s="39"/>
      <c r="B1672" s="40"/>
      <c r="C1672" s="228" t="s">
        <v>2753</v>
      </c>
      <c r="D1672" s="228" t="s">
        <v>217</v>
      </c>
      <c r="E1672" s="229" t="s">
        <v>2754</v>
      </c>
      <c r="F1672" s="230" t="s">
        <v>2755</v>
      </c>
      <c r="G1672" s="231" t="s">
        <v>1587</v>
      </c>
      <c r="H1672" s="297"/>
      <c r="I1672" s="233"/>
      <c r="J1672" s="234">
        <f>ROUND(I1672*H1672,2)</f>
        <v>0</v>
      </c>
      <c r="K1672" s="235"/>
      <c r="L1672" s="45"/>
      <c r="M1672" s="236" t="s">
        <v>1</v>
      </c>
      <c r="N1672" s="237" t="s">
        <v>45</v>
      </c>
      <c r="O1672" s="92"/>
      <c r="P1672" s="238">
        <f>O1672*H1672</f>
        <v>0</v>
      </c>
      <c r="Q1672" s="238">
        <v>0</v>
      </c>
      <c r="R1672" s="238">
        <f>Q1672*H1672</f>
        <v>0</v>
      </c>
      <c r="S1672" s="238">
        <v>0</v>
      </c>
      <c r="T1672" s="239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40" t="s">
        <v>303</v>
      </c>
      <c r="AT1672" s="240" t="s">
        <v>217</v>
      </c>
      <c r="AU1672" s="240" t="s">
        <v>89</v>
      </c>
      <c r="AY1672" s="18" t="s">
        <v>215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8" t="s">
        <v>21</v>
      </c>
      <c r="BK1672" s="241">
        <f>ROUND(I1672*H1672,2)</f>
        <v>0</v>
      </c>
      <c r="BL1672" s="18" t="s">
        <v>303</v>
      </c>
      <c r="BM1672" s="240" t="s">
        <v>2756</v>
      </c>
    </row>
    <row r="1673" s="12" customFormat="1" ht="22.8" customHeight="1">
      <c r="A1673" s="12"/>
      <c r="B1673" s="212"/>
      <c r="C1673" s="213"/>
      <c r="D1673" s="214" t="s">
        <v>79</v>
      </c>
      <c r="E1673" s="226" t="s">
        <v>2757</v>
      </c>
      <c r="F1673" s="226" t="s">
        <v>2758</v>
      </c>
      <c r="G1673" s="213"/>
      <c r="H1673" s="213"/>
      <c r="I1673" s="216"/>
      <c r="J1673" s="227">
        <f>BK1673</f>
        <v>0</v>
      </c>
      <c r="K1673" s="213"/>
      <c r="L1673" s="218"/>
      <c r="M1673" s="219"/>
      <c r="N1673" s="220"/>
      <c r="O1673" s="220"/>
      <c r="P1673" s="221">
        <f>SUM(P1674:P1710)</f>
        <v>0</v>
      </c>
      <c r="Q1673" s="220"/>
      <c r="R1673" s="221">
        <f>SUM(R1674:R1710)</f>
        <v>10.951029800000001</v>
      </c>
      <c r="S1673" s="220"/>
      <c r="T1673" s="222">
        <f>SUM(T1674:T1710)</f>
        <v>0</v>
      </c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R1673" s="223" t="s">
        <v>89</v>
      </c>
      <c r="AT1673" s="224" t="s">
        <v>79</v>
      </c>
      <c r="AU1673" s="224" t="s">
        <v>21</v>
      </c>
      <c r="AY1673" s="223" t="s">
        <v>215</v>
      </c>
      <c r="BK1673" s="225">
        <f>SUM(BK1674:BK1710)</f>
        <v>0</v>
      </c>
    </row>
    <row r="1674" s="2" customFormat="1" ht="16.5" customHeight="1">
      <c r="A1674" s="39"/>
      <c r="B1674" s="40"/>
      <c r="C1674" s="228" t="s">
        <v>2759</v>
      </c>
      <c r="D1674" s="228" t="s">
        <v>217</v>
      </c>
      <c r="E1674" s="229" t="s">
        <v>2760</v>
      </c>
      <c r="F1674" s="230" t="s">
        <v>2761</v>
      </c>
      <c r="G1674" s="231" t="s">
        <v>472</v>
      </c>
      <c r="H1674" s="232">
        <v>1119.79</v>
      </c>
      <c r="I1674" s="233"/>
      <c r="J1674" s="234">
        <f>ROUND(I1674*H1674,2)</f>
        <v>0</v>
      </c>
      <c r="K1674" s="235"/>
      <c r="L1674" s="45"/>
      <c r="M1674" s="236" t="s">
        <v>1</v>
      </c>
      <c r="N1674" s="237" t="s">
        <v>45</v>
      </c>
      <c r="O1674" s="92"/>
      <c r="P1674" s="238">
        <f>O1674*H1674</f>
        <v>0</v>
      </c>
      <c r="Q1674" s="238">
        <v>2.0000000000000002E-05</v>
      </c>
      <c r="R1674" s="238">
        <f>Q1674*H1674</f>
        <v>0.0223958</v>
      </c>
      <c r="S1674" s="238">
        <v>0</v>
      </c>
      <c r="T1674" s="239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40" t="s">
        <v>303</v>
      </c>
      <c r="AT1674" s="240" t="s">
        <v>217</v>
      </c>
      <c r="AU1674" s="240" t="s">
        <v>89</v>
      </c>
      <c r="AY1674" s="18" t="s">
        <v>215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8" t="s">
        <v>21</v>
      </c>
      <c r="BK1674" s="241">
        <f>ROUND(I1674*H1674,2)</f>
        <v>0</v>
      </c>
      <c r="BL1674" s="18" t="s">
        <v>303</v>
      </c>
      <c r="BM1674" s="240" t="s">
        <v>2762</v>
      </c>
    </row>
    <row r="1675" s="15" customFormat="1">
      <c r="A1675" s="15"/>
      <c r="B1675" s="265"/>
      <c r="C1675" s="266"/>
      <c r="D1675" s="244" t="s">
        <v>223</v>
      </c>
      <c r="E1675" s="267" t="s">
        <v>1</v>
      </c>
      <c r="F1675" s="268" t="s">
        <v>2763</v>
      </c>
      <c r="G1675" s="266"/>
      <c r="H1675" s="267" t="s">
        <v>1</v>
      </c>
      <c r="I1675" s="269"/>
      <c r="J1675" s="266"/>
      <c r="K1675" s="266"/>
      <c r="L1675" s="270"/>
      <c r="M1675" s="271"/>
      <c r="N1675" s="272"/>
      <c r="O1675" s="272"/>
      <c r="P1675" s="272"/>
      <c r="Q1675" s="272"/>
      <c r="R1675" s="272"/>
      <c r="S1675" s="272"/>
      <c r="T1675" s="273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74" t="s">
        <v>223</v>
      </c>
      <c r="AU1675" s="274" t="s">
        <v>89</v>
      </c>
      <c r="AV1675" s="15" t="s">
        <v>21</v>
      </c>
      <c r="AW1675" s="15" t="s">
        <v>36</v>
      </c>
      <c r="AX1675" s="15" t="s">
        <v>80</v>
      </c>
      <c r="AY1675" s="274" t="s">
        <v>215</v>
      </c>
    </row>
    <row r="1676" s="13" customFormat="1">
      <c r="A1676" s="13"/>
      <c r="B1676" s="242"/>
      <c r="C1676" s="243"/>
      <c r="D1676" s="244" t="s">
        <v>223</v>
      </c>
      <c r="E1676" s="245" t="s">
        <v>1</v>
      </c>
      <c r="F1676" s="246" t="s">
        <v>2764</v>
      </c>
      <c r="G1676" s="243"/>
      <c r="H1676" s="247">
        <v>876.43499999999995</v>
      </c>
      <c r="I1676" s="248"/>
      <c r="J1676" s="243"/>
      <c r="K1676" s="243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3" t="s">
        <v>223</v>
      </c>
      <c r="AU1676" s="253" t="s">
        <v>89</v>
      </c>
      <c r="AV1676" s="13" t="s">
        <v>89</v>
      </c>
      <c r="AW1676" s="13" t="s">
        <v>36</v>
      </c>
      <c r="AX1676" s="13" t="s">
        <v>80</v>
      </c>
      <c r="AY1676" s="253" t="s">
        <v>215</v>
      </c>
    </row>
    <row r="1677" s="13" customFormat="1">
      <c r="A1677" s="13"/>
      <c r="B1677" s="242"/>
      <c r="C1677" s="243"/>
      <c r="D1677" s="244" t="s">
        <v>223</v>
      </c>
      <c r="E1677" s="245" t="s">
        <v>1</v>
      </c>
      <c r="F1677" s="246" t="s">
        <v>2765</v>
      </c>
      <c r="G1677" s="243"/>
      <c r="H1677" s="247">
        <v>243.35499999999999</v>
      </c>
      <c r="I1677" s="248"/>
      <c r="J1677" s="243"/>
      <c r="K1677" s="243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3" t="s">
        <v>223</v>
      </c>
      <c r="AU1677" s="253" t="s">
        <v>89</v>
      </c>
      <c r="AV1677" s="13" t="s">
        <v>89</v>
      </c>
      <c r="AW1677" s="13" t="s">
        <v>36</v>
      </c>
      <c r="AX1677" s="13" t="s">
        <v>80</v>
      </c>
      <c r="AY1677" s="253" t="s">
        <v>215</v>
      </c>
    </row>
    <row r="1678" s="14" customFormat="1">
      <c r="A1678" s="14"/>
      <c r="B1678" s="254"/>
      <c r="C1678" s="255"/>
      <c r="D1678" s="244" t="s">
        <v>223</v>
      </c>
      <c r="E1678" s="256" t="s">
        <v>1</v>
      </c>
      <c r="F1678" s="257" t="s">
        <v>226</v>
      </c>
      <c r="G1678" s="255"/>
      <c r="H1678" s="258">
        <v>1119.79</v>
      </c>
      <c r="I1678" s="259"/>
      <c r="J1678" s="255"/>
      <c r="K1678" s="255"/>
      <c r="L1678" s="260"/>
      <c r="M1678" s="261"/>
      <c r="N1678" s="262"/>
      <c r="O1678" s="262"/>
      <c r="P1678" s="262"/>
      <c r="Q1678" s="262"/>
      <c r="R1678" s="262"/>
      <c r="S1678" s="262"/>
      <c r="T1678" s="26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4" t="s">
        <v>223</v>
      </c>
      <c r="AU1678" s="264" t="s">
        <v>89</v>
      </c>
      <c r="AV1678" s="14" t="s">
        <v>221</v>
      </c>
      <c r="AW1678" s="14" t="s">
        <v>36</v>
      </c>
      <c r="AX1678" s="14" t="s">
        <v>21</v>
      </c>
      <c r="AY1678" s="264" t="s">
        <v>215</v>
      </c>
    </row>
    <row r="1679" s="2" customFormat="1" ht="16.5" customHeight="1">
      <c r="A1679" s="39"/>
      <c r="B1679" s="40"/>
      <c r="C1679" s="228" t="s">
        <v>2766</v>
      </c>
      <c r="D1679" s="228" t="s">
        <v>217</v>
      </c>
      <c r="E1679" s="229" t="s">
        <v>2767</v>
      </c>
      <c r="F1679" s="230" t="s">
        <v>2768</v>
      </c>
      <c r="G1679" s="231" t="s">
        <v>472</v>
      </c>
      <c r="H1679" s="232">
        <v>1119.79</v>
      </c>
      <c r="I1679" s="233"/>
      <c r="J1679" s="234">
        <f>ROUND(I1679*H1679,2)</f>
        <v>0</v>
      </c>
      <c r="K1679" s="235"/>
      <c r="L1679" s="45"/>
      <c r="M1679" s="236" t="s">
        <v>1</v>
      </c>
      <c r="N1679" s="237" t="s">
        <v>45</v>
      </c>
      <c r="O1679" s="92"/>
      <c r="P1679" s="238">
        <f>O1679*H1679</f>
        <v>0</v>
      </c>
      <c r="Q1679" s="238">
        <v>1.0000000000000001E-05</v>
      </c>
      <c r="R1679" s="238">
        <f>Q1679*H1679</f>
        <v>0.0111979</v>
      </c>
      <c r="S1679" s="238">
        <v>0</v>
      </c>
      <c r="T1679" s="239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40" t="s">
        <v>303</v>
      </c>
      <c r="AT1679" s="240" t="s">
        <v>217</v>
      </c>
      <c r="AU1679" s="240" t="s">
        <v>89</v>
      </c>
      <c r="AY1679" s="18" t="s">
        <v>215</v>
      </c>
      <c r="BE1679" s="241">
        <f>IF(N1679="základní",J1679,0)</f>
        <v>0</v>
      </c>
      <c r="BF1679" s="241">
        <f>IF(N1679="snížená",J1679,0)</f>
        <v>0</v>
      </c>
      <c r="BG1679" s="241">
        <f>IF(N1679="zákl. přenesená",J1679,0)</f>
        <v>0</v>
      </c>
      <c r="BH1679" s="241">
        <f>IF(N1679="sníž. přenesená",J1679,0)</f>
        <v>0</v>
      </c>
      <c r="BI1679" s="241">
        <f>IF(N1679="nulová",J1679,0)</f>
        <v>0</v>
      </c>
      <c r="BJ1679" s="18" t="s">
        <v>21</v>
      </c>
      <c r="BK1679" s="241">
        <f>ROUND(I1679*H1679,2)</f>
        <v>0</v>
      </c>
      <c r="BL1679" s="18" t="s">
        <v>303</v>
      </c>
      <c r="BM1679" s="240" t="s">
        <v>2769</v>
      </c>
    </row>
    <row r="1680" s="13" customFormat="1">
      <c r="A1680" s="13"/>
      <c r="B1680" s="242"/>
      <c r="C1680" s="243"/>
      <c r="D1680" s="244" t="s">
        <v>223</v>
      </c>
      <c r="E1680" s="245" t="s">
        <v>1</v>
      </c>
      <c r="F1680" s="246" t="s">
        <v>2770</v>
      </c>
      <c r="G1680" s="243"/>
      <c r="H1680" s="247">
        <v>1119.79</v>
      </c>
      <c r="I1680" s="248"/>
      <c r="J1680" s="243"/>
      <c r="K1680" s="243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3" t="s">
        <v>223</v>
      </c>
      <c r="AU1680" s="253" t="s">
        <v>89</v>
      </c>
      <c r="AV1680" s="13" t="s">
        <v>89</v>
      </c>
      <c r="AW1680" s="13" t="s">
        <v>36</v>
      </c>
      <c r="AX1680" s="13" t="s">
        <v>21</v>
      </c>
      <c r="AY1680" s="253" t="s">
        <v>215</v>
      </c>
    </row>
    <row r="1681" s="2" customFormat="1" ht="21.75" customHeight="1">
      <c r="A1681" s="39"/>
      <c r="B1681" s="40"/>
      <c r="C1681" s="275" t="s">
        <v>2771</v>
      </c>
      <c r="D1681" s="275" t="s">
        <v>294</v>
      </c>
      <c r="E1681" s="276" t="s">
        <v>2772</v>
      </c>
      <c r="F1681" s="277" t="s">
        <v>2773</v>
      </c>
      <c r="G1681" s="278" t="s">
        <v>472</v>
      </c>
      <c r="H1681" s="279">
        <v>1175.78</v>
      </c>
      <c r="I1681" s="280"/>
      <c r="J1681" s="281">
        <f>ROUND(I1681*H1681,2)</f>
        <v>0</v>
      </c>
      <c r="K1681" s="282"/>
      <c r="L1681" s="283"/>
      <c r="M1681" s="284" t="s">
        <v>1</v>
      </c>
      <c r="N1681" s="285" t="s">
        <v>45</v>
      </c>
      <c r="O1681" s="92"/>
      <c r="P1681" s="238">
        <f>O1681*H1681</f>
        <v>0</v>
      </c>
      <c r="Q1681" s="238">
        <v>0.00027999999999999998</v>
      </c>
      <c r="R1681" s="238">
        <f>Q1681*H1681</f>
        <v>0.32921839999999997</v>
      </c>
      <c r="S1681" s="238">
        <v>0</v>
      </c>
      <c r="T1681" s="239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40" t="s">
        <v>384</v>
      </c>
      <c r="AT1681" s="240" t="s">
        <v>294</v>
      </c>
      <c r="AU1681" s="240" t="s">
        <v>89</v>
      </c>
      <c r="AY1681" s="18" t="s">
        <v>215</v>
      </c>
      <c r="BE1681" s="241">
        <f>IF(N1681="základní",J1681,0)</f>
        <v>0</v>
      </c>
      <c r="BF1681" s="241">
        <f>IF(N1681="snížená",J1681,0)</f>
        <v>0</v>
      </c>
      <c r="BG1681" s="241">
        <f>IF(N1681="zákl. přenesená",J1681,0)</f>
        <v>0</v>
      </c>
      <c r="BH1681" s="241">
        <f>IF(N1681="sníž. přenesená",J1681,0)</f>
        <v>0</v>
      </c>
      <c r="BI1681" s="241">
        <f>IF(N1681="nulová",J1681,0)</f>
        <v>0</v>
      </c>
      <c r="BJ1681" s="18" t="s">
        <v>21</v>
      </c>
      <c r="BK1681" s="241">
        <f>ROUND(I1681*H1681,2)</f>
        <v>0</v>
      </c>
      <c r="BL1681" s="18" t="s">
        <v>303</v>
      </c>
      <c r="BM1681" s="240" t="s">
        <v>2774</v>
      </c>
    </row>
    <row r="1682" s="13" customFormat="1">
      <c r="A1682" s="13"/>
      <c r="B1682" s="242"/>
      <c r="C1682" s="243"/>
      <c r="D1682" s="244" t="s">
        <v>223</v>
      </c>
      <c r="E1682" s="245" t="s">
        <v>1</v>
      </c>
      <c r="F1682" s="246" t="s">
        <v>2775</v>
      </c>
      <c r="G1682" s="243"/>
      <c r="H1682" s="247">
        <v>1175.78</v>
      </c>
      <c r="I1682" s="248"/>
      <c r="J1682" s="243"/>
      <c r="K1682" s="243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3" t="s">
        <v>223</v>
      </c>
      <c r="AU1682" s="253" t="s">
        <v>89</v>
      </c>
      <c r="AV1682" s="13" t="s">
        <v>89</v>
      </c>
      <c r="AW1682" s="13" t="s">
        <v>36</v>
      </c>
      <c r="AX1682" s="13" t="s">
        <v>21</v>
      </c>
      <c r="AY1682" s="253" t="s">
        <v>215</v>
      </c>
    </row>
    <row r="1683" s="2" customFormat="1" ht="21.75" customHeight="1">
      <c r="A1683" s="39"/>
      <c r="B1683" s="40"/>
      <c r="C1683" s="228" t="s">
        <v>2776</v>
      </c>
      <c r="D1683" s="228" t="s">
        <v>217</v>
      </c>
      <c r="E1683" s="229" t="s">
        <v>2777</v>
      </c>
      <c r="F1683" s="230" t="s">
        <v>2778</v>
      </c>
      <c r="G1683" s="231" t="s">
        <v>246</v>
      </c>
      <c r="H1683" s="232">
        <v>536.07000000000005</v>
      </c>
      <c r="I1683" s="233"/>
      <c r="J1683" s="234">
        <f>ROUND(I1683*H1683,2)</f>
        <v>0</v>
      </c>
      <c r="K1683" s="235"/>
      <c r="L1683" s="45"/>
      <c r="M1683" s="236" t="s">
        <v>1</v>
      </c>
      <c r="N1683" s="237" t="s">
        <v>45</v>
      </c>
      <c r="O1683" s="92"/>
      <c r="P1683" s="238">
        <f>O1683*H1683</f>
        <v>0</v>
      </c>
      <c r="Q1683" s="238">
        <v>0.00029999999999999997</v>
      </c>
      <c r="R1683" s="238">
        <f>Q1683*H1683</f>
        <v>0.16082099999999999</v>
      </c>
      <c r="S1683" s="238">
        <v>0</v>
      </c>
      <c r="T1683" s="239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40" t="s">
        <v>303</v>
      </c>
      <c r="AT1683" s="240" t="s">
        <v>217</v>
      </c>
      <c r="AU1683" s="240" t="s">
        <v>89</v>
      </c>
      <c r="AY1683" s="18" t="s">
        <v>215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8" t="s">
        <v>21</v>
      </c>
      <c r="BK1683" s="241">
        <f>ROUND(I1683*H1683,2)</f>
        <v>0</v>
      </c>
      <c r="BL1683" s="18" t="s">
        <v>303</v>
      </c>
      <c r="BM1683" s="240" t="s">
        <v>2779</v>
      </c>
    </row>
    <row r="1684" s="15" customFormat="1">
      <c r="A1684" s="15"/>
      <c r="B1684" s="265"/>
      <c r="C1684" s="266"/>
      <c r="D1684" s="244" t="s">
        <v>223</v>
      </c>
      <c r="E1684" s="267" t="s">
        <v>1</v>
      </c>
      <c r="F1684" s="268" t="s">
        <v>2780</v>
      </c>
      <c r="G1684" s="266"/>
      <c r="H1684" s="267" t="s">
        <v>1</v>
      </c>
      <c r="I1684" s="269"/>
      <c r="J1684" s="266"/>
      <c r="K1684" s="266"/>
      <c r="L1684" s="270"/>
      <c r="M1684" s="271"/>
      <c r="N1684" s="272"/>
      <c r="O1684" s="272"/>
      <c r="P1684" s="272"/>
      <c r="Q1684" s="272"/>
      <c r="R1684" s="272"/>
      <c r="S1684" s="272"/>
      <c r="T1684" s="273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4" t="s">
        <v>223</v>
      </c>
      <c r="AU1684" s="274" t="s">
        <v>89</v>
      </c>
      <c r="AV1684" s="15" t="s">
        <v>21</v>
      </c>
      <c r="AW1684" s="15" t="s">
        <v>36</v>
      </c>
      <c r="AX1684" s="15" t="s">
        <v>80</v>
      </c>
      <c r="AY1684" s="274" t="s">
        <v>215</v>
      </c>
    </row>
    <row r="1685" s="13" customFormat="1">
      <c r="A1685" s="13"/>
      <c r="B1685" s="242"/>
      <c r="C1685" s="243"/>
      <c r="D1685" s="244" t="s">
        <v>223</v>
      </c>
      <c r="E1685" s="245" t="s">
        <v>1</v>
      </c>
      <c r="F1685" s="246" t="s">
        <v>2781</v>
      </c>
      <c r="G1685" s="243"/>
      <c r="H1685" s="247">
        <v>528.13</v>
      </c>
      <c r="I1685" s="248"/>
      <c r="J1685" s="243"/>
      <c r="K1685" s="243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3" t="s">
        <v>223</v>
      </c>
      <c r="AU1685" s="253" t="s">
        <v>89</v>
      </c>
      <c r="AV1685" s="13" t="s">
        <v>89</v>
      </c>
      <c r="AW1685" s="13" t="s">
        <v>36</v>
      </c>
      <c r="AX1685" s="13" t="s">
        <v>80</v>
      </c>
      <c r="AY1685" s="253" t="s">
        <v>215</v>
      </c>
    </row>
    <row r="1686" s="16" customFormat="1">
      <c r="A1686" s="16"/>
      <c r="B1686" s="286"/>
      <c r="C1686" s="287"/>
      <c r="D1686" s="244" t="s">
        <v>223</v>
      </c>
      <c r="E1686" s="288" t="s">
        <v>1</v>
      </c>
      <c r="F1686" s="289" t="s">
        <v>743</v>
      </c>
      <c r="G1686" s="287"/>
      <c r="H1686" s="290">
        <v>528.13</v>
      </c>
      <c r="I1686" s="291"/>
      <c r="J1686" s="287"/>
      <c r="K1686" s="287"/>
      <c r="L1686" s="292"/>
      <c r="M1686" s="293"/>
      <c r="N1686" s="294"/>
      <c r="O1686" s="294"/>
      <c r="P1686" s="294"/>
      <c r="Q1686" s="294"/>
      <c r="R1686" s="294"/>
      <c r="S1686" s="294"/>
      <c r="T1686" s="295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96" t="s">
        <v>223</v>
      </c>
      <c r="AU1686" s="296" t="s">
        <v>89</v>
      </c>
      <c r="AV1686" s="16" t="s">
        <v>233</v>
      </c>
      <c r="AW1686" s="16" t="s">
        <v>36</v>
      </c>
      <c r="AX1686" s="16" t="s">
        <v>80</v>
      </c>
      <c r="AY1686" s="296" t="s">
        <v>215</v>
      </c>
    </row>
    <row r="1687" s="13" customFormat="1">
      <c r="A1687" s="13"/>
      <c r="B1687" s="242"/>
      <c r="C1687" s="243"/>
      <c r="D1687" s="244" t="s">
        <v>223</v>
      </c>
      <c r="E1687" s="245" t="s">
        <v>1</v>
      </c>
      <c r="F1687" s="246" t="s">
        <v>2782</v>
      </c>
      <c r="G1687" s="243"/>
      <c r="H1687" s="247">
        <v>4.0549999999999997</v>
      </c>
      <c r="I1687" s="248"/>
      <c r="J1687" s="243"/>
      <c r="K1687" s="243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3" t="s">
        <v>223</v>
      </c>
      <c r="AU1687" s="253" t="s">
        <v>89</v>
      </c>
      <c r="AV1687" s="13" t="s">
        <v>89</v>
      </c>
      <c r="AW1687" s="13" t="s">
        <v>36</v>
      </c>
      <c r="AX1687" s="13" t="s">
        <v>80</v>
      </c>
      <c r="AY1687" s="253" t="s">
        <v>215</v>
      </c>
    </row>
    <row r="1688" s="13" customFormat="1">
      <c r="A1688" s="13"/>
      <c r="B1688" s="242"/>
      <c r="C1688" s="243"/>
      <c r="D1688" s="244" t="s">
        <v>223</v>
      </c>
      <c r="E1688" s="245" t="s">
        <v>1</v>
      </c>
      <c r="F1688" s="246" t="s">
        <v>2783</v>
      </c>
      <c r="G1688" s="243"/>
      <c r="H1688" s="247">
        <v>3.8849999999999998</v>
      </c>
      <c r="I1688" s="248"/>
      <c r="J1688" s="243"/>
      <c r="K1688" s="243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3" t="s">
        <v>223</v>
      </c>
      <c r="AU1688" s="253" t="s">
        <v>89</v>
      </c>
      <c r="AV1688" s="13" t="s">
        <v>89</v>
      </c>
      <c r="AW1688" s="13" t="s">
        <v>36</v>
      </c>
      <c r="AX1688" s="13" t="s">
        <v>80</v>
      </c>
      <c r="AY1688" s="253" t="s">
        <v>215</v>
      </c>
    </row>
    <row r="1689" s="14" customFormat="1">
      <c r="A1689" s="14"/>
      <c r="B1689" s="254"/>
      <c r="C1689" s="255"/>
      <c r="D1689" s="244" t="s">
        <v>223</v>
      </c>
      <c r="E1689" s="256" t="s">
        <v>1</v>
      </c>
      <c r="F1689" s="257" t="s">
        <v>226</v>
      </c>
      <c r="G1689" s="255"/>
      <c r="H1689" s="258">
        <v>536.07000000000005</v>
      </c>
      <c r="I1689" s="259"/>
      <c r="J1689" s="255"/>
      <c r="K1689" s="255"/>
      <c r="L1689" s="260"/>
      <c r="M1689" s="261"/>
      <c r="N1689" s="262"/>
      <c r="O1689" s="262"/>
      <c r="P1689" s="262"/>
      <c r="Q1689" s="262"/>
      <c r="R1689" s="262"/>
      <c r="S1689" s="262"/>
      <c r="T1689" s="26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4" t="s">
        <v>223</v>
      </c>
      <c r="AU1689" s="264" t="s">
        <v>89</v>
      </c>
      <c r="AV1689" s="14" t="s">
        <v>221</v>
      </c>
      <c r="AW1689" s="14" t="s">
        <v>36</v>
      </c>
      <c r="AX1689" s="14" t="s">
        <v>21</v>
      </c>
      <c r="AY1689" s="264" t="s">
        <v>215</v>
      </c>
    </row>
    <row r="1690" s="2" customFormat="1" ht="33" customHeight="1">
      <c r="A1690" s="39"/>
      <c r="B1690" s="40"/>
      <c r="C1690" s="228" t="s">
        <v>2784</v>
      </c>
      <c r="D1690" s="228" t="s">
        <v>217</v>
      </c>
      <c r="E1690" s="229" t="s">
        <v>2785</v>
      </c>
      <c r="F1690" s="230" t="s">
        <v>2786</v>
      </c>
      <c r="G1690" s="231" t="s">
        <v>246</v>
      </c>
      <c r="H1690" s="232">
        <v>655.38800000000003</v>
      </c>
      <c r="I1690" s="233"/>
      <c r="J1690" s="234">
        <f>ROUND(I1690*H1690,2)</f>
        <v>0</v>
      </c>
      <c r="K1690" s="235"/>
      <c r="L1690" s="45"/>
      <c r="M1690" s="236" t="s">
        <v>1</v>
      </c>
      <c r="N1690" s="237" t="s">
        <v>45</v>
      </c>
      <c r="O1690" s="92"/>
      <c r="P1690" s="238">
        <f>O1690*H1690</f>
        <v>0</v>
      </c>
      <c r="Q1690" s="238">
        <v>0.00050000000000000001</v>
      </c>
      <c r="R1690" s="238">
        <f>Q1690*H1690</f>
        <v>0.32769400000000004</v>
      </c>
      <c r="S1690" s="238">
        <v>0</v>
      </c>
      <c r="T1690" s="239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40" t="s">
        <v>303</v>
      </c>
      <c r="AT1690" s="240" t="s">
        <v>217</v>
      </c>
      <c r="AU1690" s="240" t="s">
        <v>89</v>
      </c>
      <c r="AY1690" s="18" t="s">
        <v>215</v>
      </c>
      <c r="BE1690" s="241">
        <f>IF(N1690="základní",J1690,0)</f>
        <v>0</v>
      </c>
      <c r="BF1690" s="241">
        <f>IF(N1690="snížená",J1690,0)</f>
        <v>0</v>
      </c>
      <c r="BG1690" s="241">
        <f>IF(N1690="zákl. přenesená",J1690,0)</f>
        <v>0</v>
      </c>
      <c r="BH1690" s="241">
        <f>IF(N1690="sníž. přenesená",J1690,0)</f>
        <v>0</v>
      </c>
      <c r="BI1690" s="241">
        <f>IF(N1690="nulová",J1690,0)</f>
        <v>0</v>
      </c>
      <c r="BJ1690" s="18" t="s">
        <v>21</v>
      </c>
      <c r="BK1690" s="241">
        <f>ROUND(I1690*H1690,2)</f>
        <v>0</v>
      </c>
      <c r="BL1690" s="18" t="s">
        <v>303</v>
      </c>
      <c r="BM1690" s="240" t="s">
        <v>2787</v>
      </c>
    </row>
    <row r="1691" s="13" customFormat="1">
      <c r="A1691" s="13"/>
      <c r="B1691" s="242"/>
      <c r="C1691" s="243"/>
      <c r="D1691" s="244" t="s">
        <v>223</v>
      </c>
      <c r="E1691" s="245" t="s">
        <v>1</v>
      </c>
      <c r="F1691" s="246" t="s">
        <v>2788</v>
      </c>
      <c r="G1691" s="243"/>
      <c r="H1691" s="247">
        <v>562.87400000000002</v>
      </c>
      <c r="I1691" s="248"/>
      <c r="J1691" s="243"/>
      <c r="K1691" s="243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3" t="s">
        <v>223</v>
      </c>
      <c r="AU1691" s="253" t="s">
        <v>89</v>
      </c>
      <c r="AV1691" s="13" t="s">
        <v>89</v>
      </c>
      <c r="AW1691" s="13" t="s">
        <v>36</v>
      </c>
      <c r="AX1691" s="13" t="s">
        <v>80</v>
      </c>
      <c r="AY1691" s="253" t="s">
        <v>215</v>
      </c>
    </row>
    <row r="1692" s="13" customFormat="1">
      <c r="A1692" s="13"/>
      <c r="B1692" s="242"/>
      <c r="C1692" s="243"/>
      <c r="D1692" s="244" t="s">
        <v>223</v>
      </c>
      <c r="E1692" s="245" t="s">
        <v>1</v>
      </c>
      <c r="F1692" s="246" t="s">
        <v>2789</v>
      </c>
      <c r="G1692" s="243"/>
      <c r="H1692" s="247">
        <v>92.513999999999996</v>
      </c>
      <c r="I1692" s="248"/>
      <c r="J1692" s="243"/>
      <c r="K1692" s="243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3" t="s">
        <v>223</v>
      </c>
      <c r="AU1692" s="253" t="s">
        <v>89</v>
      </c>
      <c r="AV1692" s="13" t="s">
        <v>89</v>
      </c>
      <c r="AW1692" s="13" t="s">
        <v>36</v>
      </c>
      <c r="AX1692" s="13" t="s">
        <v>80</v>
      </c>
      <c r="AY1692" s="253" t="s">
        <v>215</v>
      </c>
    </row>
    <row r="1693" s="14" customFormat="1">
      <c r="A1693" s="14"/>
      <c r="B1693" s="254"/>
      <c r="C1693" s="255"/>
      <c r="D1693" s="244" t="s">
        <v>223</v>
      </c>
      <c r="E1693" s="256" t="s">
        <v>1</v>
      </c>
      <c r="F1693" s="257" t="s">
        <v>226</v>
      </c>
      <c r="G1693" s="255"/>
      <c r="H1693" s="258">
        <v>655.38800000000003</v>
      </c>
      <c r="I1693" s="259"/>
      <c r="J1693" s="255"/>
      <c r="K1693" s="255"/>
      <c r="L1693" s="260"/>
      <c r="M1693" s="261"/>
      <c r="N1693" s="262"/>
      <c r="O1693" s="262"/>
      <c r="P1693" s="262"/>
      <c r="Q1693" s="262"/>
      <c r="R1693" s="262"/>
      <c r="S1693" s="262"/>
      <c r="T1693" s="26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4" t="s">
        <v>223</v>
      </c>
      <c r="AU1693" s="264" t="s">
        <v>89</v>
      </c>
      <c r="AV1693" s="14" t="s">
        <v>221</v>
      </c>
      <c r="AW1693" s="14" t="s">
        <v>36</v>
      </c>
      <c r="AX1693" s="14" t="s">
        <v>21</v>
      </c>
      <c r="AY1693" s="264" t="s">
        <v>215</v>
      </c>
    </row>
    <row r="1694" s="2" customFormat="1" ht="33" customHeight="1">
      <c r="A1694" s="39"/>
      <c r="B1694" s="40"/>
      <c r="C1694" s="228" t="s">
        <v>2790</v>
      </c>
      <c r="D1694" s="228" t="s">
        <v>217</v>
      </c>
      <c r="E1694" s="229" t="s">
        <v>2791</v>
      </c>
      <c r="F1694" s="230" t="s">
        <v>2792</v>
      </c>
      <c r="G1694" s="231" t="s">
        <v>246</v>
      </c>
      <c r="H1694" s="232">
        <v>143.15000000000001</v>
      </c>
      <c r="I1694" s="233"/>
      <c r="J1694" s="234">
        <f>ROUND(I1694*H1694,2)</f>
        <v>0</v>
      </c>
      <c r="K1694" s="235"/>
      <c r="L1694" s="45"/>
      <c r="M1694" s="236" t="s">
        <v>1</v>
      </c>
      <c r="N1694" s="237" t="s">
        <v>45</v>
      </c>
      <c r="O1694" s="92"/>
      <c r="P1694" s="238">
        <f>O1694*H1694</f>
        <v>0</v>
      </c>
      <c r="Q1694" s="238">
        <v>0.00040000000000000002</v>
      </c>
      <c r="R1694" s="238">
        <f>Q1694*H1694</f>
        <v>0.057260000000000005</v>
      </c>
      <c r="S1694" s="238">
        <v>0</v>
      </c>
      <c r="T1694" s="239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40" t="s">
        <v>303</v>
      </c>
      <c r="AT1694" s="240" t="s">
        <v>217</v>
      </c>
      <c r="AU1694" s="240" t="s">
        <v>89</v>
      </c>
      <c r="AY1694" s="18" t="s">
        <v>215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8" t="s">
        <v>21</v>
      </c>
      <c r="BK1694" s="241">
        <f>ROUND(I1694*H1694,2)</f>
        <v>0</v>
      </c>
      <c r="BL1694" s="18" t="s">
        <v>303</v>
      </c>
      <c r="BM1694" s="240" t="s">
        <v>2793</v>
      </c>
    </row>
    <row r="1695" s="13" customFormat="1">
      <c r="A1695" s="13"/>
      <c r="B1695" s="242"/>
      <c r="C1695" s="243"/>
      <c r="D1695" s="244" t="s">
        <v>223</v>
      </c>
      <c r="E1695" s="245" t="s">
        <v>1</v>
      </c>
      <c r="F1695" s="246" t="s">
        <v>2794</v>
      </c>
      <c r="G1695" s="243"/>
      <c r="H1695" s="247">
        <v>143.15000000000001</v>
      </c>
      <c r="I1695" s="248"/>
      <c r="J1695" s="243"/>
      <c r="K1695" s="243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3" t="s">
        <v>223</v>
      </c>
      <c r="AU1695" s="253" t="s">
        <v>89</v>
      </c>
      <c r="AV1695" s="13" t="s">
        <v>89</v>
      </c>
      <c r="AW1695" s="13" t="s">
        <v>36</v>
      </c>
      <c r="AX1695" s="13" t="s">
        <v>21</v>
      </c>
      <c r="AY1695" s="253" t="s">
        <v>215</v>
      </c>
    </row>
    <row r="1696" s="2" customFormat="1" ht="33" customHeight="1">
      <c r="A1696" s="39"/>
      <c r="B1696" s="40"/>
      <c r="C1696" s="228" t="s">
        <v>2795</v>
      </c>
      <c r="D1696" s="228" t="s">
        <v>217</v>
      </c>
      <c r="E1696" s="229" t="s">
        <v>2796</v>
      </c>
      <c r="F1696" s="230" t="s">
        <v>2797</v>
      </c>
      <c r="G1696" s="231" t="s">
        <v>246</v>
      </c>
      <c r="H1696" s="232">
        <v>175.86000000000001</v>
      </c>
      <c r="I1696" s="233"/>
      <c r="J1696" s="234">
        <f>ROUND(I1696*H1696,2)</f>
        <v>0</v>
      </c>
      <c r="K1696" s="235"/>
      <c r="L1696" s="45"/>
      <c r="M1696" s="236" t="s">
        <v>1</v>
      </c>
      <c r="N1696" s="237" t="s">
        <v>45</v>
      </c>
      <c r="O1696" s="92"/>
      <c r="P1696" s="238">
        <f>O1696*H1696</f>
        <v>0</v>
      </c>
      <c r="Q1696" s="238">
        <v>0.00050000000000000001</v>
      </c>
      <c r="R1696" s="238">
        <f>Q1696*H1696</f>
        <v>0.087930000000000008</v>
      </c>
      <c r="S1696" s="238">
        <v>0</v>
      </c>
      <c r="T1696" s="239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40" t="s">
        <v>303</v>
      </c>
      <c r="AT1696" s="240" t="s">
        <v>217</v>
      </c>
      <c r="AU1696" s="240" t="s">
        <v>89</v>
      </c>
      <c r="AY1696" s="18" t="s">
        <v>215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8" t="s">
        <v>21</v>
      </c>
      <c r="BK1696" s="241">
        <f>ROUND(I1696*H1696,2)</f>
        <v>0</v>
      </c>
      <c r="BL1696" s="18" t="s">
        <v>303</v>
      </c>
      <c r="BM1696" s="240" t="s">
        <v>2798</v>
      </c>
    </row>
    <row r="1697" s="13" customFormat="1">
      <c r="A1697" s="13"/>
      <c r="B1697" s="242"/>
      <c r="C1697" s="243"/>
      <c r="D1697" s="244" t="s">
        <v>223</v>
      </c>
      <c r="E1697" s="245" t="s">
        <v>1</v>
      </c>
      <c r="F1697" s="246" t="s">
        <v>2799</v>
      </c>
      <c r="G1697" s="243"/>
      <c r="H1697" s="247">
        <v>150.30799999999999</v>
      </c>
      <c r="I1697" s="248"/>
      <c r="J1697" s="243"/>
      <c r="K1697" s="243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3" t="s">
        <v>223</v>
      </c>
      <c r="AU1697" s="253" t="s">
        <v>89</v>
      </c>
      <c r="AV1697" s="13" t="s">
        <v>89</v>
      </c>
      <c r="AW1697" s="13" t="s">
        <v>36</v>
      </c>
      <c r="AX1697" s="13" t="s">
        <v>80</v>
      </c>
      <c r="AY1697" s="253" t="s">
        <v>215</v>
      </c>
    </row>
    <row r="1698" s="13" customFormat="1">
      <c r="A1698" s="13"/>
      <c r="B1698" s="242"/>
      <c r="C1698" s="243"/>
      <c r="D1698" s="244" t="s">
        <v>223</v>
      </c>
      <c r="E1698" s="245" t="s">
        <v>1</v>
      </c>
      <c r="F1698" s="246" t="s">
        <v>2800</v>
      </c>
      <c r="G1698" s="243"/>
      <c r="H1698" s="247">
        <v>25.552</v>
      </c>
      <c r="I1698" s="248"/>
      <c r="J1698" s="243"/>
      <c r="K1698" s="243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3" t="s">
        <v>223</v>
      </c>
      <c r="AU1698" s="253" t="s">
        <v>89</v>
      </c>
      <c r="AV1698" s="13" t="s">
        <v>89</v>
      </c>
      <c r="AW1698" s="13" t="s">
        <v>36</v>
      </c>
      <c r="AX1698" s="13" t="s">
        <v>80</v>
      </c>
      <c r="AY1698" s="253" t="s">
        <v>215</v>
      </c>
    </row>
    <row r="1699" s="14" customFormat="1">
      <c r="A1699" s="14"/>
      <c r="B1699" s="254"/>
      <c r="C1699" s="255"/>
      <c r="D1699" s="244" t="s">
        <v>223</v>
      </c>
      <c r="E1699" s="256" t="s">
        <v>1</v>
      </c>
      <c r="F1699" s="257" t="s">
        <v>226</v>
      </c>
      <c r="G1699" s="255"/>
      <c r="H1699" s="258">
        <v>175.86000000000001</v>
      </c>
      <c r="I1699" s="259"/>
      <c r="J1699" s="255"/>
      <c r="K1699" s="255"/>
      <c r="L1699" s="260"/>
      <c r="M1699" s="261"/>
      <c r="N1699" s="262"/>
      <c r="O1699" s="262"/>
      <c r="P1699" s="262"/>
      <c r="Q1699" s="262"/>
      <c r="R1699" s="262"/>
      <c r="S1699" s="262"/>
      <c r="T1699" s="26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4" t="s">
        <v>223</v>
      </c>
      <c r="AU1699" s="264" t="s">
        <v>89</v>
      </c>
      <c r="AV1699" s="14" t="s">
        <v>221</v>
      </c>
      <c r="AW1699" s="14" t="s">
        <v>36</v>
      </c>
      <c r="AX1699" s="14" t="s">
        <v>21</v>
      </c>
      <c r="AY1699" s="264" t="s">
        <v>215</v>
      </c>
    </row>
    <row r="1700" s="2" customFormat="1" ht="16.5" customHeight="1">
      <c r="A1700" s="39"/>
      <c r="B1700" s="40"/>
      <c r="C1700" s="228" t="s">
        <v>2801</v>
      </c>
      <c r="D1700" s="228" t="s">
        <v>217</v>
      </c>
      <c r="E1700" s="229" t="s">
        <v>2802</v>
      </c>
      <c r="F1700" s="230" t="s">
        <v>2803</v>
      </c>
      <c r="G1700" s="231" t="s">
        <v>246</v>
      </c>
      <c r="H1700" s="232">
        <v>3.0760000000000001</v>
      </c>
      <c r="I1700" s="233"/>
      <c r="J1700" s="234">
        <f>ROUND(I1700*H1700,2)</f>
        <v>0</v>
      </c>
      <c r="K1700" s="235"/>
      <c r="L1700" s="45"/>
      <c r="M1700" s="236" t="s">
        <v>1</v>
      </c>
      <c r="N1700" s="237" t="s">
        <v>45</v>
      </c>
      <c r="O1700" s="92"/>
      <c r="P1700" s="238">
        <f>O1700*H1700</f>
        <v>0</v>
      </c>
      <c r="Q1700" s="238">
        <v>0</v>
      </c>
      <c r="R1700" s="238">
        <f>Q1700*H1700</f>
        <v>0</v>
      </c>
      <c r="S1700" s="238">
        <v>0</v>
      </c>
      <c r="T1700" s="239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40" t="s">
        <v>303</v>
      </c>
      <c r="AT1700" s="240" t="s">
        <v>217</v>
      </c>
      <c r="AU1700" s="240" t="s">
        <v>89</v>
      </c>
      <c r="AY1700" s="18" t="s">
        <v>215</v>
      </c>
      <c r="BE1700" s="241">
        <f>IF(N1700="základní",J1700,0)</f>
        <v>0</v>
      </c>
      <c r="BF1700" s="241">
        <f>IF(N1700="snížená",J1700,0)</f>
        <v>0</v>
      </c>
      <c r="BG1700" s="241">
        <f>IF(N1700="zákl. přenesená",J1700,0)</f>
        <v>0</v>
      </c>
      <c r="BH1700" s="241">
        <f>IF(N1700="sníž. přenesená",J1700,0)</f>
        <v>0</v>
      </c>
      <c r="BI1700" s="241">
        <f>IF(N1700="nulová",J1700,0)</f>
        <v>0</v>
      </c>
      <c r="BJ1700" s="18" t="s">
        <v>21</v>
      </c>
      <c r="BK1700" s="241">
        <f>ROUND(I1700*H1700,2)</f>
        <v>0</v>
      </c>
      <c r="BL1700" s="18" t="s">
        <v>303</v>
      </c>
      <c r="BM1700" s="240" t="s">
        <v>2804</v>
      </c>
    </row>
    <row r="1701" s="13" customFormat="1">
      <c r="A1701" s="13"/>
      <c r="B1701" s="242"/>
      <c r="C1701" s="243"/>
      <c r="D1701" s="244" t="s">
        <v>223</v>
      </c>
      <c r="E1701" s="245" t="s">
        <v>1</v>
      </c>
      <c r="F1701" s="246" t="s">
        <v>2805</v>
      </c>
      <c r="G1701" s="243"/>
      <c r="H1701" s="247">
        <v>3.0760000000000001</v>
      </c>
      <c r="I1701" s="248"/>
      <c r="J1701" s="243"/>
      <c r="K1701" s="243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3" t="s">
        <v>223</v>
      </c>
      <c r="AU1701" s="253" t="s">
        <v>89</v>
      </c>
      <c r="AV1701" s="13" t="s">
        <v>89</v>
      </c>
      <c r="AW1701" s="13" t="s">
        <v>36</v>
      </c>
      <c r="AX1701" s="13" t="s">
        <v>21</v>
      </c>
      <c r="AY1701" s="253" t="s">
        <v>215</v>
      </c>
    </row>
    <row r="1702" s="2" customFormat="1" ht="21.75" customHeight="1">
      <c r="A1702" s="39"/>
      <c r="B1702" s="40"/>
      <c r="C1702" s="275" t="s">
        <v>2806</v>
      </c>
      <c r="D1702" s="275" t="s">
        <v>294</v>
      </c>
      <c r="E1702" s="276" t="s">
        <v>2807</v>
      </c>
      <c r="F1702" s="277" t="s">
        <v>2808</v>
      </c>
      <c r="G1702" s="278" t="s">
        <v>246</v>
      </c>
      <c r="H1702" s="279">
        <v>3.0760000000000001</v>
      </c>
      <c r="I1702" s="280"/>
      <c r="J1702" s="281">
        <f>ROUND(I1702*H1702,2)</f>
        <v>0</v>
      </c>
      <c r="K1702" s="282"/>
      <c r="L1702" s="283"/>
      <c r="M1702" s="284" t="s">
        <v>1</v>
      </c>
      <c r="N1702" s="285" t="s">
        <v>45</v>
      </c>
      <c r="O1702" s="92"/>
      <c r="P1702" s="238">
        <f>O1702*H1702</f>
        <v>0</v>
      </c>
      <c r="Q1702" s="238">
        <v>0.0041999999999999997</v>
      </c>
      <c r="R1702" s="238">
        <f>Q1702*H1702</f>
        <v>0.012919199999999999</v>
      </c>
      <c r="S1702" s="238">
        <v>0</v>
      </c>
      <c r="T1702" s="239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40" t="s">
        <v>384</v>
      </c>
      <c r="AT1702" s="240" t="s">
        <v>294</v>
      </c>
      <c r="AU1702" s="240" t="s">
        <v>89</v>
      </c>
      <c r="AY1702" s="18" t="s">
        <v>215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8" t="s">
        <v>21</v>
      </c>
      <c r="BK1702" s="241">
        <f>ROUND(I1702*H1702,2)</f>
        <v>0</v>
      </c>
      <c r="BL1702" s="18" t="s">
        <v>303</v>
      </c>
      <c r="BM1702" s="240" t="s">
        <v>2809</v>
      </c>
    </row>
    <row r="1703" s="13" customFormat="1">
      <c r="A1703" s="13"/>
      <c r="B1703" s="242"/>
      <c r="C1703" s="243"/>
      <c r="D1703" s="244" t="s">
        <v>223</v>
      </c>
      <c r="E1703" s="245" t="s">
        <v>1</v>
      </c>
      <c r="F1703" s="246" t="s">
        <v>2810</v>
      </c>
      <c r="G1703" s="243"/>
      <c r="H1703" s="247">
        <v>3.0760000000000001</v>
      </c>
      <c r="I1703" s="248"/>
      <c r="J1703" s="243"/>
      <c r="K1703" s="243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3" t="s">
        <v>223</v>
      </c>
      <c r="AU1703" s="253" t="s">
        <v>89</v>
      </c>
      <c r="AV1703" s="13" t="s">
        <v>89</v>
      </c>
      <c r="AW1703" s="13" t="s">
        <v>36</v>
      </c>
      <c r="AX1703" s="13" t="s">
        <v>21</v>
      </c>
      <c r="AY1703" s="253" t="s">
        <v>215</v>
      </c>
    </row>
    <row r="1704" s="2" customFormat="1" ht="16.5" customHeight="1">
      <c r="A1704" s="39"/>
      <c r="B1704" s="40"/>
      <c r="C1704" s="228" t="s">
        <v>2811</v>
      </c>
      <c r="D1704" s="228" t="s">
        <v>217</v>
      </c>
      <c r="E1704" s="229" t="s">
        <v>2812</v>
      </c>
      <c r="F1704" s="230" t="s">
        <v>2813</v>
      </c>
      <c r="G1704" s="231" t="s">
        <v>246</v>
      </c>
      <c r="H1704" s="232">
        <v>661.45000000000005</v>
      </c>
      <c r="I1704" s="233"/>
      <c r="J1704" s="234">
        <f>ROUND(I1704*H1704,2)</f>
        <v>0</v>
      </c>
      <c r="K1704" s="235"/>
      <c r="L1704" s="45"/>
      <c r="M1704" s="236" t="s">
        <v>1</v>
      </c>
      <c r="N1704" s="237" t="s">
        <v>45</v>
      </c>
      <c r="O1704" s="92"/>
      <c r="P1704" s="238">
        <f>O1704*H1704</f>
        <v>0</v>
      </c>
      <c r="Q1704" s="238">
        <v>0</v>
      </c>
      <c r="R1704" s="238">
        <f>Q1704*H1704</f>
        <v>0</v>
      </c>
      <c r="S1704" s="238">
        <v>0</v>
      </c>
      <c r="T1704" s="239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40" t="s">
        <v>303</v>
      </c>
      <c r="AT1704" s="240" t="s">
        <v>217</v>
      </c>
      <c r="AU1704" s="240" t="s">
        <v>89</v>
      </c>
      <c r="AY1704" s="18" t="s">
        <v>215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8" t="s">
        <v>21</v>
      </c>
      <c r="BK1704" s="241">
        <f>ROUND(I1704*H1704,2)</f>
        <v>0</v>
      </c>
      <c r="BL1704" s="18" t="s">
        <v>303</v>
      </c>
      <c r="BM1704" s="240" t="s">
        <v>2814</v>
      </c>
    </row>
    <row r="1705" s="13" customFormat="1">
      <c r="A1705" s="13"/>
      <c r="B1705" s="242"/>
      <c r="C1705" s="243"/>
      <c r="D1705" s="244" t="s">
        <v>223</v>
      </c>
      <c r="E1705" s="245" t="s">
        <v>1</v>
      </c>
      <c r="F1705" s="246" t="s">
        <v>2815</v>
      </c>
      <c r="G1705" s="243"/>
      <c r="H1705" s="247">
        <v>661.45000000000005</v>
      </c>
      <c r="I1705" s="248"/>
      <c r="J1705" s="243"/>
      <c r="K1705" s="243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3" t="s">
        <v>223</v>
      </c>
      <c r="AU1705" s="253" t="s">
        <v>89</v>
      </c>
      <c r="AV1705" s="13" t="s">
        <v>89</v>
      </c>
      <c r="AW1705" s="13" t="s">
        <v>36</v>
      </c>
      <c r="AX1705" s="13" t="s">
        <v>21</v>
      </c>
      <c r="AY1705" s="253" t="s">
        <v>215</v>
      </c>
    </row>
    <row r="1706" s="2" customFormat="1" ht="21.75" customHeight="1">
      <c r="A1706" s="39"/>
      <c r="B1706" s="40"/>
      <c r="C1706" s="228" t="s">
        <v>2816</v>
      </c>
      <c r="D1706" s="228" t="s">
        <v>217</v>
      </c>
      <c r="E1706" s="229" t="s">
        <v>2817</v>
      </c>
      <c r="F1706" s="230" t="s">
        <v>2818</v>
      </c>
      <c r="G1706" s="231" t="s">
        <v>246</v>
      </c>
      <c r="H1706" s="232">
        <v>661.45000000000005</v>
      </c>
      <c r="I1706" s="233"/>
      <c r="J1706" s="234">
        <f>ROUND(I1706*H1706,2)</f>
        <v>0</v>
      </c>
      <c r="K1706" s="235"/>
      <c r="L1706" s="45"/>
      <c r="M1706" s="236" t="s">
        <v>1</v>
      </c>
      <c r="N1706" s="237" t="s">
        <v>45</v>
      </c>
      <c r="O1706" s="92"/>
      <c r="P1706" s="238">
        <f>O1706*H1706</f>
        <v>0</v>
      </c>
      <c r="Q1706" s="238">
        <v>3.0000000000000001E-05</v>
      </c>
      <c r="R1706" s="238">
        <f>Q1706*H1706</f>
        <v>0.019843500000000003</v>
      </c>
      <c r="S1706" s="238">
        <v>0</v>
      </c>
      <c r="T1706" s="239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40" t="s">
        <v>303</v>
      </c>
      <c r="AT1706" s="240" t="s">
        <v>217</v>
      </c>
      <c r="AU1706" s="240" t="s">
        <v>89</v>
      </c>
      <c r="AY1706" s="18" t="s">
        <v>215</v>
      </c>
      <c r="BE1706" s="241">
        <f>IF(N1706="základní",J1706,0)</f>
        <v>0</v>
      </c>
      <c r="BF1706" s="241">
        <f>IF(N1706="snížená",J1706,0)</f>
        <v>0</v>
      </c>
      <c r="BG1706" s="241">
        <f>IF(N1706="zákl. přenesená",J1706,0)</f>
        <v>0</v>
      </c>
      <c r="BH1706" s="241">
        <f>IF(N1706="sníž. přenesená",J1706,0)</f>
        <v>0</v>
      </c>
      <c r="BI1706" s="241">
        <f>IF(N1706="nulová",J1706,0)</f>
        <v>0</v>
      </c>
      <c r="BJ1706" s="18" t="s">
        <v>21</v>
      </c>
      <c r="BK1706" s="241">
        <f>ROUND(I1706*H1706,2)</f>
        <v>0</v>
      </c>
      <c r="BL1706" s="18" t="s">
        <v>303</v>
      </c>
      <c r="BM1706" s="240" t="s">
        <v>2819</v>
      </c>
    </row>
    <row r="1707" s="13" customFormat="1">
      <c r="A1707" s="13"/>
      <c r="B1707" s="242"/>
      <c r="C1707" s="243"/>
      <c r="D1707" s="244" t="s">
        <v>223</v>
      </c>
      <c r="E1707" s="245" t="s">
        <v>1</v>
      </c>
      <c r="F1707" s="246" t="s">
        <v>2820</v>
      </c>
      <c r="G1707" s="243"/>
      <c r="H1707" s="247">
        <v>661.45000000000005</v>
      </c>
      <c r="I1707" s="248"/>
      <c r="J1707" s="243"/>
      <c r="K1707" s="243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3" t="s">
        <v>223</v>
      </c>
      <c r="AU1707" s="253" t="s">
        <v>89</v>
      </c>
      <c r="AV1707" s="13" t="s">
        <v>89</v>
      </c>
      <c r="AW1707" s="13" t="s">
        <v>36</v>
      </c>
      <c r="AX1707" s="13" t="s">
        <v>21</v>
      </c>
      <c r="AY1707" s="253" t="s">
        <v>215</v>
      </c>
    </row>
    <row r="1708" s="2" customFormat="1" ht="21.75" customHeight="1">
      <c r="A1708" s="39"/>
      <c r="B1708" s="40"/>
      <c r="C1708" s="228" t="s">
        <v>2821</v>
      </c>
      <c r="D1708" s="228" t="s">
        <v>217</v>
      </c>
      <c r="E1708" s="229" t="s">
        <v>2822</v>
      </c>
      <c r="F1708" s="230" t="s">
        <v>2823</v>
      </c>
      <c r="G1708" s="231" t="s">
        <v>246</v>
      </c>
      <c r="H1708" s="232">
        <v>661.45000000000005</v>
      </c>
      <c r="I1708" s="233"/>
      <c r="J1708" s="234">
        <f>ROUND(I1708*H1708,2)</f>
        <v>0</v>
      </c>
      <c r="K1708" s="235"/>
      <c r="L1708" s="45"/>
      <c r="M1708" s="236" t="s">
        <v>1</v>
      </c>
      <c r="N1708" s="237" t="s">
        <v>45</v>
      </c>
      <c r="O1708" s="92"/>
      <c r="P1708" s="238">
        <f>O1708*H1708</f>
        <v>0</v>
      </c>
      <c r="Q1708" s="238">
        <v>0.014999999999999999</v>
      </c>
      <c r="R1708" s="238">
        <f>Q1708*H1708</f>
        <v>9.9217500000000012</v>
      </c>
      <c r="S1708" s="238">
        <v>0</v>
      </c>
      <c r="T1708" s="239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40" t="s">
        <v>303</v>
      </c>
      <c r="AT1708" s="240" t="s">
        <v>217</v>
      </c>
      <c r="AU1708" s="240" t="s">
        <v>89</v>
      </c>
      <c r="AY1708" s="18" t="s">
        <v>215</v>
      </c>
      <c r="BE1708" s="241">
        <f>IF(N1708="základní",J1708,0)</f>
        <v>0</v>
      </c>
      <c r="BF1708" s="241">
        <f>IF(N1708="snížená",J1708,0)</f>
        <v>0</v>
      </c>
      <c r="BG1708" s="241">
        <f>IF(N1708="zákl. přenesená",J1708,0)</f>
        <v>0</v>
      </c>
      <c r="BH1708" s="241">
        <f>IF(N1708="sníž. přenesená",J1708,0)</f>
        <v>0</v>
      </c>
      <c r="BI1708" s="241">
        <f>IF(N1708="nulová",J1708,0)</f>
        <v>0</v>
      </c>
      <c r="BJ1708" s="18" t="s">
        <v>21</v>
      </c>
      <c r="BK1708" s="241">
        <f>ROUND(I1708*H1708,2)</f>
        <v>0</v>
      </c>
      <c r="BL1708" s="18" t="s">
        <v>303</v>
      </c>
      <c r="BM1708" s="240" t="s">
        <v>2824</v>
      </c>
    </row>
    <row r="1709" s="13" customFormat="1">
      <c r="A1709" s="13"/>
      <c r="B1709" s="242"/>
      <c r="C1709" s="243"/>
      <c r="D1709" s="244" t="s">
        <v>223</v>
      </c>
      <c r="E1709" s="245" t="s">
        <v>1</v>
      </c>
      <c r="F1709" s="246" t="s">
        <v>2820</v>
      </c>
      <c r="G1709" s="243"/>
      <c r="H1709" s="247">
        <v>661.45000000000005</v>
      </c>
      <c r="I1709" s="248"/>
      <c r="J1709" s="243"/>
      <c r="K1709" s="243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3" t="s">
        <v>223</v>
      </c>
      <c r="AU1709" s="253" t="s">
        <v>89</v>
      </c>
      <c r="AV1709" s="13" t="s">
        <v>89</v>
      </c>
      <c r="AW1709" s="13" t="s">
        <v>36</v>
      </c>
      <c r="AX1709" s="13" t="s">
        <v>21</v>
      </c>
      <c r="AY1709" s="253" t="s">
        <v>215</v>
      </c>
    </row>
    <row r="1710" s="2" customFormat="1" ht="21.75" customHeight="1">
      <c r="A1710" s="39"/>
      <c r="B1710" s="40"/>
      <c r="C1710" s="228" t="s">
        <v>2825</v>
      </c>
      <c r="D1710" s="228" t="s">
        <v>217</v>
      </c>
      <c r="E1710" s="229" t="s">
        <v>2826</v>
      </c>
      <c r="F1710" s="230" t="s">
        <v>2827</v>
      </c>
      <c r="G1710" s="231" t="s">
        <v>1587</v>
      </c>
      <c r="H1710" s="297"/>
      <c r="I1710" s="233"/>
      <c r="J1710" s="234">
        <f>ROUND(I1710*H1710,2)</f>
        <v>0</v>
      </c>
      <c r="K1710" s="235"/>
      <c r="L1710" s="45"/>
      <c r="M1710" s="236" t="s">
        <v>1</v>
      </c>
      <c r="N1710" s="237" t="s">
        <v>45</v>
      </c>
      <c r="O1710" s="92"/>
      <c r="P1710" s="238">
        <f>O1710*H1710</f>
        <v>0</v>
      </c>
      <c r="Q1710" s="238">
        <v>0</v>
      </c>
      <c r="R1710" s="238">
        <f>Q1710*H1710</f>
        <v>0</v>
      </c>
      <c r="S1710" s="238">
        <v>0</v>
      </c>
      <c r="T1710" s="239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40" t="s">
        <v>303</v>
      </c>
      <c r="AT1710" s="240" t="s">
        <v>217</v>
      </c>
      <c r="AU1710" s="240" t="s">
        <v>89</v>
      </c>
      <c r="AY1710" s="18" t="s">
        <v>215</v>
      </c>
      <c r="BE1710" s="241">
        <f>IF(N1710="základní",J1710,0)</f>
        <v>0</v>
      </c>
      <c r="BF1710" s="241">
        <f>IF(N1710="snížená",J1710,0)</f>
        <v>0</v>
      </c>
      <c r="BG1710" s="241">
        <f>IF(N1710="zákl. přenesená",J1710,0)</f>
        <v>0</v>
      </c>
      <c r="BH1710" s="241">
        <f>IF(N1710="sníž. přenesená",J1710,0)</f>
        <v>0</v>
      </c>
      <c r="BI1710" s="241">
        <f>IF(N1710="nulová",J1710,0)</f>
        <v>0</v>
      </c>
      <c r="BJ1710" s="18" t="s">
        <v>21</v>
      </c>
      <c r="BK1710" s="241">
        <f>ROUND(I1710*H1710,2)</f>
        <v>0</v>
      </c>
      <c r="BL1710" s="18" t="s">
        <v>303</v>
      </c>
      <c r="BM1710" s="240" t="s">
        <v>2828</v>
      </c>
    </row>
    <row r="1711" s="12" customFormat="1" ht="22.8" customHeight="1">
      <c r="A1711" s="12"/>
      <c r="B1711" s="212"/>
      <c r="C1711" s="213"/>
      <c r="D1711" s="214" t="s">
        <v>79</v>
      </c>
      <c r="E1711" s="226" t="s">
        <v>2829</v>
      </c>
      <c r="F1711" s="226" t="s">
        <v>2830</v>
      </c>
      <c r="G1711" s="213"/>
      <c r="H1711" s="213"/>
      <c r="I1711" s="216"/>
      <c r="J1711" s="227">
        <f>BK1711</f>
        <v>0</v>
      </c>
      <c r="K1711" s="213"/>
      <c r="L1711" s="218"/>
      <c r="M1711" s="219"/>
      <c r="N1711" s="220"/>
      <c r="O1711" s="220"/>
      <c r="P1711" s="221">
        <f>SUM(P1712:P1749)</f>
        <v>0</v>
      </c>
      <c r="Q1711" s="220"/>
      <c r="R1711" s="221">
        <f>SUM(R1712:R1749)</f>
        <v>3.7273030499999997</v>
      </c>
      <c r="S1711" s="220"/>
      <c r="T1711" s="222">
        <f>SUM(T1712:T1749)</f>
        <v>0</v>
      </c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R1711" s="223" t="s">
        <v>89</v>
      </c>
      <c r="AT1711" s="224" t="s">
        <v>79</v>
      </c>
      <c r="AU1711" s="224" t="s">
        <v>21</v>
      </c>
      <c r="AY1711" s="223" t="s">
        <v>215</v>
      </c>
      <c r="BK1711" s="225">
        <f>SUM(BK1712:BK1749)</f>
        <v>0</v>
      </c>
    </row>
    <row r="1712" s="2" customFormat="1" ht="33" customHeight="1">
      <c r="A1712" s="39"/>
      <c r="B1712" s="40"/>
      <c r="C1712" s="228" t="s">
        <v>2831</v>
      </c>
      <c r="D1712" s="228" t="s">
        <v>217</v>
      </c>
      <c r="E1712" s="229" t="s">
        <v>2832</v>
      </c>
      <c r="F1712" s="230" t="s">
        <v>2833</v>
      </c>
      <c r="G1712" s="231" t="s">
        <v>246</v>
      </c>
      <c r="H1712" s="232">
        <v>223.005</v>
      </c>
      <c r="I1712" s="233"/>
      <c r="J1712" s="234">
        <f>ROUND(I1712*H1712,2)</f>
        <v>0</v>
      </c>
      <c r="K1712" s="235"/>
      <c r="L1712" s="45"/>
      <c r="M1712" s="236" t="s">
        <v>1</v>
      </c>
      <c r="N1712" s="237" t="s">
        <v>45</v>
      </c>
      <c r="O1712" s="92"/>
      <c r="P1712" s="238">
        <f>O1712*H1712</f>
        <v>0</v>
      </c>
      <c r="Q1712" s="238">
        <v>0.0030000000000000001</v>
      </c>
      <c r="R1712" s="238">
        <f>Q1712*H1712</f>
        <v>0.66901500000000003</v>
      </c>
      <c r="S1712" s="238">
        <v>0</v>
      </c>
      <c r="T1712" s="239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40" t="s">
        <v>303</v>
      </c>
      <c r="AT1712" s="240" t="s">
        <v>217</v>
      </c>
      <c r="AU1712" s="240" t="s">
        <v>89</v>
      </c>
      <c r="AY1712" s="18" t="s">
        <v>215</v>
      </c>
      <c r="BE1712" s="241">
        <f>IF(N1712="základní",J1712,0)</f>
        <v>0</v>
      </c>
      <c r="BF1712" s="241">
        <f>IF(N1712="snížená",J1712,0)</f>
        <v>0</v>
      </c>
      <c r="BG1712" s="241">
        <f>IF(N1712="zákl. přenesená",J1712,0)</f>
        <v>0</v>
      </c>
      <c r="BH1712" s="241">
        <f>IF(N1712="sníž. přenesená",J1712,0)</f>
        <v>0</v>
      </c>
      <c r="BI1712" s="241">
        <f>IF(N1712="nulová",J1712,0)</f>
        <v>0</v>
      </c>
      <c r="BJ1712" s="18" t="s">
        <v>21</v>
      </c>
      <c r="BK1712" s="241">
        <f>ROUND(I1712*H1712,2)</f>
        <v>0</v>
      </c>
      <c r="BL1712" s="18" t="s">
        <v>303</v>
      </c>
      <c r="BM1712" s="240" t="s">
        <v>2834</v>
      </c>
    </row>
    <row r="1713" s="15" customFormat="1">
      <c r="A1713" s="15"/>
      <c r="B1713" s="265"/>
      <c r="C1713" s="266"/>
      <c r="D1713" s="244" t="s">
        <v>223</v>
      </c>
      <c r="E1713" s="267" t="s">
        <v>1</v>
      </c>
      <c r="F1713" s="268" t="s">
        <v>768</v>
      </c>
      <c r="G1713" s="266"/>
      <c r="H1713" s="267" t="s">
        <v>1</v>
      </c>
      <c r="I1713" s="269"/>
      <c r="J1713" s="266"/>
      <c r="K1713" s="266"/>
      <c r="L1713" s="270"/>
      <c r="M1713" s="271"/>
      <c r="N1713" s="272"/>
      <c r="O1713" s="272"/>
      <c r="P1713" s="272"/>
      <c r="Q1713" s="272"/>
      <c r="R1713" s="272"/>
      <c r="S1713" s="272"/>
      <c r="T1713" s="273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4" t="s">
        <v>223</v>
      </c>
      <c r="AU1713" s="274" t="s">
        <v>89</v>
      </c>
      <c r="AV1713" s="15" t="s">
        <v>21</v>
      </c>
      <c r="AW1713" s="15" t="s">
        <v>36</v>
      </c>
      <c r="AX1713" s="15" t="s">
        <v>80</v>
      </c>
      <c r="AY1713" s="274" t="s">
        <v>215</v>
      </c>
    </row>
    <row r="1714" s="15" customFormat="1">
      <c r="A1714" s="15"/>
      <c r="B1714" s="265"/>
      <c r="C1714" s="266"/>
      <c r="D1714" s="244" t="s">
        <v>223</v>
      </c>
      <c r="E1714" s="267" t="s">
        <v>1</v>
      </c>
      <c r="F1714" s="268" t="s">
        <v>769</v>
      </c>
      <c r="G1714" s="266"/>
      <c r="H1714" s="267" t="s">
        <v>1</v>
      </c>
      <c r="I1714" s="269"/>
      <c r="J1714" s="266"/>
      <c r="K1714" s="266"/>
      <c r="L1714" s="270"/>
      <c r="M1714" s="271"/>
      <c r="N1714" s="272"/>
      <c r="O1714" s="272"/>
      <c r="P1714" s="272"/>
      <c r="Q1714" s="272"/>
      <c r="R1714" s="272"/>
      <c r="S1714" s="272"/>
      <c r="T1714" s="273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74" t="s">
        <v>223</v>
      </c>
      <c r="AU1714" s="274" t="s">
        <v>89</v>
      </c>
      <c r="AV1714" s="15" t="s">
        <v>21</v>
      </c>
      <c r="AW1714" s="15" t="s">
        <v>36</v>
      </c>
      <c r="AX1714" s="15" t="s">
        <v>80</v>
      </c>
      <c r="AY1714" s="274" t="s">
        <v>215</v>
      </c>
    </row>
    <row r="1715" s="13" customFormat="1">
      <c r="A1715" s="13"/>
      <c r="B1715" s="242"/>
      <c r="C1715" s="243"/>
      <c r="D1715" s="244" t="s">
        <v>223</v>
      </c>
      <c r="E1715" s="245" t="s">
        <v>1</v>
      </c>
      <c r="F1715" s="246" t="s">
        <v>770</v>
      </c>
      <c r="G1715" s="243"/>
      <c r="H1715" s="247">
        <v>13.890000000000001</v>
      </c>
      <c r="I1715" s="248"/>
      <c r="J1715" s="243"/>
      <c r="K1715" s="243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3" t="s">
        <v>223</v>
      </c>
      <c r="AU1715" s="253" t="s">
        <v>89</v>
      </c>
      <c r="AV1715" s="13" t="s">
        <v>89</v>
      </c>
      <c r="AW1715" s="13" t="s">
        <v>36</v>
      </c>
      <c r="AX1715" s="13" t="s">
        <v>80</v>
      </c>
      <c r="AY1715" s="253" t="s">
        <v>215</v>
      </c>
    </row>
    <row r="1716" s="13" customFormat="1">
      <c r="A1716" s="13"/>
      <c r="B1716" s="242"/>
      <c r="C1716" s="243"/>
      <c r="D1716" s="244" t="s">
        <v>223</v>
      </c>
      <c r="E1716" s="245" t="s">
        <v>1</v>
      </c>
      <c r="F1716" s="246" t="s">
        <v>771</v>
      </c>
      <c r="G1716" s="243"/>
      <c r="H1716" s="247">
        <v>15.82</v>
      </c>
      <c r="I1716" s="248"/>
      <c r="J1716" s="243"/>
      <c r="K1716" s="243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3" t="s">
        <v>223</v>
      </c>
      <c r="AU1716" s="253" t="s">
        <v>89</v>
      </c>
      <c r="AV1716" s="13" t="s">
        <v>89</v>
      </c>
      <c r="AW1716" s="13" t="s">
        <v>36</v>
      </c>
      <c r="AX1716" s="13" t="s">
        <v>80</v>
      </c>
      <c r="AY1716" s="253" t="s">
        <v>215</v>
      </c>
    </row>
    <row r="1717" s="13" customFormat="1">
      <c r="A1717" s="13"/>
      <c r="B1717" s="242"/>
      <c r="C1717" s="243"/>
      <c r="D1717" s="244" t="s">
        <v>223</v>
      </c>
      <c r="E1717" s="245" t="s">
        <v>1</v>
      </c>
      <c r="F1717" s="246" t="s">
        <v>772</v>
      </c>
      <c r="G1717" s="243"/>
      <c r="H1717" s="247">
        <v>38.689999999999998</v>
      </c>
      <c r="I1717" s="248"/>
      <c r="J1717" s="243"/>
      <c r="K1717" s="243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3" t="s">
        <v>223</v>
      </c>
      <c r="AU1717" s="253" t="s">
        <v>89</v>
      </c>
      <c r="AV1717" s="13" t="s">
        <v>89</v>
      </c>
      <c r="AW1717" s="13" t="s">
        <v>36</v>
      </c>
      <c r="AX1717" s="13" t="s">
        <v>80</v>
      </c>
      <c r="AY1717" s="253" t="s">
        <v>215</v>
      </c>
    </row>
    <row r="1718" s="16" customFormat="1">
      <c r="A1718" s="16"/>
      <c r="B1718" s="286"/>
      <c r="C1718" s="287"/>
      <c r="D1718" s="244" t="s">
        <v>223</v>
      </c>
      <c r="E1718" s="288" t="s">
        <v>1</v>
      </c>
      <c r="F1718" s="289" t="s">
        <v>743</v>
      </c>
      <c r="G1718" s="287"/>
      <c r="H1718" s="290">
        <v>68.400000000000006</v>
      </c>
      <c r="I1718" s="291"/>
      <c r="J1718" s="287"/>
      <c r="K1718" s="287"/>
      <c r="L1718" s="292"/>
      <c r="M1718" s="293"/>
      <c r="N1718" s="294"/>
      <c r="O1718" s="294"/>
      <c r="P1718" s="294"/>
      <c r="Q1718" s="294"/>
      <c r="R1718" s="294"/>
      <c r="S1718" s="294"/>
      <c r="T1718" s="295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T1718" s="296" t="s">
        <v>223</v>
      </c>
      <c r="AU1718" s="296" t="s">
        <v>89</v>
      </c>
      <c r="AV1718" s="16" t="s">
        <v>233</v>
      </c>
      <c r="AW1718" s="16" t="s">
        <v>36</v>
      </c>
      <c r="AX1718" s="16" t="s">
        <v>80</v>
      </c>
      <c r="AY1718" s="296" t="s">
        <v>215</v>
      </c>
    </row>
    <row r="1719" s="15" customFormat="1">
      <c r="A1719" s="15"/>
      <c r="B1719" s="265"/>
      <c r="C1719" s="266"/>
      <c r="D1719" s="244" t="s">
        <v>223</v>
      </c>
      <c r="E1719" s="267" t="s">
        <v>1</v>
      </c>
      <c r="F1719" s="268" t="s">
        <v>773</v>
      </c>
      <c r="G1719" s="266"/>
      <c r="H1719" s="267" t="s">
        <v>1</v>
      </c>
      <c r="I1719" s="269"/>
      <c r="J1719" s="266"/>
      <c r="K1719" s="266"/>
      <c r="L1719" s="270"/>
      <c r="M1719" s="271"/>
      <c r="N1719" s="272"/>
      <c r="O1719" s="272"/>
      <c r="P1719" s="272"/>
      <c r="Q1719" s="272"/>
      <c r="R1719" s="272"/>
      <c r="S1719" s="272"/>
      <c r="T1719" s="273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74" t="s">
        <v>223</v>
      </c>
      <c r="AU1719" s="274" t="s">
        <v>89</v>
      </c>
      <c r="AV1719" s="15" t="s">
        <v>21</v>
      </c>
      <c r="AW1719" s="15" t="s">
        <v>36</v>
      </c>
      <c r="AX1719" s="15" t="s">
        <v>80</v>
      </c>
      <c r="AY1719" s="274" t="s">
        <v>215</v>
      </c>
    </row>
    <row r="1720" s="13" customFormat="1">
      <c r="A1720" s="13"/>
      <c r="B1720" s="242"/>
      <c r="C1720" s="243"/>
      <c r="D1720" s="244" t="s">
        <v>223</v>
      </c>
      <c r="E1720" s="245" t="s">
        <v>1</v>
      </c>
      <c r="F1720" s="246" t="s">
        <v>774</v>
      </c>
      <c r="G1720" s="243"/>
      <c r="H1720" s="247">
        <v>15.109999999999999</v>
      </c>
      <c r="I1720" s="248"/>
      <c r="J1720" s="243"/>
      <c r="K1720" s="243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3" t="s">
        <v>223</v>
      </c>
      <c r="AU1720" s="253" t="s">
        <v>89</v>
      </c>
      <c r="AV1720" s="13" t="s">
        <v>89</v>
      </c>
      <c r="AW1720" s="13" t="s">
        <v>36</v>
      </c>
      <c r="AX1720" s="13" t="s">
        <v>80</v>
      </c>
      <c r="AY1720" s="253" t="s">
        <v>215</v>
      </c>
    </row>
    <row r="1721" s="13" customFormat="1">
      <c r="A1721" s="13"/>
      <c r="B1721" s="242"/>
      <c r="C1721" s="243"/>
      <c r="D1721" s="244" t="s">
        <v>223</v>
      </c>
      <c r="E1721" s="245" t="s">
        <v>1</v>
      </c>
      <c r="F1721" s="246" t="s">
        <v>775</v>
      </c>
      <c r="G1721" s="243"/>
      <c r="H1721" s="247">
        <v>9</v>
      </c>
      <c r="I1721" s="248"/>
      <c r="J1721" s="243"/>
      <c r="K1721" s="243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3" t="s">
        <v>223</v>
      </c>
      <c r="AU1721" s="253" t="s">
        <v>89</v>
      </c>
      <c r="AV1721" s="13" t="s">
        <v>89</v>
      </c>
      <c r="AW1721" s="13" t="s">
        <v>36</v>
      </c>
      <c r="AX1721" s="13" t="s">
        <v>80</v>
      </c>
      <c r="AY1721" s="253" t="s">
        <v>215</v>
      </c>
    </row>
    <row r="1722" s="13" customFormat="1">
      <c r="A1722" s="13"/>
      <c r="B1722" s="242"/>
      <c r="C1722" s="243"/>
      <c r="D1722" s="244" t="s">
        <v>223</v>
      </c>
      <c r="E1722" s="245" t="s">
        <v>1</v>
      </c>
      <c r="F1722" s="246" t="s">
        <v>2835</v>
      </c>
      <c r="G1722" s="243"/>
      <c r="H1722" s="247">
        <v>40.710000000000001</v>
      </c>
      <c r="I1722" s="248"/>
      <c r="J1722" s="243"/>
      <c r="K1722" s="243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3" t="s">
        <v>223</v>
      </c>
      <c r="AU1722" s="253" t="s">
        <v>89</v>
      </c>
      <c r="AV1722" s="13" t="s">
        <v>89</v>
      </c>
      <c r="AW1722" s="13" t="s">
        <v>36</v>
      </c>
      <c r="AX1722" s="13" t="s">
        <v>80</v>
      </c>
      <c r="AY1722" s="253" t="s">
        <v>215</v>
      </c>
    </row>
    <row r="1723" s="13" customFormat="1">
      <c r="A1723" s="13"/>
      <c r="B1723" s="242"/>
      <c r="C1723" s="243"/>
      <c r="D1723" s="244" t="s">
        <v>223</v>
      </c>
      <c r="E1723" s="245" t="s">
        <v>1</v>
      </c>
      <c r="F1723" s="246" t="s">
        <v>777</v>
      </c>
      <c r="G1723" s="243"/>
      <c r="H1723" s="247">
        <v>13.640000000000001</v>
      </c>
      <c r="I1723" s="248"/>
      <c r="J1723" s="243"/>
      <c r="K1723" s="243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3" t="s">
        <v>223</v>
      </c>
      <c r="AU1723" s="253" t="s">
        <v>89</v>
      </c>
      <c r="AV1723" s="13" t="s">
        <v>89</v>
      </c>
      <c r="AW1723" s="13" t="s">
        <v>36</v>
      </c>
      <c r="AX1723" s="13" t="s">
        <v>80</v>
      </c>
      <c r="AY1723" s="253" t="s">
        <v>215</v>
      </c>
    </row>
    <row r="1724" s="13" customFormat="1">
      <c r="A1724" s="13"/>
      <c r="B1724" s="242"/>
      <c r="C1724" s="243"/>
      <c r="D1724" s="244" t="s">
        <v>223</v>
      </c>
      <c r="E1724" s="245" t="s">
        <v>1</v>
      </c>
      <c r="F1724" s="246" t="s">
        <v>778</v>
      </c>
      <c r="G1724" s="243"/>
      <c r="H1724" s="247">
        <v>17.199999999999999</v>
      </c>
      <c r="I1724" s="248"/>
      <c r="J1724" s="243"/>
      <c r="K1724" s="243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223</v>
      </c>
      <c r="AU1724" s="253" t="s">
        <v>89</v>
      </c>
      <c r="AV1724" s="13" t="s">
        <v>89</v>
      </c>
      <c r="AW1724" s="13" t="s">
        <v>36</v>
      </c>
      <c r="AX1724" s="13" t="s">
        <v>80</v>
      </c>
      <c r="AY1724" s="253" t="s">
        <v>215</v>
      </c>
    </row>
    <row r="1725" s="13" customFormat="1">
      <c r="A1725" s="13"/>
      <c r="B1725" s="242"/>
      <c r="C1725" s="243"/>
      <c r="D1725" s="244" t="s">
        <v>223</v>
      </c>
      <c r="E1725" s="245" t="s">
        <v>1</v>
      </c>
      <c r="F1725" s="246" t="s">
        <v>2836</v>
      </c>
      <c r="G1725" s="243"/>
      <c r="H1725" s="247">
        <v>27.649999999999999</v>
      </c>
      <c r="I1725" s="248"/>
      <c r="J1725" s="243"/>
      <c r="K1725" s="243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3" t="s">
        <v>223</v>
      </c>
      <c r="AU1725" s="253" t="s">
        <v>89</v>
      </c>
      <c r="AV1725" s="13" t="s">
        <v>89</v>
      </c>
      <c r="AW1725" s="13" t="s">
        <v>36</v>
      </c>
      <c r="AX1725" s="13" t="s">
        <v>80</v>
      </c>
      <c r="AY1725" s="253" t="s">
        <v>215</v>
      </c>
    </row>
    <row r="1726" s="13" customFormat="1">
      <c r="A1726" s="13"/>
      <c r="B1726" s="242"/>
      <c r="C1726" s="243"/>
      <c r="D1726" s="244" t="s">
        <v>223</v>
      </c>
      <c r="E1726" s="245" t="s">
        <v>1</v>
      </c>
      <c r="F1726" s="246" t="s">
        <v>780</v>
      </c>
      <c r="G1726" s="243"/>
      <c r="H1726" s="247">
        <v>10.125</v>
      </c>
      <c r="I1726" s="248"/>
      <c r="J1726" s="243"/>
      <c r="K1726" s="243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3" t="s">
        <v>223</v>
      </c>
      <c r="AU1726" s="253" t="s">
        <v>89</v>
      </c>
      <c r="AV1726" s="13" t="s">
        <v>89</v>
      </c>
      <c r="AW1726" s="13" t="s">
        <v>36</v>
      </c>
      <c r="AX1726" s="13" t="s">
        <v>80</v>
      </c>
      <c r="AY1726" s="253" t="s">
        <v>215</v>
      </c>
    </row>
    <row r="1727" s="13" customFormat="1">
      <c r="A1727" s="13"/>
      <c r="B1727" s="242"/>
      <c r="C1727" s="243"/>
      <c r="D1727" s="244" t="s">
        <v>223</v>
      </c>
      <c r="E1727" s="245" t="s">
        <v>1</v>
      </c>
      <c r="F1727" s="246" t="s">
        <v>781</v>
      </c>
      <c r="G1727" s="243"/>
      <c r="H1727" s="247">
        <v>19.280000000000001</v>
      </c>
      <c r="I1727" s="248"/>
      <c r="J1727" s="243"/>
      <c r="K1727" s="243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3" t="s">
        <v>223</v>
      </c>
      <c r="AU1727" s="253" t="s">
        <v>89</v>
      </c>
      <c r="AV1727" s="13" t="s">
        <v>89</v>
      </c>
      <c r="AW1727" s="13" t="s">
        <v>36</v>
      </c>
      <c r="AX1727" s="13" t="s">
        <v>80</v>
      </c>
      <c r="AY1727" s="253" t="s">
        <v>215</v>
      </c>
    </row>
    <row r="1728" s="13" customFormat="1">
      <c r="A1728" s="13"/>
      <c r="B1728" s="242"/>
      <c r="C1728" s="243"/>
      <c r="D1728" s="244" t="s">
        <v>223</v>
      </c>
      <c r="E1728" s="245" t="s">
        <v>1</v>
      </c>
      <c r="F1728" s="246" t="s">
        <v>782</v>
      </c>
      <c r="G1728" s="243"/>
      <c r="H1728" s="247">
        <v>1.8899999999999999</v>
      </c>
      <c r="I1728" s="248"/>
      <c r="J1728" s="243"/>
      <c r="K1728" s="243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3" t="s">
        <v>223</v>
      </c>
      <c r="AU1728" s="253" t="s">
        <v>89</v>
      </c>
      <c r="AV1728" s="13" t="s">
        <v>89</v>
      </c>
      <c r="AW1728" s="13" t="s">
        <v>36</v>
      </c>
      <c r="AX1728" s="13" t="s">
        <v>80</v>
      </c>
      <c r="AY1728" s="253" t="s">
        <v>215</v>
      </c>
    </row>
    <row r="1729" s="16" customFormat="1">
      <c r="A1729" s="16"/>
      <c r="B1729" s="286"/>
      <c r="C1729" s="287"/>
      <c r="D1729" s="244" t="s">
        <v>223</v>
      </c>
      <c r="E1729" s="288" t="s">
        <v>1</v>
      </c>
      <c r="F1729" s="289" t="s">
        <v>743</v>
      </c>
      <c r="G1729" s="287"/>
      <c r="H1729" s="290">
        <v>154.60499999999999</v>
      </c>
      <c r="I1729" s="291"/>
      <c r="J1729" s="287"/>
      <c r="K1729" s="287"/>
      <c r="L1729" s="292"/>
      <c r="M1729" s="293"/>
      <c r="N1729" s="294"/>
      <c r="O1729" s="294"/>
      <c r="P1729" s="294"/>
      <c r="Q1729" s="294"/>
      <c r="R1729" s="294"/>
      <c r="S1729" s="294"/>
      <c r="T1729" s="295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T1729" s="296" t="s">
        <v>223</v>
      </c>
      <c r="AU1729" s="296" t="s">
        <v>89</v>
      </c>
      <c r="AV1729" s="16" t="s">
        <v>233</v>
      </c>
      <c r="AW1729" s="16" t="s">
        <v>36</v>
      </c>
      <c r="AX1729" s="16" t="s">
        <v>80</v>
      </c>
      <c r="AY1729" s="296" t="s">
        <v>215</v>
      </c>
    </row>
    <row r="1730" s="14" customFormat="1">
      <c r="A1730" s="14"/>
      <c r="B1730" s="254"/>
      <c r="C1730" s="255"/>
      <c r="D1730" s="244" t="s">
        <v>223</v>
      </c>
      <c r="E1730" s="256" t="s">
        <v>1</v>
      </c>
      <c r="F1730" s="257" t="s">
        <v>226</v>
      </c>
      <c r="G1730" s="255"/>
      <c r="H1730" s="258">
        <v>223.005</v>
      </c>
      <c r="I1730" s="259"/>
      <c r="J1730" s="255"/>
      <c r="K1730" s="255"/>
      <c r="L1730" s="260"/>
      <c r="M1730" s="261"/>
      <c r="N1730" s="262"/>
      <c r="O1730" s="262"/>
      <c r="P1730" s="262"/>
      <c r="Q1730" s="262"/>
      <c r="R1730" s="262"/>
      <c r="S1730" s="262"/>
      <c r="T1730" s="26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4" t="s">
        <v>223</v>
      </c>
      <c r="AU1730" s="264" t="s">
        <v>89</v>
      </c>
      <c r="AV1730" s="14" t="s">
        <v>221</v>
      </c>
      <c r="AW1730" s="14" t="s">
        <v>36</v>
      </c>
      <c r="AX1730" s="14" t="s">
        <v>21</v>
      </c>
      <c r="AY1730" s="264" t="s">
        <v>215</v>
      </c>
    </row>
    <row r="1731" s="2" customFormat="1" ht="33" customHeight="1">
      <c r="A1731" s="39"/>
      <c r="B1731" s="40"/>
      <c r="C1731" s="275" t="s">
        <v>2837</v>
      </c>
      <c r="D1731" s="275" t="s">
        <v>294</v>
      </c>
      <c r="E1731" s="276" t="s">
        <v>2838</v>
      </c>
      <c r="F1731" s="277" t="s">
        <v>2839</v>
      </c>
      <c r="G1731" s="278" t="s">
        <v>246</v>
      </c>
      <c r="H1731" s="279">
        <v>71.135999999999996</v>
      </c>
      <c r="I1731" s="280"/>
      <c r="J1731" s="281">
        <f>ROUND(I1731*H1731,2)</f>
        <v>0</v>
      </c>
      <c r="K1731" s="282"/>
      <c r="L1731" s="283"/>
      <c r="M1731" s="284" t="s">
        <v>1</v>
      </c>
      <c r="N1731" s="285" t="s">
        <v>45</v>
      </c>
      <c r="O1731" s="92"/>
      <c r="P1731" s="238">
        <f>O1731*H1731</f>
        <v>0</v>
      </c>
      <c r="Q1731" s="238">
        <v>0.0126</v>
      </c>
      <c r="R1731" s="238">
        <f>Q1731*H1731</f>
        <v>0.89631359999999993</v>
      </c>
      <c r="S1731" s="238">
        <v>0</v>
      </c>
      <c r="T1731" s="23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40" t="s">
        <v>384</v>
      </c>
      <c r="AT1731" s="240" t="s">
        <v>294</v>
      </c>
      <c r="AU1731" s="240" t="s">
        <v>89</v>
      </c>
      <c r="AY1731" s="18" t="s">
        <v>215</v>
      </c>
      <c r="BE1731" s="241">
        <f>IF(N1731="základní",J1731,0)</f>
        <v>0</v>
      </c>
      <c r="BF1731" s="241">
        <f>IF(N1731="snížená",J1731,0)</f>
        <v>0</v>
      </c>
      <c r="BG1731" s="241">
        <f>IF(N1731="zákl. přenesená",J1731,0)</f>
        <v>0</v>
      </c>
      <c r="BH1731" s="241">
        <f>IF(N1731="sníž. přenesená",J1731,0)</f>
        <v>0</v>
      </c>
      <c r="BI1731" s="241">
        <f>IF(N1731="nulová",J1731,0)</f>
        <v>0</v>
      </c>
      <c r="BJ1731" s="18" t="s">
        <v>21</v>
      </c>
      <c r="BK1731" s="241">
        <f>ROUND(I1731*H1731,2)</f>
        <v>0</v>
      </c>
      <c r="BL1731" s="18" t="s">
        <v>303</v>
      </c>
      <c r="BM1731" s="240" t="s">
        <v>2840</v>
      </c>
    </row>
    <row r="1732" s="13" customFormat="1">
      <c r="A1732" s="13"/>
      <c r="B1732" s="242"/>
      <c r="C1732" s="243"/>
      <c r="D1732" s="244" t="s">
        <v>223</v>
      </c>
      <c r="E1732" s="245" t="s">
        <v>1</v>
      </c>
      <c r="F1732" s="246" t="s">
        <v>2841</v>
      </c>
      <c r="G1732" s="243"/>
      <c r="H1732" s="247">
        <v>71.135999999999996</v>
      </c>
      <c r="I1732" s="248"/>
      <c r="J1732" s="243"/>
      <c r="K1732" s="243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223</v>
      </c>
      <c r="AU1732" s="253" t="s">
        <v>89</v>
      </c>
      <c r="AV1732" s="13" t="s">
        <v>89</v>
      </c>
      <c r="AW1732" s="13" t="s">
        <v>36</v>
      </c>
      <c r="AX1732" s="13" t="s">
        <v>80</v>
      </c>
      <c r="AY1732" s="253" t="s">
        <v>215</v>
      </c>
    </row>
    <row r="1733" s="14" customFormat="1">
      <c r="A1733" s="14"/>
      <c r="B1733" s="254"/>
      <c r="C1733" s="255"/>
      <c r="D1733" s="244" t="s">
        <v>223</v>
      </c>
      <c r="E1733" s="256" t="s">
        <v>1</v>
      </c>
      <c r="F1733" s="257" t="s">
        <v>226</v>
      </c>
      <c r="G1733" s="255"/>
      <c r="H1733" s="258">
        <v>71.135999999999996</v>
      </c>
      <c r="I1733" s="259"/>
      <c r="J1733" s="255"/>
      <c r="K1733" s="255"/>
      <c r="L1733" s="260"/>
      <c r="M1733" s="261"/>
      <c r="N1733" s="262"/>
      <c r="O1733" s="262"/>
      <c r="P1733" s="262"/>
      <c r="Q1733" s="262"/>
      <c r="R1733" s="262"/>
      <c r="S1733" s="262"/>
      <c r="T1733" s="26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4" t="s">
        <v>223</v>
      </c>
      <c r="AU1733" s="264" t="s">
        <v>89</v>
      </c>
      <c r="AV1733" s="14" t="s">
        <v>221</v>
      </c>
      <c r="AW1733" s="14" t="s">
        <v>36</v>
      </c>
      <c r="AX1733" s="14" t="s">
        <v>21</v>
      </c>
      <c r="AY1733" s="264" t="s">
        <v>215</v>
      </c>
    </row>
    <row r="1734" s="2" customFormat="1" ht="21.75" customHeight="1">
      <c r="A1734" s="39"/>
      <c r="B1734" s="40"/>
      <c r="C1734" s="275" t="s">
        <v>2842</v>
      </c>
      <c r="D1734" s="275" t="s">
        <v>294</v>
      </c>
      <c r="E1734" s="276" t="s">
        <v>2843</v>
      </c>
      <c r="F1734" s="277" t="s">
        <v>2844</v>
      </c>
      <c r="G1734" s="278" t="s">
        <v>246</v>
      </c>
      <c r="H1734" s="279">
        <v>160.78899999999999</v>
      </c>
      <c r="I1734" s="280"/>
      <c r="J1734" s="281">
        <f>ROUND(I1734*H1734,2)</f>
        <v>0</v>
      </c>
      <c r="K1734" s="282"/>
      <c r="L1734" s="283"/>
      <c r="M1734" s="284" t="s">
        <v>1</v>
      </c>
      <c r="N1734" s="285" t="s">
        <v>45</v>
      </c>
      <c r="O1734" s="92"/>
      <c r="P1734" s="238">
        <f>O1734*H1734</f>
        <v>0</v>
      </c>
      <c r="Q1734" s="238">
        <v>0.0126</v>
      </c>
      <c r="R1734" s="238">
        <f>Q1734*H1734</f>
        <v>2.0259413999999998</v>
      </c>
      <c r="S1734" s="238">
        <v>0</v>
      </c>
      <c r="T1734" s="239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40" t="s">
        <v>384</v>
      </c>
      <c r="AT1734" s="240" t="s">
        <v>294</v>
      </c>
      <c r="AU1734" s="240" t="s">
        <v>89</v>
      </c>
      <c r="AY1734" s="18" t="s">
        <v>215</v>
      </c>
      <c r="BE1734" s="241">
        <f>IF(N1734="základní",J1734,0)</f>
        <v>0</v>
      </c>
      <c r="BF1734" s="241">
        <f>IF(N1734="snížená",J1734,0)</f>
        <v>0</v>
      </c>
      <c r="BG1734" s="241">
        <f>IF(N1734="zákl. přenesená",J1734,0)</f>
        <v>0</v>
      </c>
      <c r="BH1734" s="241">
        <f>IF(N1734="sníž. přenesená",J1734,0)</f>
        <v>0</v>
      </c>
      <c r="BI1734" s="241">
        <f>IF(N1734="nulová",J1734,0)</f>
        <v>0</v>
      </c>
      <c r="BJ1734" s="18" t="s">
        <v>21</v>
      </c>
      <c r="BK1734" s="241">
        <f>ROUND(I1734*H1734,2)</f>
        <v>0</v>
      </c>
      <c r="BL1734" s="18" t="s">
        <v>303</v>
      </c>
      <c r="BM1734" s="240" t="s">
        <v>2845</v>
      </c>
    </row>
    <row r="1735" s="13" customFormat="1">
      <c r="A1735" s="13"/>
      <c r="B1735" s="242"/>
      <c r="C1735" s="243"/>
      <c r="D1735" s="244" t="s">
        <v>223</v>
      </c>
      <c r="E1735" s="245" t="s">
        <v>1</v>
      </c>
      <c r="F1735" s="246" t="s">
        <v>2846</v>
      </c>
      <c r="G1735" s="243"/>
      <c r="H1735" s="247">
        <v>160.78899999999999</v>
      </c>
      <c r="I1735" s="248"/>
      <c r="J1735" s="243"/>
      <c r="K1735" s="243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3" t="s">
        <v>223</v>
      </c>
      <c r="AU1735" s="253" t="s">
        <v>89</v>
      </c>
      <c r="AV1735" s="13" t="s">
        <v>89</v>
      </c>
      <c r="AW1735" s="13" t="s">
        <v>36</v>
      </c>
      <c r="AX1735" s="13" t="s">
        <v>80</v>
      </c>
      <c r="AY1735" s="253" t="s">
        <v>215</v>
      </c>
    </row>
    <row r="1736" s="14" customFormat="1">
      <c r="A1736" s="14"/>
      <c r="B1736" s="254"/>
      <c r="C1736" s="255"/>
      <c r="D1736" s="244" t="s">
        <v>223</v>
      </c>
      <c r="E1736" s="256" t="s">
        <v>1</v>
      </c>
      <c r="F1736" s="257" t="s">
        <v>226</v>
      </c>
      <c r="G1736" s="255"/>
      <c r="H1736" s="258">
        <v>160.78899999999999</v>
      </c>
      <c r="I1736" s="259"/>
      <c r="J1736" s="255"/>
      <c r="K1736" s="255"/>
      <c r="L1736" s="260"/>
      <c r="M1736" s="261"/>
      <c r="N1736" s="262"/>
      <c r="O1736" s="262"/>
      <c r="P1736" s="262"/>
      <c r="Q1736" s="262"/>
      <c r="R1736" s="262"/>
      <c r="S1736" s="262"/>
      <c r="T1736" s="26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4" t="s">
        <v>223</v>
      </c>
      <c r="AU1736" s="264" t="s">
        <v>89</v>
      </c>
      <c r="AV1736" s="14" t="s">
        <v>221</v>
      </c>
      <c r="AW1736" s="14" t="s">
        <v>36</v>
      </c>
      <c r="AX1736" s="14" t="s">
        <v>21</v>
      </c>
      <c r="AY1736" s="264" t="s">
        <v>215</v>
      </c>
    </row>
    <row r="1737" s="2" customFormat="1" ht="16.5" customHeight="1">
      <c r="A1737" s="39"/>
      <c r="B1737" s="40"/>
      <c r="C1737" s="228" t="s">
        <v>2847</v>
      </c>
      <c r="D1737" s="228" t="s">
        <v>217</v>
      </c>
      <c r="E1737" s="229" t="s">
        <v>2848</v>
      </c>
      <c r="F1737" s="230" t="s">
        <v>2849</v>
      </c>
      <c r="G1737" s="231" t="s">
        <v>246</v>
      </c>
      <c r="H1737" s="232">
        <v>223.005</v>
      </c>
      <c r="I1737" s="233"/>
      <c r="J1737" s="234">
        <f>ROUND(I1737*H1737,2)</f>
        <v>0</v>
      </c>
      <c r="K1737" s="235"/>
      <c r="L1737" s="45"/>
      <c r="M1737" s="236" t="s">
        <v>1</v>
      </c>
      <c r="N1737" s="237" t="s">
        <v>45</v>
      </c>
      <c r="O1737" s="92"/>
      <c r="P1737" s="238">
        <f>O1737*H1737</f>
        <v>0</v>
      </c>
      <c r="Q1737" s="238">
        <v>0.00029999999999999997</v>
      </c>
      <c r="R1737" s="238">
        <f>Q1737*H1737</f>
        <v>0.066901499999999989</v>
      </c>
      <c r="S1737" s="238">
        <v>0</v>
      </c>
      <c r="T1737" s="23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0" t="s">
        <v>303</v>
      </c>
      <c r="AT1737" s="240" t="s">
        <v>217</v>
      </c>
      <c r="AU1737" s="240" t="s">
        <v>89</v>
      </c>
      <c r="AY1737" s="18" t="s">
        <v>215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21</v>
      </c>
      <c r="BK1737" s="241">
        <f>ROUND(I1737*H1737,2)</f>
        <v>0</v>
      </c>
      <c r="BL1737" s="18" t="s">
        <v>303</v>
      </c>
      <c r="BM1737" s="240" t="s">
        <v>2850</v>
      </c>
    </row>
    <row r="1738" s="13" customFormat="1">
      <c r="A1738" s="13"/>
      <c r="B1738" s="242"/>
      <c r="C1738" s="243"/>
      <c r="D1738" s="244" t="s">
        <v>223</v>
      </c>
      <c r="E1738" s="245" t="s">
        <v>1</v>
      </c>
      <c r="F1738" s="246" t="s">
        <v>2851</v>
      </c>
      <c r="G1738" s="243"/>
      <c r="H1738" s="247">
        <v>223.005</v>
      </c>
      <c r="I1738" s="248"/>
      <c r="J1738" s="243"/>
      <c r="K1738" s="243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3" t="s">
        <v>223</v>
      </c>
      <c r="AU1738" s="253" t="s">
        <v>89</v>
      </c>
      <c r="AV1738" s="13" t="s">
        <v>89</v>
      </c>
      <c r="AW1738" s="13" t="s">
        <v>36</v>
      </c>
      <c r="AX1738" s="13" t="s">
        <v>21</v>
      </c>
      <c r="AY1738" s="253" t="s">
        <v>215</v>
      </c>
    </row>
    <row r="1739" s="2" customFormat="1" ht="21.75" customHeight="1">
      <c r="A1739" s="39"/>
      <c r="B1739" s="40"/>
      <c r="C1739" s="228" t="s">
        <v>2852</v>
      </c>
      <c r="D1739" s="228" t="s">
        <v>217</v>
      </c>
      <c r="E1739" s="229" t="s">
        <v>2853</v>
      </c>
      <c r="F1739" s="230" t="s">
        <v>2854</v>
      </c>
      <c r="G1739" s="231" t="s">
        <v>246</v>
      </c>
      <c r="H1739" s="232">
        <v>10.890000000000001</v>
      </c>
      <c r="I1739" s="233"/>
      <c r="J1739" s="234">
        <f>ROUND(I1739*H1739,2)</f>
        <v>0</v>
      </c>
      <c r="K1739" s="235"/>
      <c r="L1739" s="45"/>
      <c r="M1739" s="236" t="s">
        <v>1</v>
      </c>
      <c r="N1739" s="237" t="s">
        <v>45</v>
      </c>
      <c r="O1739" s="92"/>
      <c r="P1739" s="238">
        <f>O1739*H1739</f>
        <v>0</v>
      </c>
      <c r="Q1739" s="238">
        <v>0</v>
      </c>
      <c r="R1739" s="238">
        <f>Q1739*H1739</f>
        <v>0</v>
      </c>
      <c r="S1739" s="238">
        <v>0</v>
      </c>
      <c r="T1739" s="239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40" t="s">
        <v>303</v>
      </c>
      <c r="AT1739" s="240" t="s">
        <v>217</v>
      </c>
      <c r="AU1739" s="240" t="s">
        <v>89</v>
      </c>
      <c r="AY1739" s="18" t="s">
        <v>215</v>
      </c>
      <c r="BE1739" s="241">
        <f>IF(N1739="základní",J1739,0)</f>
        <v>0</v>
      </c>
      <c r="BF1739" s="241">
        <f>IF(N1739="snížená",J1739,0)</f>
        <v>0</v>
      </c>
      <c r="BG1739" s="241">
        <f>IF(N1739="zákl. přenesená",J1739,0)</f>
        <v>0</v>
      </c>
      <c r="BH1739" s="241">
        <f>IF(N1739="sníž. přenesená",J1739,0)</f>
        <v>0</v>
      </c>
      <c r="BI1739" s="241">
        <f>IF(N1739="nulová",J1739,0)</f>
        <v>0</v>
      </c>
      <c r="BJ1739" s="18" t="s">
        <v>21</v>
      </c>
      <c r="BK1739" s="241">
        <f>ROUND(I1739*H1739,2)</f>
        <v>0</v>
      </c>
      <c r="BL1739" s="18" t="s">
        <v>303</v>
      </c>
      <c r="BM1739" s="240" t="s">
        <v>2855</v>
      </c>
    </row>
    <row r="1740" s="13" customFormat="1">
      <c r="A1740" s="13"/>
      <c r="B1740" s="242"/>
      <c r="C1740" s="243"/>
      <c r="D1740" s="244" t="s">
        <v>223</v>
      </c>
      <c r="E1740" s="245" t="s">
        <v>1</v>
      </c>
      <c r="F1740" s="246" t="s">
        <v>775</v>
      </c>
      <c r="G1740" s="243"/>
      <c r="H1740" s="247">
        <v>9</v>
      </c>
      <c r="I1740" s="248"/>
      <c r="J1740" s="243"/>
      <c r="K1740" s="243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3" t="s">
        <v>223</v>
      </c>
      <c r="AU1740" s="253" t="s">
        <v>89</v>
      </c>
      <c r="AV1740" s="13" t="s">
        <v>89</v>
      </c>
      <c r="AW1740" s="13" t="s">
        <v>36</v>
      </c>
      <c r="AX1740" s="13" t="s">
        <v>80</v>
      </c>
      <c r="AY1740" s="253" t="s">
        <v>215</v>
      </c>
    </row>
    <row r="1741" s="13" customFormat="1">
      <c r="A1741" s="13"/>
      <c r="B1741" s="242"/>
      <c r="C1741" s="243"/>
      <c r="D1741" s="244" t="s">
        <v>223</v>
      </c>
      <c r="E1741" s="245" t="s">
        <v>1</v>
      </c>
      <c r="F1741" s="246" t="s">
        <v>782</v>
      </c>
      <c r="G1741" s="243"/>
      <c r="H1741" s="247">
        <v>1.8899999999999999</v>
      </c>
      <c r="I1741" s="248"/>
      <c r="J1741" s="243"/>
      <c r="K1741" s="243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3" t="s">
        <v>223</v>
      </c>
      <c r="AU1741" s="253" t="s">
        <v>89</v>
      </c>
      <c r="AV1741" s="13" t="s">
        <v>89</v>
      </c>
      <c r="AW1741" s="13" t="s">
        <v>36</v>
      </c>
      <c r="AX1741" s="13" t="s">
        <v>80</v>
      </c>
      <c r="AY1741" s="253" t="s">
        <v>215</v>
      </c>
    </row>
    <row r="1742" s="14" customFormat="1">
      <c r="A1742" s="14"/>
      <c r="B1742" s="254"/>
      <c r="C1742" s="255"/>
      <c r="D1742" s="244" t="s">
        <v>223</v>
      </c>
      <c r="E1742" s="256" t="s">
        <v>1</v>
      </c>
      <c r="F1742" s="257" t="s">
        <v>226</v>
      </c>
      <c r="G1742" s="255"/>
      <c r="H1742" s="258">
        <v>10.890000000000001</v>
      </c>
      <c r="I1742" s="259"/>
      <c r="J1742" s="255"/>
      <c r="K1742" s="255"/>
      <c r="L1742" s="260"/>
      <c r="M1742" s="261"/>
      <c r="N1742" s="262"/>
      <c r="O1742" s="262"/>
      <c r="P1742" s="262"/>
      <c r="Q1742" s="262"/>
      <c r="R1742" s="262"/>
      <c r="S1742" s="262"/>
      <c r="T1742" s="26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4" t="s">
        <v>223</v>
      </c>
      <c r="AU1742" s="264" t="s">
        <v>89</v>
      </c>
      <c r="AV1742" s="14" t="s">
        <v>221</v>
      </c>
      <c r="AW1742" s="14" t="s">
        <v>36</v>
      </c>
      <c r="AX1742" s="14" t="s">
        <v>21</v>
      </c>
      <c r="AY1742" s="264" t="s">
        <v>215</v>
      </c>
    </row>
    <row r="1743" s="2" customFormat="1" ht="21.75" customHeight="1">
      <c r="A1743" s="39"/>
      <c r="B1743" s="40"/>
      <c r="C1743" s="228" t="s">
        <v>2856</v>
      </c>
      <c r="D1743" s="228" t="s">
        <v>217</v>
      </c>
      <c r="E1743" s="229" t="s">
        <v>2857</v>
      </c>
      <c r="F1743" s="230" t="s">
        <v>2858</v>
      </c>
      <c r="G1743" s="231" t="s">
        <v>246</v>
      </c>
      <c r="H1743" s="232">
        <v>223.005</v>
      </c>
      <c r="I1743" s="233"/>
      <c r="J1743" s="234">
        <f>ROUND(I1743*H1743,2)</f>
        <v>0</v>
      </c>
      <c r="K1743" s="235"/>
      <c r="L1743" s="45"/>
      <c r="M1743" s="236" t="s">
        <v>1</v>
      </c>
      <c r="N1743" s="237" t="s">
        <v>45</v>
      </c>
      <c r="O1743" s="92"/>
      <c r="P1743" s="238">
        <f>O1743*H1743</f>
        <v>0</v>
      </c>
      <c r="Q1743" s="238">
        <v>0</v>
      </c>
      <c r="R1743" s="238">
        <f>Q1743*H1743</f>
        <v>0</v>
      </c>
      <c r="S1743" s="238">
        <v>0</v>
      </c>
      <c r="T1743" s="239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40" t="s">
        <v>303</v>
      </c>
      <c r="AT1743" s="240" t="s">
        <v>217</v>
      </c>
      <c r="AU1743" s="240" t="s">
        <v>89</v>
      </c>
      <c r="AY1743" s="18" t="s">
        <v>215</v>
      </c>
      <c r="BE1743" s="241">
        <f>IF(N1743="základní",J1743,0)</f>
        <v>0</v>
      </c>
      <c r="BF1743" s="241">
        <f>IF(N1743="snížená",J1743,0)</f>
        <v>0</v>
      </c>
      <c r="BG1743" s="241">
        <f>IF(N1743="zákl. přenesená",J1743,0)</f>
        <v>0</v>
      </c>
      <c r="BH1743" s="241">
        <f>IF(N1743="sníž. přenesená",J1743,0)</f>
        <v>0</v>
      </c>
      <c r="BI1743" s="241">
        <f>IF(N1743="nulová",J1743,0)</f>
        <v>0</v>
      </c>
      <c r="BJ1743" s="18" t="s">
        <v>21</v>
      </c>
      <c r="BK1743" s="241">
        <f>ROUND(I1743*H1743,2)</f>
        <v>0</v>
      </c>
      <c r="BL1743" s="18" t="s">
        <v>303</v>
      </c>
      <c r="BM1743" s="240" t="s">
        <v>2859</v>
      </c>
    </row>
    <row r="1744" s="13" customFormat="1">
      <c r="A1744" s="13"/>
      <c r="B1744" s="242"/>
      <c r="C1744" s="243"/>
      <c r="D1744" s="244" t="s">
        <v>223</v>
      </c>
      <c r="E1744" s="245" t="s">
        <v>1</v>
      </c>
      <c r="F1744" s="246" t="s">
        <v>2851</v>
      </c>
      <c r="G1744" s="243"/>
      <c r="H1744" s="247">
        <v>223.005</v>
      </c>
      <c r="I1744" s="248"/>
      <c r="J1744" s="243"/>
      <c r="K1744" s="243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3" t="s">
        <v>223</v>
      </c>
      <c r="AU1744" s="253" t="s">
        <v>89</v>
      </c>
      <c r="AV1744" s="13" t="s">
        <v>89</v>
      </c>
      <c r="AW1744" s="13" t="s">
        <v>36</v>
      </c>
      <c r="AX1744" s="13" t="s">
        <v>21</v>
      </c>
      <c r="AY1744" s="253" t="s">
        <v>215</v>
      </c>
    </row>
    <row r="1745" s="2" customFormat="1" ht="21.75" customHeight="1">
      <c r="A1745" s="39"/>
      <c r="B1745" s="40"/>
      <c r="C1745" s="228" t="s">
        <v>2860</v>
      </c>
      <c r="D1745" s="228" t="s">
        <v>217</v>
      </c>
      <c r="E1745" s="229" t="s">
        <v>2861</v>
      </c>
      <c r="F1745" s="230" t="s">
        <v>2862</v>
      </c>
      <c r="G1745" s="231" t="s">
        <v>246</v>
      </c>
      <c r="H1745" s="232">
        <v>223.005</v>
      </c>
      <c r="I1745" s="233"/>
      <c r="J1745" s="234">
        <f>ROUND(I1745*H1745,2)</f>
        <v>0</v>
      </c>
      <c r="K1745" s="235"/>
      <c r="L1745" s="45"/>
      <c r="M1745" s="236" t="s">
        <v>1</v>
      </c>
      <c r="N1745" s="237" t="s">
        <v>45</v>
      </c>
      <c r="O1745" s="92"/>
      <c r="P1745" s="238">
        <f>O1745*H1745</f>
        <v>0</v>
      </c>
      <c r="Q1745" s="238">
        <v>0</v>
      </c>
      <c r="R1745" s="238">
        <f>Q1745*H1745</f>
        <v>0</v>
      </c>
      <c r="S1745" s="238">
        <v>0</v>
      </c>
      <c r="T1745" s="239">
        <f>S1745*H1745</f>
        <v>0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40" t="s">
        <v>303</v>
      </c>
      <c r="AT1745" s="240" t="s">
        <v>217</v>
      </c>
      <c r="AU1745" s="240" t="s">
        <v>89</v>
      </c>
      <c r="AY1745" s="18" t="s">
        <v>215</v>
      </c>
      <c r="BE1745" s="241">
        <f>IF(N1745="základní",J1745,0)</f>
        <v>0</v>
      </c>
      <c r="BF1745" s="241">
        <f>IF(N1745="snížená",J1745,0)</f>
        <v>0</v>
      </c>
      <c r="BG1745" s="241">
        <f>IF(N1745="zákl. přenesená",J1745,0)</f>
        <v>0</v>
      </c>
      <c r="BH1745" s="241">
        <f>IF(N1745="sníž. přenesená",J1745,0)</f>
        <v>0</v>
      </c>
      <c r="BI1745" s="241">
        <f>IF(N1745="nulová",J1745,0)</f>
        <v>0</v>
      </c>
      <c r="BJ1745" s="18" t="s">
        <v>21</v>
      </c>
      <c r="BK1745" s="241">
        <f>ROUND(I1745*H1745,2)</f>
        <v>0</v>
      </c>
      <c r="BL1745" s="18" t="s">
        <v>303</v>
      </c>
      <c r="BM1745" s="240" t="s">
        <v>2863</v>
      </c>
    </row>
    <row r="1746" s="13" customFormat="1">
      <c r="A1746" s="13"/>
      <c r="B1746" s="242"/>
      <c r="C1746" s="243"/>
      <c r="D1746" s="244" t="s">
        <v>223</v>
      </c>
      <c r="E1746" s="245" t="s">
        <v>1</v>
      </c>
      <c r="F1746" s="246" t="s">
        <v>2851</v>
      </c>
      <c r="G1746" s="243"/>
      <c r="H1746" s="247">
        <v>223.005</v>
      </c>
      <c r="I1746" s="248"/>
      <c r="J1746" s="243"/>
      <c r="K1746" s="243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3" t="s">
        <v>223</v>
      </c>
      <c r="AU1746" s="253" t="s">
        <v>89</v>
      </c>
      <c r="AV1746" s="13" t="s">
        <v>89</v>
      </c>
      <c r="AW1746" s="13" t="s">
        <v>36</v>
      </c>
      <c r="AX1746" s="13" t="s">
        <v>21</v>
      </c>
      <c r="AY1746" s="253" t="s">
        <v>215</v>
      </c>
    </row>
    <row r="1747" s="2" customFormat="1" ht="16.5" customHeight="1">
      <c r="A1747" s="39"/>
      <c r="B1747" s="40"/>
      <c r="C1747" s="228" t="s">
        <v>2864</v>
      </c>
      <c r="D1747" s="228" t="s">
        <v>217</v>
      </c>
      <c r="E1747" s="229" t="s">
        <v>2865</v>
      </c>
      <c r="F1747" s="230" t="s">
        <v>2866</v>
      </c>
      <c r="G1747" s="231" t="s">
        <v>246</v>
      </c>
      <c r="H1747" s="232">
        <v>223.005</v>
      </c>
      <c r="I1747" s="233"/>
      <c r="J1747" s="234">
        <f>ROUND(I1747*H1747,2)</f>
        <v>0</v>
      </c>
      <c r="K1747" s="235"/>
      <c r="L1747" s="45"/>
      <c r="M1747" s="236" t="s">
        <v>1</v>
      </c>
      <c r="N1747" s="237" t="s">
        <v>45</v>
      </c>
      <c r="O1747" s="92"/>
      <c r="P1747" s="238">
        <f>O1747*H1747</f>
        <v>0</v>
      </c>
      <c r="Q1747" s="238">
        <v>0.00031</v>
      </c>
      <c r="R1747" s="238">
        <f>Q1747*H1747</f>
        <v>0.06913155</v>
      </c>
      <c r="S1747" s="238">
        <v>0</v>
      </c>
      <c r="T1747" s="239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40" t="s">
        <v>303</v>
      </c>
      <c r="AT1747" s="240" t="s">
        <v>217</v>
      </c>
      <c r="AU1747" s="240" t="s">
        <v>89</v>
      </c>
      <c r="AY1747" s="18" t="s">
        <v>215</v>
      </c>
      <c r="BE1747" s="241">
        <f>IF(N1747="základní",J1747,0)</f>
        <v>0</v>
      </c>
      <c r="BF1747" s="241">
        <f>IF(N1747="snížená",J1747,0)</f>
        <v>0</v>
      </c>
      <c r="BG1747" s="241">
        <f>IF(N1747="zákl. přenesená",J1747,0)</f>
        <v>0</v>
      </c>
      <c r="BH1747" s="241">
        <f>IF(N1747="sníž. přenesená",J1747,0)</f>
        <v>0</v>
      </c>
      <c r="BI1747" s="241">
        <f>IF(N1747="nulová",J1747,0)</f>
        <v>0</v>
      </c>
      <c r="BJ1747" s="18" t="s">
        <v>21</v>
      </c>
      <c r="BK1747" s="241">
        <f>ROUND(I1747*H1747,2)</f>
        <v>0</v>
      </c>
      <c r="BL1747" s="18" t="s">
        <v>303</v>
      </c>
      <c r="BM1747" s="240" t="s">
        <v>2867</v>
      </c>
    </row>
    <row r="1748" s="13" customFormat="1">
      <c r="A1748" s="13"/>
      <c r="B1748" s="242"/>
      <c r="C1748" s="243"/>
      <c r="D1748" s="244" t="s">
        <v>223</v>
      </c>
      <c r="E1748" s="245" t="s">
        <v>1</v>
      </c>
      <c r="F1748" s="246" t="s">
        <v>2851</v>
      </c>
      <c r="G1748" s="243"/>
      <c r="H1748" s="247">
        <v>223.005</v>
      </c>
      <c r="I1748" s="248"/>
      <c r="J1748" s="243"/>
      <c r="K1748" s="243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3" t="s">
        <v>223</v>
      </c>
      <c r="AU1748" s="253" t="s">
        <v>89</v>
      </c>
      <c r="AV1748" s="13" t="s">
        <v>89</v>
      </c>
      <c r="AW1748" s="13" t="s">
        <v>36</v>
      </c>
      <c r="AX1748" s="13" t="s">
        <v>21</v>
      </c>
      <c r="AY1748" s="253" t="s">
        <v>215</v>
      </c>
    </row>
    <row r="1749" s="2" customFormat="1" ht="21.75" customHeight="1">
      <c r="A1749" s="39"/>
      <c r="B1749" s="40"/>
      <c r="C1749" s="228" t="s">
        <v>2868</v>
      </c>
      <c r="D1749" s="228" t="s">
        <v>217</v>
      </c>
      <c r="E1749" s="229" t="s">
        <v>2869</v>
      </c>
      <c r="F1749" s="230" t="s">
        <v>2870</v>
      </c>
      <c r="G1749" s="231" t="s">
        <v>1587</v>
      </c>
      <c r="H1749" s="297"/>
      <c r="I1749" s="233"/>
      <c r="J1749" s="234">
        <f>ROUND(I1749*H1749,2)</f>
        <v>0</v>
      </c>
      <c r="K1749" s="235"/>
      <c r="L1749" s="45"/>
      <c r="M1749" s="236" t="s">
        <v>1</v>
      </c>
      <c r="N1749" s="237" t="s">
        <v>45</v>
      </c>
      <c r="O1749" s="92"/>
      <c r="P1749" s="238">
        <f>O1749*H1749</f>
        <v>0</v>
      </c>
      <c r="Q1749" s="238">
        <v>0</v>
      </c>
      <c r="R1749" s="238">
        <f>Q1749*H1749</f>
        <v>0</v>
      </c>
      <c r="S1749" s="238">
        <v>0</v>
      </c>
      <c r="T1749" s="239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40" t="s">
        <v>303</v>
      </c>
      <c r="AT1749" s="240" t="s">
        <v>217</v>
      </c>
      <c r="AU1749" s="240" t="s">
        <v>89</v>
      </c>
      <c r="AY1749" s="18" t="s">
        <v>215</v>
      </c>
      <c r="BE1749" s="241">
        <f>IF(N1749="základní",J1749,0)</f>
        <v>0</v>
      </c>
      <c r="BF1749" s="241">
        <f>IF(N1749="snížená",J1749,0)</f>
        <v>0</v>
      </c>
      <c r="BG1749" s="241">
        <f>IF(N1749="zákl. přenesená",J1749,0)</f>
        <v>0</v>
      </c>
      <c r="BH1749" s="241">
        <f>IF(N1749="sníž. přenesená",J1749,0)</f>
        <v>0</v>
      </c>
      <c r="BI1749" s="241">
        <f>IF(N1749="nulová",J1749,0)</f>
        <v>0</v>
      </c>
      <c r="BJ1749" s="18" t="s">
        <v>21</v>
      </c>
      <c r="BK1749" s="241">
        <f>ROUND(I1749*H1749,2)</f>
        <v>0</v>
      </c>
      <c r="BL1749" s="18" t="s">
        <v>303</v>
      </c>
      <c r="BM1749" s="240" t="s">
        <v>2871</v>
      </c>
    </row>
    <row r="1750" s="12" customFormat="1" ht="22.8" customHeight="1">
      <c r="A1750" s="12"/>
      <c r="B1750" s="212"/>
      <c r="C1750" s="213"/>
      <c r="D1750" s="214" t="s">
        <v>79</v>
      </c>
      <c r="E1750" s="226" t="s">
        <v>2872</v>
      </c>
      <c r="F1750" s="226" t="s">
        <v>2873</v>
      </c>
      <c r="G1750" s="213"/>
      <c r="H1750" s="213"/>
      <c r="I1750" s="216"/>
      <c r="J1750" s="227">
        <f>BK1750</f>
        <v>0</v>
      </c>
      <c r="K1750" s="213"/>
      <c r="L1750" s="218"/>
      <c r="M1750" s="219"/>
      <c r="N1750" s="220"/>
      <c r="O1750" s="220"/>
      <c r="P1750" s="221">
        <f>SUM(P1751:P1766)</f>
        <v>0</v>
      </c>
      <c r="Q1750" s="220"/>
      <c r="R1750" s="221">
        <f>SUM(R1751:R1766)</f>
        <v>0.23828924999999998</v>
      </c>
      <c r="S1750" s="220"/>
      <c r="T1750" s="222">
        <f>SUM(T1751:T1766)</f>
        <v>0</v>
      </c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R1750" s="223" t="s">
        <v>89</v>
      </c>
      <c r="AT1750" s="224" t="s">
        <v>79</v>
      </c>
      <c r="AU1750" s="224" t="s">
        <v>21</v>
      </c>
      <c r="AY1750" s="223" t="s">
        <v>215</v>
      </c>
      <c r="BK1750" s="225">
        <f>SUM(BK1751:BK1766)</f>
        <v>0</v>
      </c>
    </row>
    <row r="1751" s="2" customFormat="1" ht="21.75" customHeight="1">
      <c r="A1751" s="39"/>
      <c r="B1751" s="40"/>
      <c r="C1751" s="228" t="s">
        <v>2874</v>
      </c>
      <c r="D1751" s="228" t="s">
        <v>217</v>
      </c>
      <c r="E1751" s="229" t="s">
        <v>2875</v>
      </c>
      <c r="F1751" s="230" t="s">
        <v>2876</v>
      </c>
      <c r="G1751" s="231" t="s">
        <v>246</v>
      </c>
      <c r="H1751" s="232">
        <v>87.924999999999997</v>
      </c>
      <c r="I1751" s="233"/>
      <c r="J1751" s="234">
        <f>ROUND(I1751*H1751,2)</f>
        <v>0</v>
      </c>
      <c r="K1751" s="235"/>
      <c r="L1751" s="45"/>
      <c r="M1751" s="236" t="s">
        <v>1</v>
      </c>
      <c r="N1751" s="237" t="s">
        <v>45</v>
      </c>
      <c r="O1751" s="92"/>
      <c r="P1751" s="238">
        <f>O1751*H1751</f>
        <v>0</v>
      </c>
      <c r="Q1751" s="238">
        <v>0.00014999999999999999</v>
      </c>
      <c r="R1751" s="238">
        <f>Q1751*H1751</f>
        <v>0.013188749999999999</v>
      </c>
      <c r="S1751" s="238">
        <v>0</v>
      </c>
      <c r="T1751" s="239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40" t="s">
        <v>303</v>
      </c>
      <c r="AT1751" s="240" t="s">
        <v>217</v>
      </c>
      <c r="AU1751" s="240" t="s">
        <v>89</v>
      </c>
      <c r="AY1751" s="18" t="s">
        <v>215</v>
      </c>
      <c r="BE1751" s="241">
        <f>IF(N1751="základní",J1751,0)</f>
        <v>0</v>
      </c>
      <c r="BF1751" s="241">
        <f>IF(N1751="snížená",J1751,0)</f>
        <v>0</v>
      </c>
      <c r="BG1751" s="241">
        <f>IF(N1751="zákl. přenesená",J1751,0)</f>
        <v>0</v>
      </c>
      <c r="BH1751" s="241">
        <f>IF(N1751="sníž. přenesená",J1751,0)</f>
        <v>0</v>
      </c>
      <c r="BI1751" s="241">
        <f>IF(N1751="nulová",J1751,0)</f>
        <v>0</v>
      </c>
      <c r="BJ1751" s="18" t="s">
        <v>21</v>
      </c>
      <c r="BK1751" s="241">
        <f>ROUND(I1751*H1751,2)</f>
        <v>0</v>
      </c>
      <c r="BL1751" s="18" t="s">
        <v>303</v>
      </c>
      <c r="BM1751" s="240" t="s">
        <v>2877</v>
      </c>
    </row>
    <row r="1752" s="15" customFormat="1">
      <c r="A1752" s="15"/>
      <c r="B1752" s="265"/>
      <c r="C1752" s="266"/>
      <c r="D1752" s="244" t="s">
        <v>223</v>
      </c>
      <c r="E1752" s="267" t="s">
        <v>1</v>
      </c>
      <c r="F1752" s="268" t="s">
        <v>2878</v>
      </c>
      <c r="G1752" s="266"/>
      <c r="H1752" s="267" t="s">
        <v>1</v>
      </c>
      <c r="I1752" s="269"/>
      <c r="J1752" s="266"/>
      <c r="K1752" s="266"/>
      <c r="L1752" s="270"/>
      <c r="M1752" s="271"/>
      <c r="N1752" s="272"/>
      <c r="O1752" s="272"/>
      <c r="P1752" s="272"/>
      <c r="Q1752" s="272"/>
      <c r="R1752" s="272"/>
      <c r="S1752" s="272"/>
      <c r="T1752" s="273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74" t="s">
        <v>223</v>
      </c>
      <c r="AU1752" s="274" t="s">
        <v>89</v>
      </c>
      <c r="AV1752" s="15" t="s">
        <v>21</v>
      </c>
      <c r="AW1752" s="15" t="s">
        <v>36</v>
      </c>
      <c r="AX1752" s="15" t="s">
        <v>80</v>
      </c>
      <c r="AY1752" s="274" t="s">
        <v>215</v>
      </c>
    </row>
    <row r="1753" s="13" customFormat="1">
      <c r="A1753" s="13"/>
      <c r="B1753" s="242"/>
      <c r="C1753" s="243"/>
      <c r="D1753" s="244" t="s">
        <v>223</v>
      </c>
      <c r="E1753" s="245" t="s">
        <v>1</v>
      </c>
      <c r="F1753" s="246" t="s">
        <v>2879</v>
      </c>
      <c r="G1753" s="243"/>
      <c r="H1753" s="247">
        <v>9.8049999999999997</v>
      </c>
      <c r="I1753" s="248"/>
      <c r="J1753" s="243"/>
      <c r="K1753" s="243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3" t="s">
        <v>223</v>
      </c>
      <c r="AU1753" s="253" t="s">
        <v>89</v>
      </c>
      <c r="AV1753" s="13" t="s">
        <v>89</v>
      </c>
      <c r="AW1753" s="13" t="s">
        <v>36</v>
      </c>
      <c r="AX1753" s="13" t="s">
        <v>80</v>
      </c>
      <c r="AY1753" s="253" t="s">
        <v>215</v>
      </c>
    </row>
    <row r="1754" s="13" customFormat="1">
      <c r="A1754" s="13"/>
      <c r="B1754" s="242"/>
      <c r="C1754" s="243"/>
      <c r="D1754" s="244" t="s">
        <v>223</v>
      </c>
      <c r="E1754" s="245" t="s">
        <v>1</v>
      </c>
      <c r="F1754" s="246" t="s">
        <v>2880</v>
      </c>
      <c r="G1754" s="243"/>
      <c r="H1754" s="247">
        <v>7.5599999999999996</v>
      </c>
      <c r="I1754" s="248"/>
      <c r="J1754" s="243"/>
      <c r="K1754" s="243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3" t="s">
        <v>223</v>
      </c>
      <c r="AU1754" s="253" t="s">
        <v>89</v>
      </c>
      <c r="AV1754" s="13" t="s">
        <v>89</v>
      </c>
      <c r="AW1754" s="13" t="s">
        <v>36</v>
      </c>
      <c r="AX1754" s="13" t="s">
        <v>80</v>
      </c>
      <c r="AY1754" s="253" t="s">
        <v>215</v>
      </c>
    </row>
    <row r="1755" s="13" customFormat="1">
      <c r="A1755" s="13"/>
      <c r="B1755" s="242"/>
      <c r="C1755" s="243"/>
      <c r="D1755" s="244" t="s">
        <v>223</v>
      </c>
      <c r="E1755" s="245" t="s">
        <v>1</v>
      </c>
      <c r="F1755" s="246" t="s">
        <v>2881</v>
      </c>
      <c r="G1755" s="243"/>
      <c r="H1755" s="247">
        <v>7.5599999999999996</v>
      </c>
      <c r="I1755" s="248"/>
      <c r="J1755" s="243"/>
      <c r="K1755" s="243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3" t="s">
        <v>223</v>
      </c>
      <c r="AU1755" s="253" t="s">
        <v>89</v>
      </c>
      <c r="AV1755" s="13" t="s">
        <v>89</v>
      </c>
      <c r="AW1755" s="13" t="s">
        <v>36</v>
      </c>
      <c r="AX1755" s="13" t="s">
        <v>80</v>
      </c>
      <c r="AY1755" s="253" t="s">
        <v>215</v>
      </c>
    </row>
    <row r="1756" s="13" customFormat="1">
      <c r="A1756" s="13"/>
      <c r="B1756" s="242"/>
      <c r="C1756" s="243"/>
      <c r="D1756" s="244" t="s">
        <v>223</v>
      </c>
      <c r="E1756" s="245" t="s">
        <v>1</v>
      </c>
      <c r="F1756" s="246" t="s">
        <v>2882</v>
      </c>
      <c r="G1756" s="243"/>
      <c r="H1756" s="247">
        <v>16.800000000000001</v>
      </c>
      <c r="I1756" s="248"/>
      <c r="J1756" s="243"/>
      <c r="K1756" s="243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3" t="s">
        <v>223</v>
      </c>
      <c r="AU1756" s="253" t="s">
        <v>89</v>
      </c>
      <c r="AV1756" s="13" t="s">
        <v>89</v>
      </c>
      <c r="AW1756" s="13" t="s">
        <v>36</v>
      </c>
      <c r="AX1756" s="13" t="s">
        <v>80</v>
      </c>
      <c r="AY1756" s="253" t="s">
        <v>215</v>
      </c>
    </row>
    <row r="1757" s="13" customFormat="1">
      <c r="A1757" s="13"/>
      <c r="B1757" s="242"/>
      <c r="C1757" s="243"/>
      <c r="D1757" s="244" t="s">
        <v>223</v>
      </c>
      <c r="E1757" s="245" t="s">
        <v>1</v>
      </c>
      <c r="F1757" s="246" t="s">
        <v>2883</v>
      </c>
      <c r="G1757" s="243"/>
      <c r="H1757" s="247">
        <v>26.879999999999999</v>
      </c>
      <c r="I1757" s="248"/>
      <c r="J1757" s="243"/>
      <c r="K1757" s="243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3" t="s">
        <v>223</v>
      </c>
      <c r="AU1757" s="253" t="s">
        <v>89</v>
      </c>
      <c r="AV1757" s="13" t="s">
        <v>89</v>
      </c>
      <c r="AW1757" s="13" t="s">
        <v>36</v>
      </c>
      <c r="AX1757" s="13" t="s">
        <v>80</v>
      </c>
      <c r="AY1757" s="253" t="s">
        <v>215</v>
      </c>
    </row>
    <row r="1758" s="13" customFormat="1">
      <c r="A1758" s="13"/>
      <c r="B1758" s="242"/>
      <c r="C1758" s="243"/>
      <c r="D1758" s="244" t="s">
        <v>223</v>
      </c>
      <c r="E1758" s="245" t="s">
        <v>1</v>
      </c>
      <c r="F1758" s="246" t="s">
        <v>2884</v>
      </c>
      <c r="G1758" s="243"/>
      <c r="H1758" s="247">
        <v>17.640000000000001</v>
      </c>
      <c r="I1758" s="248"/>
      <c r="J1758" s="243"/>
      <c r="K1758" s="243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3" t="s">
        <v>223</v>
      </c>
      <c r="AU1758" s="253" t="s">
        <v>89</v>
      </c>
      <c r="AV1758" s="13" t="s">
        <v>89</v>
      </c>
      <c r="AW1758" s="13" t="s">
        <v>36</v>
      </c>
      <c r="AX1758" s="13" t="s">
        <v>80</v>
      </c>
      <c r="AY1758" s="253" t="s">
        <v>215</v>
      </c>
    </row>
    <row r="1759" s="13" customFormat="1">
      <c r="A1759" s="13"/>
      <c r="B1759" s="242"/>
      <c r="C1759" s="243"/>
      <c r="D1759" s="244" t="s">
        <v>223</v>
      </c>
      <c r="E1759" s="245" t="s">
        <v>1</v>
      </c>
      <c r="F1759" s="246" t="s">
        <v>2885</v>
      </c>
      <c r="G1759" s="243"/>
      <c r="H1759" s="247">
        <v>1.6799999999999999</v>
      </c>
      <c r="I1759" s="248"/>
      <c r="J1759" s="243"/>
      <c r="K1759" s="243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3" t="s">
        <v>223</v>
      </c>
      <c r="AU1759" s="253" t="s">
        <v>89</v>
      </c>
      <c r="AV1759" s="13" t="s">
        <v>89</v>
      </c>
      <c r="AW1759" s="13" t="s">
        <v>36</v>
      </c>
      <c r="AX1759" s="13" t="s">
        <v>80</v>
      </c>
      <c r="AY1759" s="253" t="s">
        <v>215</v>
      </c>
    </row>
    <row r="1760" s="14" customFormat="1">
      <c r="A1760" s="14"/>
      <c r="B1760" s="254"/>
      <c r="C1760" s="255"/>
      <c r="D1760" s="244" t="s">
        <v>223</v>
      </c>
      <c r="E1760" s="256" t="s">
        <v>1</v>
      </c>
      <c r="F1760" s="257" t="s">
        <v>226</v>
      </c>
      <c r="G1760" s="255"/>
      <c r="H1760" s="258">
        <v>87.924999999999997</v>
      </c>
      <c r="I1760" s="259"/>
      <c r="J1760" s="255"/>
      <c r="K1760" s="255"/>
      <c r="L1760" s="260"/>
      <c r="M1760" s="261"/>
      <c r="N1760" s="262"/>
      <c r="O1760" s="262"/>
      <c r="P1760" s="262"/>
      <c r="Q1760" s="262"/>
      <c r="R1760" s="262"/>
      <c r="S1760" s="262"/>
      <c r="T1760" s="26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4" t="s">
        <v>223</v>
      </c>
      <c r="AU1760" s="264" t="s">
        <v>89</v>
      </c>
      <c r="AV1760" s="14" t="s">
        <v>221</v>
      </c>
      <c r="AW1760" s="14" t="s">
        <v>36</v>
      </c>
      <c r="AX1760" s="14" t="s">
        <v>21</v>
      </c>
      <c r="AY1760" s="264" t="s">
        <v>215</v>
      </c>
    </row>
    <row r="1761" s="2" customFormat="1" ht="21.75" customHeight="1">
      <c r="A1761" s="39"/>
      <c r="B1761" s="40"/>
      <c r="C1761" s="228" t="s">
        <v>2886</v>
      </c>
      <c r="D1761" s="228" t="s">
        <v>217</v>
      </c>
      <c r="E1761" s="229" t="s">
        <v>2887</v>
      </c>
      <c r="F1761" s="230" t="s">
        <v>2888</v>
      </c>
      <c r="G1761" s="231" t="s">
        <v>246</v>
      </c>
      <c r="H1761" s="232">
        <v>87.924999999999997</v>
      </c>
      <c r="I1761" s="233"/>
      <c r="J1761" s="234">
        <f>ROUND(I1761*H1761,2)</f>
        <v>0</v>
      </c>
      <c r="K1761" s="235"/>
      <c r="L1761" s="45"/>
      <c r="M1761" s="236" t="s">
        <v>1</v>
      </c>
      <c r="N1761" s="237" t="s">
        <v>45</v>
      </c>
      <c r="O1761" s="92"/>
      <c r="P1761" s="238">
        <f>O1761*H1761</f>
        <v>0</v>
      </c>
      <c r="Q1761" s="238">
        <v>0.00012</v>
      </c>
      <c r="R1761" s="238">
        <f>Q1761*H1761</f>
        <v>0.010551</v>
      </c>
      <c r="S1761" s="238">
        <v>0</v>
      </c>
      <c r="T1761" s="239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40" t="s">
        <v>303</v>
      </c>
      <c r="AT1761" s="240" t="s">
        <v>217</v>
      </c>
      <c r="AU1761" s="240" t="s">
        <v>89</v>
      </c>
      <c r="AY1761" s="18" t="s">
        <v>215</v>
      </c>
      <c r="BE1761" s="241">
        <f>IF(N1761="základní",J1761,0)</f>
        <v>0</v>
      </c>
      <c r="BF1761" s="241">
        <f>IF(N1761="snížená",J1761,0)</f>
        <v>0</v>
      </c>
      <c r="BG1761" s="241">
        <f>IF(N1761="zákl. přenesená",J1761,0)</f>
        <v>0</v>
      </c>
      <c r="BH1761" s="241">
        <f>IF(N1761="sníž. přenesená",J1761,0)</f>
        <v>0</v>
      </c>
      <c r="BI1761" s="241">
        <f>IF(N1761="nulová",J1761,0)</f>
        <v>0</v>
      </c>
      <c r="BJ1761" s="18" t="s">
        <v>21</v>
      </c>
      <c r="BK1761" s="241">
        <f>ROUND(I1761*H1761,2)</f>
        <v>0</v>
      </c>
      <c r="BL1761" s="18" t="s">
        <v>303</v>
      </c>
      <c r="BM1761" s="240" t="s">
        <v>2889</v>
      </c>
    </row>
    <row r="1762" s="2" customFormat="1" ht="33" customHeight="1">
      <c r="A1762" s="39"/>
      <c r="B1762" s="40"/>
      <c r="C1762" s="228" t="s">
        <v>2890</v>
      </c>
      <c r="D1762" s="228" t="s">
        <v>217</v>
      </c>
      <c r="E1762" s="229" t="s">
        <v>2891</v>
      </c>
      <c r="F1762" s="230" t="s">
        <v>2892</v>
      </c>
      <c r="G1762" s="231" t="s">
        <v>246</v>
      </c>
      <c r="H1762" s="232">
        <v>42</v>
      </c>
      <c r="I1762" s="233"/>
      <c r="J1762" s="234">
        <f>ROUND(I1762*H1762,2)</f>
        <v>0</v>
      </c>
      <c r="K1762" s="235"/>
      <c r="L1762" s="45"/>
      <c r="M1762" s="236" t="s">
        <v>1</v>
      </c>
      <c r="N1762" s="237" t="s">
        <v>45</v>
      </c>
      <c r="O1762" s="92"/>
      <c r="P1762" s="238">
        <f>O1762*H1762</f>
        <v>0</v>
      </c>
      <c r="Q1762" s="238">
        <v>0.00025999999999999998</v>
      </c>
      <c r="R1762" s="238">
        <f>Q1762*H1762</f>
        <v>0.010919999999999999</v>
      </c>
      <c r="S1762" s="238">
        <v>0</v>
      </c>
      <c r="T1762" s="239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0" t="s">
        <v>303</v>
      </c>
      <c r="AT1762" s="240" t="s">
        <v>217</v>
      </c>
      <c r="AU1762" s="240" t="s">
        <v>89</v>
      </c>
      <c r="AY1762" s="18" t="s">
        <v>215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21</v>
      </c>
      <c r="BK1762" s="241">
        <f>ROUND(I1762*H1762,2)</f>
        <v>0</v>
      </c>
      <c r="BL1762" s="18" t="s">
        <v>303</v>
      </c>
      <c r="BM1762" s="240" t="s">
        <v>2893</v>
      </c>
    </row>
    <row r="1763" s="13" customFormat="1">
      <c r="A1763" s="13"/>
      <c r="B1763" s="242"/>
      <c r="C1763" s="243"/>
      <c r="D1763" s="244" t="s">
        <v>223</v>
      </c>
      <c r="E1763" s="245" t="s">
        <v>1</v>
      </c>
      <c r="F1763" s="246" t="s">
        <v>2894</v>
      </c>
      <c r="G1763" s="243"/>
      <c r="H1763" s="247">
        <v>42</v>
      </c>
      <c r="I1763" s="248"/>
      <c r="J1763" s="243"/>
      <c r="K1763" s="243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223</v>
      </c>
      <c r="AU1763" s="253" t="s">
        <v>89</v>
      </c>
      <c r="AV1763" s="13" t="s">
        <v>89</v>
      </c>
      <c r="AW1763" s="13" t="s">
        <v>36</v>
      </c>
      <c r="AX1763" s="13" t="s">
        <v>80</v>
      </c>
      <c r="AY1763" s="253" t="s">
        <v>215</v>
      </c>
    </row>
    <row r="1764" s="14" customFormat="1">
      <c r="A1764" s="14"/>
      <c r="B1764" s="254"/>
      <c r="C1764" s="255"/>
      <c r="D1764" s="244" t="s">
        <v>223</v>
      </c>
      <c r="E1764" s="256" t="s">
        <v>1</v>
      </c>
      <c r="F1764" s="257" t="s">
        <v>226</v>
      </c>
      <c r="G1764" s="255"/>
      <c r="H1764" s="258">
        <v>42</v>
      </c>
      <c r="I1764" s="259"/>
      <c r="J1764" s="255"/>
      <c r="K1764" s="255"/>
      <c r="L1764" s="260"/>
      <c r="M1764" s="261"/>
      <c r="N1764" s="262"/>
      <c r="O1764" s="262"/>
      <c r="P1764" s="262"/>
      <c r="Q1764" s="262"/>
      <c r="R1764" s="262"/>
      <c r="S1764" s="262"/>
      <c r="T1764" s="26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4" t="s">
        <v>223</v>
      </c>
      <c r="AU1764" s="264" t="s">
        <v>89</v>
      </c>
      <c r="AV1764" s="14" t="s">
        <v>221</v>
      </c>
      <c r="AW1764" s="14" t="s">
        <v>36</v>
      </c>
      <c r="AX1764" s="14" t="s">
        <v>21</v>
      </c>
      <c r="AY1764" s="264" t="s">
        <v>215</v>
      </c>
    </row>
    <row r="1765" s="2" customFormat="1" ht="16.5" customHeight="1">
      <c r="A1765" s="39"/>
      <c r="B1765" s="40"/>
      <c r="C1765" s="228" t="s">
        <v>2895</v>
      </c>
      <c r="D1765" s="228" t="s">
        <v>217</v>
      </c>
      <c r="E1765" s="229" t="s">
        <v>2896</v>
      </c>
      <c r="F1765" s="230" t="s">
        <v>2897</v>
      </c>
      <c r="G1765" s="231" t="s">
        <v>246</v>
      </c>
      <c r="H1765" s="232">
        <v>183.44999999999999</v>
      </c>
      <c r="I1765" s="233"/>
      <c r="J1765" s="234">
        <f>ROUND(I1765*H1765,2)</f>
        <v>0</v>
      </c>
      <c r="K1765" s="235"/>
      <c r="L1765" s="45"/>
      <c r="M1765" s="236" t="s">
        <v>1</v>
      </c>
      <c r="N1765" s="237" t="s">
        <v>45</v>
      </c>
      <c r="O1765" s="92"/>
      <c r="P1765" s="238">
        <f>O1765*H1765</f>
        <v>0</v>
      </c>
      <c r="Q1765" s="238">
        <v>0.0011100000000000001</v>
      </c>
      <c r="R1765" s="238">
        <f>Q1765*H1765</f>
        <v>0.20362949999999999</v>
      </c>
      <c r="S1765" s="238">
        <v>0</v>
      </c>
      <c r="T1765" s="23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40" t="s">
        <v>303</v>
      </c>
      <c r="AT1765" s="240" t="s">
        <v>217</v>
      </c>
      <c r="AU1765" s="240" t="s">
        <v>89</v>
      </c>
      <c r="AY1765" s="18" t="s">
        <v>215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21</v>
      </c>
      <c r="BK1765" s="241">
        <f>ROUND(I1765*H1765,2)</f>
        <v>0</v>
      </c>
      <c r="BL1765" s="18" t="s">
        <v>303</v>
      </c>
      <c r="BM1765" s="240" t="s">
        <v>2898</v>
      </c>
    </row>
    <row r="1766" s="13" customFormat="1">
      <c r="A1766" s="13"/>
      <c r="B1766" s="242"/>
      <c r="C1766" s="243"/>
      <c r="D1766" s="244" t="s">
        <v>223</v>
      </c>
      <c r="E1766" s="245" t="s">
        <v>1</v>
      </c>
      <c r="F1766" s="246" t="s">
        <v>2899</v>
      </c>
      <c r="G1766" s="243"/>
      <c r="H1766" s="247">
        <v>183.44999999999999</v>
      </c>
      <c r="I1766" s="248"/>
      <c r="J1766" s="243"/>
      <c r="K1766" s="243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3" t="s">
        <v>223</v>
      </c>
      <c r="AU1766" s="253" t="s">
        <v>89</v>
      </c>
      <c r="AV1766" s="13" t="s">
        <v>89</v>
      </c>
      <c r="AW1766" s="13" t="s">
        <v>36</v>
      </c>
      <c r="AX1766" s="13" t="s">
        <v>21</v>
      </c>
      <c r="AY1766" s="253" t="s">
        <v>215</v>
      </c>
    </row>
    <row r="1767" s="12" customFormat="1" ht="22.8" customHeight="1">
      <c r="A1767" s="12"/>
      <c r="B1767" s="212"/>
      <c r="C1767" s="213"/>
      <c r="D1767" s="214" t="s">
        <v>79</v>
      </c>
      <c r="E1767" s="226" t="s">
        <v>2900</v>
      </c>
      <c r="F1767" s="226" t="s">
        <v>2901</v>
      </c>
      <c r="G1767" s="213"/>
      <c r="H1767" s="213"/>
      <c r="I1767" s="216"/>
      <c r="J1767" s="227">
        <f>BK1767</f>
        <v>0</v>
      </c>
      <c r="K1767" s="213"/>
      <c r="L1767" s="218"/>
      <c r="M1767" s="219"/>
      <c r="N1767" s="220"/>
      <c r="O1767" s="220"/>
      <c r="P1767" s="221">
        <f>SUM(P1768:P1802)</f>
        <v>0</v>
      </c>
      <c r="Q1767" s="220"/>
      <c r="R1767" s="221">
        <f>SUM(R1768:R1802)</f>
        <v>0.51364194000000007</v>
      </c>
      <c r="S1767" s="220"/>
      <c r="T1767" s="222">
        <f>SUM(T1768:T1802)</f>
        <v>0</v>
      </c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R1767" s="223" t="s">
        <v>89</v>
      </c>
      <c r="AT1767" s="224" t="s">
        <v>79</v>
      </c>
      <c r="AU1767" s="224" t="s">
        <v>21</v>
      </c>
      <c r="AY1767" s="223" t="s">
        <v>215</v>
      </c>
      <c r="BK1767" s="225">
        <f>SUM(BK1768:BK1802)</f>
        <v>0</v>
      </c>
    </row>
    <row r="1768" s="2" customFormat="1" ht="16.5" customHeight="1">
      <c r="A1768" s="39"/>
      <c r="B1768" s="40"/>
      <c r="C1768" s="228" t="s">
        <v>2902</v>
      </c>
      <c r="D1768" s="228" t="s">
        <v>217</v>
      </c>
      <c r="E1768" s="229" t="s">
        <v>2903</v>
      </c>
      <c r="F1768" s="230" t="s">
        <v>2904</v>
      </c>
      <c r="G1768" s="231" t="s">
        <v>246</v>
      </c>
      <c r="H1768" s="232">
        <v>1030</v>
      </c>
      <c r="I1768" s="233"/>
      <c r="J1768" s="234">
        <f>ROUND(I1768*H1768,2)</f>
        <v>0</v>
      </c>
      <c r="K1768" s="235"/>
      <c r="L1768" s="45"/>
      <c r="M1768" s="236" t="s">
        <v>1</v>
      </c>
      <c r="N1768" s="237" t="s">
        <v>45</v>
      </c>
      <c r="O1768" s="92"/>
      <c r="P1768" s="238">
        <f>O1768*H1768</f>
        <v>0</v>
      </c>
      <c r="Q1768" s="238">
        <v>0</v>
      </c>
      <c r="R1768" s="238">
        <f>Q1768*H1768</f>
        <v>0</v>
      </c>
      <c r="S1768" s="238">
        <v>0</v>
      </c>
      <c r="T1768" s="239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40" t="s">
        <v>303</v>
      </c>
      <c r="AT1768" s="240" t="s">
        <v>217</v>
      </c>
      <c r="AU1768" s="240" t="s">
        <v>89</v>
      </c>
      <c r="AY1768" s="18" t="s">
        <v>215</v>
      </c>
      <c r="BE1768" s="241">
        <f>IF(N1768="základní",J1768,0)</f>
        <v>0</v>
      </c>
      <c r="BF1768" s="241">
        <f>IF(N1768="snížená",J1768,0)</f>
        <v>0</v>
      </c>
      <c r="BG1768" s="241">
        <f>IF(N1768="zákl. přenesená",J1768,0)</f>
        <v>0</v>
      </c>
      <c r="BH1768" s="241">
        <f>IF(N1768="sníž. přenesená",J1768,0)</f>
        <v>0</v>
      </c>
      <c r="BI1768" s="241">
        <f>IF(N1768="nulová",J1768,0)</f>
        <v>0</v>
      </c>
      <c r="BJ1768" s="18" t="s">
        <v>21</v>
      </c>
      <c r="BK1768" s="241">
        <f>ROUND(I1768*H1768,2)</f>
        <v>0</v>
      </c>
      <c r="BL1768" s="18" t="s">
        <v>303</v>
      </c>
      <c r="BM1768" s="240" t="s">
        <v>2905</v>
      </c>
    </row>
    <row r="1769" s="13" customFormat="1">
      <c r="A1769" s="13"/>
      <c r="B1769" s="242"/>
      <c r="C1769" s="243"/>
      <c r="D1769" s="244" t="s">
        <v>223</v>
      </c>
      <c r="E1769" s="245" t="s">
        <v>1</v>
      </c>
      <c r="F1769" s="246" t="s">
        <v>2906</v>
      </c>
      <c r="G1769" s="243"/>
      <c r="H1769" s="247">
        <v>1030</v>
      </c>
      <c r="I1769" s="248"/>
      <c r="J1769" s="243"/>
      <c r="K1769" s="243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223</v>
      </c>
      <c r="AU1769" s="253" t="s">
        <v>89</v>
      </c>
      <c r="AV1769" s="13" t="s">
        <v>89</v>
      </c>
      <c r="AW1769" s="13" t="s">
        <v>36</v>
      </c>
      <c r="AX1769" s="13" t="s">
        <v>21</v>
      </c>
      <c r="AY1769" s="253" t="s">
        <v>215</v>
      </c>
    </row>
    <row r="1770" s="2" customFormat="1" ht="16.5" customHeight="1">
      <c r="A1770" s="39"/>
      <c r="B1770" s="40"/>
      <c r="C1770" s="275" t="s">
        <v>2907</v>
      </c>
      <c r="D1770" s="275" t="s">
        <v>294</v>
      </c>
      <c r="E1770" s="276" t="s">
        <v>2908</v>
      </c>
      <c r="F1770" s="277" t="s">
        <v>2909</v>
      </c>
      <c r="G1770" s="278" t="s">
        <v>246</v>
      </c>
      <c r="H1770" s="279">
        <v>1081.5</v>
      </c>
      <c r="I1770" s="280"/>
      <c r="J1770" s="281">
        <f>ROUND(I1770*H1770,2)</f>
        <v>0</v>
      </c>
      <c r="K1770" s="282"/>
      <c r="L1770" s="283"/>
      <c r="M1770" s="284" t="s">
        <v>1</v>
      </c>
      <c r="N1770" s="285" t="s">
        <v>45</v>
      </c>
      <c r="O1770" s="92"/>
      <c r="P1770" s="238">
        <f>O1770*H1770</f>
        <v>0</v>
      </c>
      <c r="Q1770" s="238">
        <v>0</v>
      </c>
      <c r="R1770" s="238">
        <f>Q1770*H1770</f>
        <v>0</v>
      </c>
      <c r="S1770" s="238">
        <v>0</v>
      </c>
      <c r="T1770" s="239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40" t="s">
        <v>384</v>
      </c>
      <c r="AT1770" s="240" t="s">
        <v>294</v>
      </c>
      <c r="AU1770" s="240" t="s">
        <v>89</v>
      </c>
      <c r="AY1770" s="18" t="s">
        <v>215</v>
      </c>
      <c r="BE1770" s="241">
        <f>IF(N1770="základní",J1770,0)</f>
        <v>0</v>
      </c>
      <c r="BF1770" s="241">
        <f>IF(N1770="snížená",J1770,0)</f>
        <v>0</v>
      </c>
      <c r="BG1770" s="241">
        <f>IF(N1770="zákl. přenesená",J1770,0)</f>
        <v>0</v>
      </c>
      <c r="BH1770" s="241">
        <f>IF(N1770="sníž. přenesená",J1770,0)</f>
        <v>0</v>
      </c>
      <c r="BI1770" s="241">
        <f>IF(N1770="nulová",J1770,0)</f>
        <v>0</v>
      </c>
      <c r="BJ1770" s="18" t="s">
        <v>21</v>
      </c>
      <c r="BK1770" s="241">
        <f>ROUND(I1770*H1770,2)</f>
        <v>0</v>
      </c>
      <c r="BL1770" s="18" t="s">
        <v>303</v>
      </c>
      <c r="BM1770" s="240" t="s">
        <v>2910</v>
      </c>
    </row>
    <row r="1771" s="13" customFormat="1">
      <c r="A1771" s="13"/>
      <c r="B1771" s="242"/>
      <c r="C1771" s="243"/>
      <c r="D1771" s="244" t="s">
        <v>223</v>
      </c>
      <c r="E1771" s="245" t="s">
        <v>1</v>
      </c>
      <c r="F1771" s="246" t="s">
        <v>2906</v>
      </c>
      <c r="G1771" s="243"/>
      <c r="H1771" s="247">
        <v>1030</v>
      </c>
      <c r="I1771" s="248"/>
      <c r="J1771" s="243"/>
      <c r="K1771" s="243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3" t="s">
        <v>223</v>
      </c>
      <c r="AU1771" s="253" t="s">
        <v>89</v>
      </c>
      <c r="AV1771" s="13" t="s">
        <v>89</v>
      </c>
      <c r="AW1771" s="13" t="s">
        <v>36</v>
      </c>
      <c r="AX1771" s="13" t="s">
        <v>21</v>
      </c>
      <c r="AY1771" s="253" t="s">
        <v>215</v>
      </c>
    </row>
    <row r="1772" s="13" customFormat="1">
      <c r="A1772" s="13"/>
      <c r="B1772" s="242"/>
      <c r="C1772" s="243"/>
      <c r="D1772" s="244" t="s">
        <v>223</v>
      </c>
      <c r="E1772" s="243"/>
      <c r="F1772" s="246" t="s">
        <v>2911</v>
      </c>
      <c r="G1772" s="243"/>
      <c r="H1772" s="247">
        <v>1081.5</v>
      </c>
      <c r="I1772" s="248"/>
      <c r="J1772" s="243"/>
      <c r="K1772" s="243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3" t="s">
        <v>223</v>
      </c>
      <c r="AU1772" s="253" t="s">
        <v>89</v>
      </c>
      <c r="AV1772" s="13" t="s">
        <v>89</v>
      </c>
      <c r="AW1772" s="13" t="s">
        <v>4</v>
      </c>
      <c r="AX1772" s="13" t="s">
        <v>21</v>
      </c>
      <c r="AY1772" s="253" t="s">
        <v>215</v>
      </c>
    </row>
    <row r="1773" s="2" customFormat="1" ht="33" customHeight="1">
      <c r="A1773" s="39"/>
      <c r="B1773" s="40"/>
      <c r="C1773" s="228" t="s">
        <v>2912</v>
      </c>
      <c r="D1773" s="228" t="s">
        <v>217</v>
      </c>
      <c r="E1773" s="229" t="s">
        <v>2913</v>
      </c>
      <c r="F1773" s="230" t="s">
        <v>2914</v>
      </c>
      <c r="G1773" s="231" t="s">
        <v>246</v>
      </c>
      <c r="H1773" s="232">
        <v>349.62700000000001</v>
      </c>
      <c r="I1773" s="233"/>
      <c r="J1773" s="234">
        <f>ROUND(I1773*H1773,2)</f>
        <v>0</v>
      </c>
      <c r="K1773" s="235"/>
      <c r="L1773" s="45"/>
      <c r="M1773" s="236" t="s">
        <v>1</v>
      </c>
      <c r="N1773" s="237" t="s">
        <v>45</v>
      </c>
      <c r="O1773" s="92"/>
      <c r="P1773" s="238">
        <f>O1773*H1773</f>
        <v>0</v>
      </c>
      <c r="Q1773" s="238">
        <v>0.00042000000000000002</v>
      </c>
      <c r="R1773" s="238">
        <f>Q1773*H1773</f>
        <v>0.14684334000000002</v>
      </c>
      <c r="S1773" s="238">
        <v>0</v>
      </c>
      <c r="T1773" s="239">
        <f>S1773*H1773</f>
        <v>0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40" t="s">
        <v>303</v>
      </c>
      <c r="AT1773" s="240" t="s">
        <v>217</v>
      </c>
      <c r="AU1773" s="240" t="s">
        <v>89</v>
      </c>
      <c r="AY1773" s="18" t="s">
        <v>215</v>
      </c>
      <c r="BE1773" s="241">
        <f>IF(N1773="základní",J1773,0)</f>
        <v>0</v>
      </c>
      <c r="BF1773" s="241">
        <f>IF(N1773="snížená",J1773,0)</f>
        <v>0</v>
      </c>
      <c r="BG1773" s="241">
        <f>IF(N1773="zákl. přenesená",J1773,0)</f>
        <v>0</v>
      </c>
      <c r="BH1773" s="241">
        <f>IF(N1773="sníž. přenesená",J1773,0)</f>
        <v>0</v>
      </c>
      <c r="BI1773" s="241">
        <f>IF(N1773="nulová",J1773,0)</f>
        <v>0</v>
      </c>
      <c r="BJ1773" s="18" t="s">
        <v>21</v>
      </c>
      <c r="BK1773" s="241">
        <f>ROUND(I1773*H1773,2)</f>
        <v>0</v>
      </c>
      <c r="BL1773" s="18" t="s">
        <v>303</v>
      </c>
      <c r="BM1773" s="240" t="s">
        <v>2915</v>
      </c>
    </row>
    <row r="1774" s="15" customFormat="1">
      <c r="A1774" s="15"/>
      <c r="B1774" s="265"/>
      <c r="C1774" s="266"/>
      <c r="D1774" s="244" t="s">
        <v>223</v>
      </c>
      <c r="E1774" s="267" t="s">
        <v>1</v>
      </c>
      <c r="F1774" s="268" t="s">
        <v>830</v>
      </c>
      <c r="G1774" s="266"/>
      <c r="H1774" s="267" t="s">
        <v>1</v>
      </c>
      <c r="I1774" s="269"/>
      <c r="J1774" s="266"/>
      <c r="K1774" s="266"/>
      <c r="L1774" s="270"/>
      <c r="M1774" s="271"/>
      <c r="N1774" s="272"/>
      <c r="O1774" s="272"/>
      <c r="P1774" s="272"/>
      <c r="Q1774" s="272"/>
      <c r="R1774" s="272"/>
      <c r="S1774" s="272"/>
      <c r="T1774" s="273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4" t="s">
        <v>223</v>
      </c>
      <c r="AU1774" s="274" t="s">
        <v>89</v>
      </c>
      <c r="AV1774" s="15" t="s">
        <v>21</v>
      </c>
      <c r="AW1774" s="15" t="s">
        <v>36</v>
      </c>
      <c r="AX1774" s="15" t="s">
        <v>80</v>
      </c>
      <c r="AY1774" s="274" t="s">
        <v>215</v>
      </c>
    </row>
    <row r="1775" s="13" customFormat="1">
      <c r="A1775" s="13"/>
      <c r="B1775" s="242"/>
      <c r="C1775" s="243"/>
      <c r="D1775" s="244" t="s">
        <v>223</v>
      </c>
      <c r="E1775" s="245" t="s">
        <v>1</v>
      </c>
      <c r="F1775" s="246" t="s">
        <v>831</v>
      </c>
      <c r="G1775" s="243"/>
      <c r="H1775" s="247">
        <v>75.599999999999994</v>
      </c>
      <c r="I1775" s="248"/>
      <c r="J1775" s="243"/>
      <c r="K1775" s="243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3" t="s">
        <v>223</v>
      </c>
      <c r="AU1775" s="253" t="s">
        <v>89</v>
      </c>
      <c r="AV1775" s="13" t="s">
        <v>89</v>
      </c>
      <c r="AW1775" s="13" t="s">
        <v>36</v>
      </c>
      <c r="AX1775" s="13" t="s">
        <v>80</v>
      </c>
      <c r="AY1775" s="253" t="s">
        <v>215</v>
      </c>
    </row>
    <row r="1776" s="13" customFormat="1">
      <c r="A1776" s="13"/>
      <c r="B1776" s="242"/>
      <c r="C1776" s="243"/>
      <c r="D1776" s="244" t="s">
        <v>223</v>
      </c>
      <c r="E1776" s="245" t="s">
        <v>1</v>
      </c>
      <c r="F1776" s="246" t="s">
        <v>832</v>
      </c>
      <c r="G1776" s="243"/>
      <c r="H1776" s="247">
        <v>111.75</v>
      </c>
      <c r="I1776" s="248"/>
      <c r="J1776" s="243"/>
      <c r="K1776" s="243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3" t="s">
        <v>223</v>
      </c>
      <c r="AU1776" s="253" t="s">
        <v>89</v>
      </c>
      <c r="AV1776" s="13" t="s">
        <v>89</v>
      </c>
      <c r="AW1776" s="13" t="s">
        <v>36</v>
      </c>
      <c r="AX1776" s="13" t="s">
        <v>80</v>
      </c>
      <c r="AY1776" s="253" t="s">
        <v>215</v>
      </c>
    </row>
    <row r="1777" s="13" customFormat="1">
      <c r="A1777" s="13"/>
      <c r="B1777" s="242"/>
      <c r="C1777" s="243"/>
      <c r="D1777" s="244" t="s">
        <v>223</v>
      </c>
      <c r="E1777" s="245" t="s">
        <v>1</v>
      </c>
      <c r="F1777" s="246" t="s">
        <v>833</v>
      </c>
      <c r="G1777" s="243"/>
      <c r="H1777" s="247">
        <v>42.424999999999997</v>
      </c>
      <c r="I1777" s="248"/>
      <c r="J1777" s="243"/>
      <c r="K1777" s="243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3" t="s">
        <v>223</v>
      </c>
      <c r="AU1777" s="253" t="s">
        <v>89</v>
      </c>
      <c r="AV1777" s="13" t="s">
        <v>89</v>
      </c>
      <c r="AW1777" s="13" t="s">
        <v>36</v>
      </c>
      <c r="AX1777" s="13" t="s">
        <v>80</v>
      </c>
      <c r="AY1777" s="253" t="s">
        <v>215</v>
      </c>
    </row>
    <row r="1778" s="13" customFormat="1">
      <c r="A1778" s="13"/>
      <c r="B1778" s="242"/>
      <c r="C1778" s="243"/>
      <c r="D1778" s="244" t="s">
        <v>223</v>
      </c>
      <c r="E1778" s="245" t="s">
        <v>1</v>
      </c>
      <c r="F1778" s="246" t="s">
        <v>2916</v>
      </c>
      <c r="G1778" s="243"/>
      <c r="H1778" s="247">
        <v>119.852</v>
      </c>
      <c r="I1778" s="248"/>
      <c r="J1778" s="243"/>
      <c r="K1778" s="243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3" t="s">
        <v>223</v>
      </c>
      <c r="AU1778" s="253" t="s">
        <v>89</v>
      </c>
      <c r="AV1778" s="13" t="s">
        <v>89</v>
      </c>
      <c r="AW1778" s="13" t="s">
        <v>36</v>
      </c>
      <c r="AX1778" s="13" t="s">
        <v>80</v>
      </c>
      <c r="AY1778" s="253" t="s">
        <v>215</v>
      </c>
    </row>
    <row r="1779" s="14" customFormat="1">
      <c r="A1779" s="14"/>
      <c r="B1779" s="254"/>
      <c r="C1779" s="255"/>
      <c r="D1779" s="244" t="s">
        <v>223</v>
      </c>
      <c r="E1779" s="256" t="s">
        <v>1</v>
      </c>
      <c r="F1779" s="257" t="s">
        <v>226</v>
      </c>
      <c r="G1779" s="255"/>
      <c r="H1779" s="258">
        <v>349.62700000000001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4" t="s">
        <v>223</v>
      </c>
      <c r="AU1779" s="264" t="s">
        <v>89</v>
      </c>
      <c r="AV1779" s="14" t="s">
        <v>221</v>
      </c>
      <c r="AW1779" s="14" t="s">
        <v>36</v>
      </c>
      <c r="AX1779" s="14" t="s">
        <v>21</v>
      </c>
      <c r="AY1779" s="264" t="s">
        <v>215</v>
      </c>
    </row>
    <row r="1780" s="2" customFormat="1" ht="21.75" customHeight="1">
      <c r="A1780" s="39"/>
      <c r="B1780" s="40"/>
      <c r="C1780" s="228" t="s">
        <v>2917</v>
      </c>
      <c r="D1780" s="228" t="s">
        <v>217</v>
      </c>
      <c r="E1780" s="229" t="s">
        <v>2918</v>
      </c>
      <c r="F1780" s="230" t="s">
        <v>2919</v>
      </c>
      <c r="G1780" s="231" t="s">
        <v>246</v>
      </c>
      <c r="H1780" s="232">
        <v>517.13</v>
      </c>
      <c r="I1780" s="233"/>
      <c r="J1780" s="234">
        <f>ROUND(I1780*H1780,2)</f>
        <v>0</v>
      </c>
      <c r="K1780" s="235"/>
      <c r="L1780" s="45"/>
      <c r="M1780" s="236" t="s">
        <v>1</v>
      </c>
      <c r="N1780" s="237" t="s">
        <v>45</v>
      </c>
      <c r="O1780" s="92"/>
      <c r="P1780" s="238">
        <f>O1780*H1780</f>
        <v>0</v>
      </c>
      <c r="Q1780" s="238">
        <v>0.00042000000000000002</v>
      </c>
      <c r="R1780" s="238">
        <f>Q1780*H1780</f>
        <v>0.21719460000000002</v>
      </c>
      <c r="S1780" s="238">
        <v>0</v>
      </c>
      <c r="T1780" s="239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40" t="s">
        <v>303</v>
      </c>
      <c r="AT1780" s="240" t="s">
        <v>217</v>
      </c>
      <c r="AU1780" s="240" t="s">
        <v>89</v>
      </c>
      <c r="AY1780" s="18" t="s">
        <v>215</v>
      </c>
      <c r="BE1780" s="241">
        <f>IF(N1780="základní",J1780,0)</f>
        <v>0</v>
      </c>
      <c r="BF1780" s="241">
        <f>IF(N1780="snížená",J1780,0)</f>
        <v>0</v>
      </c>
      <c r="BG1780" s="241">
        <f>IF(N1780="zákl. přenesená",J1780,0)</f>
        <v>0</v>
      </c>
      <c r="BH1780" s="241">
        <f>IF(N1780="sníž. přenesená",J1780,0)</f>
        <v>0</v>
      </c>
      <c r="BI1780" s="241">
        <f>IF(N1780="nulová",J1780,0)</f>
        <v>0</v>
      </c>
      <c r="BJ1780" s="18" t="s">
        <v>21</v>
      </c>
      <c r="BK1780" s="241">
        <f>ROUND(I1780*H1780,2)</f>
        <v>0</v>
      </c>
      <c r="BL1780" s="18" t="s">
        <v>303</v>
      </c>
      <c r="BM1780" s="240" t="s">
        <v>2920</v>
      </c>
    </row>
    <row r="1781" s="15" customFormat="1">
      <c r="A1781" s="15"/>
      <c r="B1781" s="265"/>
      <c r="C1781" s="266"/>
      <c r="D1781" s="244" t="s">
        <v>223</v>
      </c>
      <c r="E1781" s="267" t="s">
        <v>1</v>
      </c>
      <c r="F1781" s="268" t="s">
        <v>787</v>
      </c>
      <c r="G1781" s="266"/>
      <c r="H1781" s="267" t="s">
        <v>1</v>
      </c>
      <c r="I1781" s="269"/>
      <c r="J1781" s="266"/>
      <c r="K1781" s="266"/>
      <c r="L1781" s="270"/>
      <c r="M1781" s="271"/>
      <c r="N1781" s="272"/>
      <c r="O1781" s="272"/>
      <c r="P1781" s="272"/>
      <c r="Q1781" s="272"/>
      <c r="R1781" s="272"/>
      <c r="S1781" s="272"/>
      <c r="T1781" s="273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74" t="s">
        <v>223</v>
      </c>
      <c r="AU1781" s="274" t="s">
        <v>89</v>
      </c>
      <c r="AV1781" s="15" t="s">
        <v>21</v>
      </c>
      <c r="AW1781" s="15" t="s">
        <v>36</v>
      </c>
      <c r="AX1781" s="15" t="s">
        <v>80</v>
      </c>
      <c r="AY1781" s="274" t="s">
        <v>215</v>
      </c>
    </row>
    <row r="1782" s="13" customFormat="1">
      <c r="A1782" s="13"/>
      <c r="B1782" s="242"/>
      <c r="C1782" s="243"/>
      <c r="D1782" s="244" t="s">
        <v>223</v>
      </c>
      <c r="E1782" s="245" t="s">
        <v>1</v>
      </c>
      <c r="F1782" s="246" t="s">
        <v>788</v>
      </c>
      <c r="G1782" s="243"/>
      <c r="H1782" s="247">
        <v>195.47999999999999</v>
      </c>
      <c r="I1782" s="248"/>
      <c r="J1782" s="243"/>
      <c r="K1782" s="243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3" t="s">
        <v>223</v>
      </c>
      <c r="AU1782" s="253" t="s">
        <v>89</v>
      </c>
      <c r="AV1782" s="13" t="s">
        <v>89</v>
      </c>
      <c r="AW1782" s="13" t="s">
        <v>36</v>
      </c>
      <c r="AX1782" s="13" t="s">
        <v>80</v>
      </c>
      <c r="AY1782" s="253" t="s">
        <v>215</v>
      </c>
    </row>
    <row r="1783" s="13" customFormat="1">
      <c r="A1783" s="13"/>
      <c r="B1783" s="242"/>
      <c r="C1783" s="243"/>
      <c r="D1783" s="244" t="s">
        <v>223</v>
      </c>
      <c r="E1783" s="245" t="s">
        <v>1</v>
      </c>
      <c r="F1783" s="246" t="s">
        <v>789</v>
      </c>
      <c r="G1783" s="243"/>
      <c r="H1783" s="247">
        <v>104.55</v>
      </c>
      <c r="I1783" s="248"/>
      <c r="J1783" s="243"/>
      <c r="K1783" s="243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3" t="s">
        <v>223</v>
      </c>
      <c r="AU1783" s="253" t="s">
        <v>89</v>
      </c>
      <c r="AV1783" s="13" t="s">
        <v>89</v>
      </c>
      <c r="AW1783" s="13" t="s">
        <v>36</v>
      </c>
      <c r="AX1783" s="13" t="s">
        <v>80</v>
      </c>
      <c r="AY1783" s="253" t="s">
        <v>215</v>
      </c>
    </row>
    <row r="1784" s="13" customFormat="1">
      <c r="A1784" s="13"/>
      <c r="B1784" s="242"/>
      <c r="C1784" s="243"/>
      <c r="D1784" s="244" t="s">
        <v>223</v>
      </c>
      <c r="E1784" s="245" t="s">
        <v>1</v>
      </c>
      <c r="F1784" s="246" t="s">
        <v>2921</v>
      </c>
      <c r="G1784" s="243"/>
      <c r="H1784" s="247">
        <v>64.400000000000006</v>
      </c>
      <c r="I1784" s="248"/>
      <c r="J1784" s="243"/>
      <c r="K1784" s="243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3" t="s">
        <v>223</v>
      </c>
      <c r="AU1784" s="253" t="s">
        <v>89</v>
      </c>
      <c r="AV1784" s="13" t="s">
        <v>89</v>
      </c>
      <c r="AW1784" s="13" t="s">
        <v>36</v>
      </c>
      <c r="AX1784" s="13" t="s">
        <v>80</v>
      </c>
      <c r="AY1784" s="253" t="s">
        <v>215</v>
      </c>
    </row>
    <row r="1785" s="13" customFormat="1">
      <c r="A1785" s="13"/>
      <c r="B1785" s="242"/>
      <c r="C1785" s="243"/>
      <c r="D1785" s="244" t="s">
        <v>223</v>
      </c>
      <c r="E1785" s="245" t="s">
        <v>1</v>
      </c>
      <c r="F1785" s="246" t="s">
        <v>791</v>
      </c>
      <c r="G1785" s="243"/>
      <c r="H1785" s="247">
        <v>53.350000000000001</v>
      </c>
      <c r="I1785" s="248"/>
      <c r="J1785" s="243"/>
      <c r="K1785" s="243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3" t="s">
        <v>223</v>
      </c>
      <c r="AU1785" s="253" t="s">
        <v>89</v>
      </c>
      <c r="AV1785" s="13" t="s">
        <v>89</v>
      </c>
      <c r="AW1785" s="13" t="s">
        <v>36</v>
      </c>
      <c r="AX1785" s="13" t="s">
        <v>80</v>
      </c>
      <c r="AY1785" s="253" t="s">
        <v>215</v>
      </c>
    </row>
    <row r="1786" s="13" customFormat="1">
      <c r="A1786" s="13"/>
      <c r="B1786" s="242"/>
      <c r="C1786" s="243"/>
      <c r="D1786" s="244" t="s">
        <v>223</v>
      </c>
      <c r="E1786" s="245" t="s">
        <v>1</v>
      </c>
      <c r="F1786" s="246" t="s">
        <v>792</v>
      </c>
      <c r="G1786" s="243"/>
      <c r="H1786" s="247">
        <v>28.800000000000001</v>
      </c>
      <c r="I1786" s="248"/>
      <c r="J1786" s="243"/>
      <c r="K1786" s="243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223</v>
      </c>
      <c r="AU1786" s="253" t="s">
        <v>89</v>
      </c>
      <c r="AV1786" s="13" t="s">
        <v>89</v>
      </c>
      <c r="AW1786" s="13" t="s">
        <v>36</v>
      </c>
      <c r="AX1786" s="13" t="s">
        <v>80</v>
      </c>
      <c r="AY1786" s="253" t="s">
        <v>215</v>
      </c>
    </row>
    <row r="1787" s="13" customFormat="1">
      <c r="A1787" s="13"/>
      <c r="B1787" s="242"/>
      <c r="C1787" s="243"/>
      <c r="D1787" s="244" t="s">
        <v>223</v>
      </c>
      <c r="E1787" s="245" t="s">
        <v>1</v>
      </c>
      <c r="F1787" s="246" t="s">
        <v>793</v>
      </c>
      <c r="G1787" s="243"/>
      <c r="H1787" s="247">
        <v>25.649999999999999</v>
      </c>
      <c r="I1787" s="248"/>
      <c r="J1787" s="243"/>
      <c r="K1787" s="243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223</v>
      </c>
      <c r="AU1787" s="253" t="s">
        <v>89</v>
      </c>
      <c r="AV1787" s="13" t="s">
        <v>89</v>
      </c>
      <c r="AW1787" s="13" t="s">
        <v>36</v>
      </c>
      <c r="AX1787" s="13" t="s">
        <v>80</v>
      </c>
      <c r="AY1787" s="253" t="s">
        <v>215</v>
      </c>
    </row>
    <row r="1788" s="15" customFormat="1">
      <c r="A1788" s="15"/>
      <c r="B1788" s="265"/>
      <c r="C1788" s="266"/>
      <c r="D1788" s="244" t="s">
        <v>223</v>
      </c>
      <c r="E1788" s="267" t="s">
        <v>1</v>
      </c>
      <c r="F1788" s="268" t="s">
        <v>2922</v>
      </c>
      <c r="G1788" s="266"/>
      <c r="H1788" s="267" t="s">
        <v>1</v>
      </c>
      <c r="I1788" s="269"/>
      <c r="J1788" s="266"/>
      <c r="K1788" s="266"/>
      <c r="L1788" s="270"/>
      <c r="M1788" s="271"/>
      <c r="N1788" s="272"/>
      <c r="O1788" s="272"/>
      <c r="P1788" s="272"/>
      <c r="Q1788" s="272"/>
      <c r="R1788" s="272"/>
      <c r="S1788" s="272"/>
      <c r="T1788" s="273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74" t="s">
        <v>223</v>
      </c>
      <c r="AU1788" s="274" t="s">
        <v>89</v>
      </c>
      <c r="AV1788" s="15" t="s">
        <v>21</v>
      </c>
      <c r="AW1788" s="15" t="s">
        <v>36</v>
      </c>
      <c r="AX1788" s="15" t="s">
        <v>80</v>
      </c>
      <c r="AY1788" s="274" t="s">
        <v>215</v>
      </c>
    </row>
    <row r="1789" s="13" customFormat="1">
      <c r="A1789" s="13"/>
      <c r="B1789" s="242"/>
      <c r="C1789" s="243"/>
      <c r="D1789" s="244" t="s">
        <v>223</v>
      </c>
      <c r="E1789" s="245" t="s">
        <v>1</v>
      </c>
      <c r="F1789" s="246" t="s">
        <v>722</v>
      </c>
      <c r="G1789" s="243"/>
      <c r="H1789" s="247">
        <v>44.899999999999999</v>
      </c>
      <c r="I1789" s="248"/>
      <c r="J1789" s="243"/>
      <c r="K1789" s="243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3" t="s">
        <v>223</v>
      </c>
      <c r="AU1789" s="253" t="s">
        <v>89</v>
      </c>
      <c r="AV1789" s="13" t="s">
        <v>89</v>
      </c>
      <c r="AW1789" s="13" t="s">
        <v>36</v>
      </c>
      <c r="AX1789" s="13" t="s">
        <v>80</v>
      </c>
      <c r="AY1789" s="253" t="s">
        <v>215</v>
      </c>
    </row>
    <row r="1790" s="14" customFormat="1">
      <c r="A1790" s="14"/>
      <c r="B1790" s="254"/>
      <c r="C1790" s="255"/>
      <c r="D1790" s="244" t="s">
        <v>223</v>
      </c>
      <c r="E1790" s="256" t="s">
        <v>1</v>
      </c>
      <c r="F1790" s="257" t="s">
        <v>226</v>
      </c>
      <c r="G1790" s="255"/>
      <c r="H1790" s="258">
        <v>517.13</v>
      </c>
      <c r="I1790" s="259"/>
      <c r="J1790" s="255"/>
      <c r="K1790" s="255"/>
      <c r="L1790" s="260"/>
      <c r="M1790" s="261"/>
      <c r="N1790" s="262"/>
      <c r="O1790" s="262"/>
      <c r="P1790" s="262"/>
      <c r="Q1790" s="262"/>
      <c r="R1790" s="262"/>
      <c r="S1790" s="262"/>
      <c r="T1790" s="26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4" t="s">
        <v>223</v>
      </c>
      <c r="AU1790" s="264" t="s">
        <v>89</v>
      </c>
      <c r="AV1790" s="14" t="s">
        <v>221</v>
      </c>
      <c r="AW1790" s="14" t="s">
        <v>36</v>
      </c>
      <c r="AX1790" s="14" t="s">
        <v>21</v>
      </c>
      <c r="AY1790" s="264" t="s">
        <v>215</v>
      </c>
    </row>
    <row r="1791" s="2" customFormat="1" ht="21.75" customHeight="1">
      <c r="A1791" s="39"/>
      <c r="B1791" s="40"/>
      <c r="C1791" s="228" t="s">
        <v>2923</v>
      </c>
      <c r="D1791" s="228" t="s">
        <v>217</v>
      </c>
      <c r="E1791" s="229" t="s">
        <v>2924</v>
      </c>
      <c r="F1791" s="230" t="s">
        <v>2925</v>
      </c>
      <c r="G1791" s="231" t="s">
        <v>246</v>
      </c>
      <c r="H1791" s="232">
        <v>356.19999999999999</v>
      </c>
      <c r="I1791" s="233"/>
      <c r="J1791" s="234">
        <f>ROUND(I1791*H1791,2)</f>
        <v>0</v>
      </c>
      <c r="K1791" s="235"/>
      <c r="L1791" s="45"/>
      <c r="M1791" s="236" t="s">
        <v>1</v>
      </c>
      <c r="N1791" s="237" t="s">
        <v>45</v>
      </c>
      <c r="O1791" s="92"/>
      <c r="P1791" s="238">
        <f>O1791*H1791</f>
        <v>0</v>
      </c>
      <c r="Q1791" s="238">
        <v>0.00042000000000000002</v>
      </c>
      <c r="R1791" s="238">
        <f>Q1791*H1791</f>
        <v>0.14960400000000002</v>
      </c>
      <c r="S1791" s="238">
        <v>0</v>
      </c>
      <c r="T1791" s="239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40" t="s">
        <v>303</v>
      </c>
      <c r="AT1791" s="240" t="s">
        <v>217</v>
      </c>
      <c r="AU1791" s="240" t="s">
        <v>89</v>
      </c>
      <c r="AY1791" s="18" t="s">
        <v>215</v>
      </c>
      <c r="BE1791" s="241">
        <f>IF(N1791="základní",J1791,0)</f>
        <v>0</v>
      </c>
      <c r="BF1791" s="241">
        <f>IF(N1791="snížená",J1791,0)</f>
        <v>0</v>
      </c>
      <c r="BG1791" s="241">
        <f>IF(N1791="zákl. přenesená",J1791,0)</f>
        <v>0</v>
      </c>
      <c r="BH1791" s="241">
        <f>IF(N1791="sníž. přenesená",J1791,0)</f>
        <v>0</v>
      </c>
      <c r="BI1791" s="241">
        <f>IF(N1791="nulová",J1791,0)</f>
        <v>0</v>
      </c>
      <c r="BJ1791" s="18" t="s">
        <v>21</v>
      </c>
      <c r="BK1791" s="241">
        <f>ROUND(I1791*H1791,2)</f>
        <v>0</v>
      </c>
      <c r="BL1791" s="18" t="s">
        <v>303</v>
      </c>
      <c r="BM1791" s="240" t="s">
        <v>2926</v>
      </c>
    </row>
    <row r="1792" s="15" customFormat="1">
      <c r="A1792" s="15"/>
      <c r="B1792" s="265"/>
      <c r="C1792" s="266"/>
      <c r="D1792" s="244" t="s">
        <v>223</v>
      </c>
      <c r="E1792" s="267" t="s">
        <v>1</v>
      </c>
      <c r="F1792" s="268" t="s">
        <v>2927</v>
      </c>
      <c r="G1792" s="266"/>
      <c r="H1792" s="267" t="s">
        <v>1</v>
      </c>
      <c r="I1792" s="269"/>
      <c r="J1792" s="266"/>
      <c r="K1792" s="266"/>
      <c r="L1792" s="270"/>
      <c r="M1792" s="271"/>
      <c r="N1792" s="272"/>
      <c r="O1792" s="272"/>
      <c r="P1792" s="272"/>
      <c r="Q1792" s="272"/>
      <c r="R1792" s="272"/>
      <c r="S1792" s="272"/>
      <c r="T1792" s="273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74" t="s">
        <v>223</v>
      </c>
      <c r="AU1792" s="274" t="s">
        <v>89</v>
      </c>
      <c r="AV1792" s="15" t="s">
        <v>21</v>
      </c>
      <c r="AW1792" s="15" t="s">
        <v>36</v>
      </c>
      <c r="AX1792" s="15" t="s">
        <v>80</v>
      </c>
      <c r="AY1792" s="274" t="s">
        <v>215</v>
      </c>
    </row>
    <row r="1793" s="13" customFormat="1">
      <c r="A1793" s="13"/>
      <c r="B1793" s="242"/>
      <c r="C1793" s="243"/>
      <c r="D1793" s="244" t="s">
        <v>223</v>
      </c>
      <c r="E1793" s="245" t="s">
        <v>1</v>
      </c>
      <c r="F1793" s="246" t="s">
        <v>808</v>
      </c>
      <c r="G1793" s="243"/>
      <c r="H1793" s="247">
        <v>30.649999999999999</v>
      </c>
      <c r="I1793" s="248"/>
      <c r="J1793" s="243"/>
      <c r="K1793" s="243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3" t="s">
        <v>223</v>
      </c>
      <c r="AU1793" s="253" t="s">
        <v>89</v>
      </c>
      <c r="AV1793" s="13" t="s">
        <v>89</v>
      </c>
      <c r="AW1793" s="13" t="s">
        <v>36</v>
      </c>
      <c r="AX1793" s="13" t="s">
        <v>80</v>
      </c>
      <c r="AY1793" s="253" t="s">
        <v>215</v>
      </c>
    </row>
    <row r="1794" s="13" customFormat="1">
      <c r="A1794" s="13"/>
      <c r="B1794" s="242"/>
      <c r="C1794" s="243"/>
      <c r="D1794" s="244" t="s">
        <v>223</v>
      </c>
      <c r="E1794" s="245" t="s">
        <v>1</v>
      </c>
      <c r="F1794" s="246" t="s">
        <v>809</v>
      </c>
      <c r="G1794" s="243"/>
      <c r="H1794" s="247">
        <v>19.850000000000001</v>
      </c>
      <c r="I1794" s="248"/>
      <c r="J1794" s="243"/>
      <c r="K1794" s="243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3" t="s">
        <v>223</v>
      </c>
      <c r="AU1794" s="253" t="s">
        <v>89</v>
      </c>
      <c r="AV1794" s="13" t="s">
        <v>89</v>
      </c>
      <c r="AW1794" s="13" t="s">
        <v>36</v>
      </c>
      <c r="AX1794" s="13" t="s">
        <v>80</v>
      </c>
      <c r="AY1794" s="253" t="s">
        <v>215</v>
      </c>
    </row>
    <row r="1795" s="13" customFormat="1">
      <c r="A1795" s="13"/>
      <c r="B1795" s="242"/>
      <c r="C1795" s="243"/>
      <c r="D1795" s="244" t="s">
        <v>223</v>
      </c>
      <c r="E1795" s="245" t="s">
        <v>1</v>
      </c>
      <c r="F1795" s="246" t="s">
        <v>810</v>
      </c>
      <c r="G1795" s="243"/>
      <c r="H1795" s="247">
        <v>49.200000000000003</v>
      </c>
      <c r="I1795" s="248"/>
      <c r="J1795" s="243"/>
      <c r="K1795" s="243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3" t="s">
        <v>223</v>
      </c>
      <c r="AU1795" s="253" t="s">
        <v>89</v>
      </c>
      <c r="AV1795" s="13" t="s">
        <v>89</v>
      </c>
      <c r="AW1795" s="13" t="s">
        <v>36</v>
      </c>
      <c r="AX1795" s="13" t="s">
        <v>80</v>
      </c>
      <c r="AY1795" s="253" t="s">
        <v>215</v>
      </c>
    </row>
    <row r="1796" s="13" customFormat="1">
      <c r="A1796" s="13"/>
      <c r="B1796" s="242"/>
      <c r="C1796" s="243"/>
      <c r="D1796" s="244" t="s">
        <v>223</v>
      </c>
      <c r="E1796" s="245" t="s">
        <v>1</v>
      </c>
      <c r="F1796" s="246" t="s">
        <v>811</v>
      </c>
      <c r="G1796" s="243"/>
      <c r="H1796" s="247">
        <v>90</v>
      </c>
      <c r="I1796" s="248"/>
      <c r="J1796" s="243"/>
      <c r="K1796" s="243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223</v>
      </c>
      <c r="AU1796" s="253" t="s">
        <v>89</v>
      </c>
      <c r="AV1796" s="13" t="s">
        <v>89</v>
      </c>
      <c r="AW1796" s="13" t="s">
        <v>36</v>
      </c>
      <c r="AX1796" s="13" t="s">
        <v>80</v>
      </c>
      <c r="AY1796" s="253" t="s">
        <v>215</v>
      </c>
    </row>
    <row r="1797" s="13" customFormat="1">
      <c r="A1797" s="13"/>
      <c r="B1797" s="242"/>
      <c r="C1797" s="243"/>
      <c r="D1797" s="244" t="s">
        <v>223</v>
      </c>
      <c r="E1797" s="245" t="s">
        <v>1</v>
      </c>
      <c r="F1797" s="246" t="s">
        <v>812</v>
      </c>
      <c r="G1797" s="243"/>
      <c r="H1797" s="247">
        <v>20.5</v>
      </c>
      <c r="I1797" s="248"/>
      <c r="J1797" s="243"/>
      <c r="K1797" s="243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223</v>
      </c>
      <c r="AU1797" s="253" t="s">
        <v>89</v>
      </c>
      <c r="AV1797" s="13" t="s">
        <v>89</v>
      </c>
      <c r="AW1797" s="13" t="s">
        <v>36</v>
      </c>
      <c r="AX1797" s="13" t="s">
        <v>80</v>
      </c>
      <c r="AY1797" s="253" t="s">
        <v>215</v>
      </c>
    </row>
    <row r="1798" s="13" customFormat="1">
      <c r="A1798" s="13"/>
      <c r="B1798" s="242"/>
      <c r="C1798" s="243"/>
      <c r="D1798" s="244" t="s">
        <v>223</v>
      </c>
      <c r="E1798" s="245" t="s">
        <v>1</v>
      </c>
      <c r="F1798" s="246" t="s">
        <v>813</v>
      </c>
      <c r="G1798" s="243"/>
      <c r="H1798" s="247">
        <v>60.5</v>
      </c>
      <c r="I1798" s="248"/>
      <c r="J1798" s="243"/>
      <c r="K1798" s="243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3" t="s">
        <v>223</v>
      </c>
      <c r="AU1798" s="253" t="s">
        <v>89</v>
      </c>
      <c r="AV1798" s="13" t="s">
        <v>89</v>
      </c>
      <c r="AW1798" s="13" t="s">
        <v>36</v>
      </c>
      <c r="AX1798" s="13" t="s">
        <v>80</v>
      </c>
      <c r="AY1798" s="253" t="s">
        <v>215</v>
      </c>
    </row>
    <row r="1799" s="13" customFormat="1">
      <c r="A1799" s="13"/>
      <c r="B1799" s="242"/>
      <c r="C1799" s="243"/>
      <c r="D1799" s="244" t="s">
        <v>223</v>
      </c>
      <c r="E1799" s="245" t="s">
        <v>1</v>
      </c>
      <c r="F1799" s="246" t="s">
        <v>814</v>
      </c>
      <c r="G1799" s="243"/>
      <c r="H1799" s="247">
        <v>25</v>
      </c>
      <c r="I1799" s="248"/>
      <c r="J1799" s="243"/>
      <c r="K1799" s="243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3" t="s">
        <v>223</v>
      </c>
      <c r="AU1799" s="253" t="s">
        <v>89</v>
      </c>
      <c r="AV1799" s="13" t="s">
        <v>89</v>
      </c>
      <c r="AW1799" s="13" t="s">
        <v>36</v>
      </c>
      <c r="AX1799" s="13" t="s">
        <v>80</v>
      </c>
      <c r="AY1799" s="253" t="s">
        <v>215</v>
      </c>
    </row>
    <row r="1800" s="13" customFormat="1">
      <c r="A1800" s="13"/>
      <c r="B1800" s="242"/>
      <c r="C1800" s="243"/>
      <c r="D1800" s="244" t="s">
        <v>223</v>
      </c>
      <c r="E1800" s="245" t="s">
        <v>1</v>
      </c>
      <c r="F1800" s="246" t="s">
        <v>815</v>
      </c>
      <c r="G1800" s="243"/>
      <c r="H1800" s="247">
        <v>48.25</v>
      </c>
      <c r="I1800" s="248"/>
      <c r="J1800" s="243"/>
      <c r="K1800" s="243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3" t="s">
        <v>223</v>
      </c>
      <c r="AU1800" s="253" t="s">
        <v>89</v>
      </c>
      <c r="AV1800" s="13" t="s">
        <v>89</v>
      </c>
      <c r="AW1800" s="13" t="s">
        <v>36</v>
      </c>
      <c r="AX1800" s="13" t="s">
        <v>80</v>
      </c>
      <c r="AY1800" s="253" t="s">
        <v>215</v>
      </c>
    </row>
    <row r="1801" s="13" customFormat="1">
      <c r="A1801" s="13"/>
      <c r="B1801" s="242"/>
      <c r="C1801" s="243"/>
      <c r="D1801" s="244" t="s">
        <v>223</v>
      </c>
      <c r="E1801" s="245" t="s">
        <v>1</v>
      </c>
      <c r="F1801" s="246" t="s">
        <v>816</v>
      </c>
      <c r="G1801" s="243"/>
      <c r="H1801" s="247">
        <v>12.25</v>
      </c>
      <c r="I1801" s="248"/>
      <c r="J1801" s="243"/>
      <c r="K1801" s="243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3" t="s">
        <v>223</v>
      </c>
      <c r="AU1801" s="253" t="s">
        <v>89</v>
      </c>
      <c r="AV1801" s="13" t="s">
        <v>89</v>
      </c>
      <c r="AW1801" s="13" t="s">
        <v>36</v>
      </c>
      <c r="AX1801" s="13" t="s">
        <v>80</v>
      </c>
      <c r="AY1801" s="253" t="s">
        <v>215</v>
      </c>
    </row>
    <row r="1802" s="14" customFormat="1">
      <c r="A1802" s="14"/>
      <c r="B1802" s="254"/>
      <c r="C1802" s="255"/>
      <c r="D1802" s="244" t="s">
        <v>223</v>
      </c>
      <c r="E1802" s="256" t="s">
        <v>1</v>
      </c>
      <c r="F1802" s="257" t="s">
        <v>226</v>
      </c>
      <c r="G1802" s="255"/>
      <c r="H1802" s="258">
        <v>356.19999999999999</v>
      </c>
      <c r="I1802" s="259"/>
      <c r="J1802" s="255"/>
      <c r="K1802" s="255"/>
      <c r="L1802" s="260"/>
      <c r="M1802" s="261"/>
      <c r="N1802" s="262"/>
      <c r="O1802" s="262"/>
      <c r="P1802" s="262"/>
      <c r="Q1802" s="262"/>
      <c r="R1802" s="262"/>
      <c r="S1802" s="262"/>
      <c r="T1802" s="26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4" t="s">
        <v>223</v>
      </c>
      <c r="AU1802" s="264" t="s">
        <v>89</v>
      </c>
      <c r="AV1802" s="14" t="s">
        <v>221</v>
      </c>
      <c r="AW1802" s="14" t="s">
        <v>36</v>
      </c>
      <c r="AX1802" s="14" t="s">
        <v>21</v>
      </c>
      <c r="AY1802" s="264" t="s">
        <v>215</v>
      </c>
    </row>
    <row r="1803" s="12" customFormat="1" ht="22.8" customHeight="1">
      <c r="A1803" s="12"/>
      <c r="B1803" s="212"/>
      <c r="C1803" s="213"/>
      <c r="D1803" s="214" t="s">
        <v>79</v>
      </c>
      <c r="E1803" s="226" t="s">
        <v>2928</v>
      </c>
      <c r="F1803" s="226" t="s">
        <v>2929</v>
      </c>
      <c r="G1803" s="213"/>
      <c r="H1803" s="213"/>
      <c r="I1803" s="216"/>
      <c r="J1803" s="227">
        <f>BK1803</f>
        <v>0</v>
      </c>
      <c r="K1803" s="213"/>
      <c r="L1803" s="218"/>
      <c r="M1803" s="219"/>
      <c r="N1803" s="220"/>
      <c r="O1803" s="220"/>
      <c r="P1803" s="221">
        <f>SUM(P1804:P1814)</f>
        <v>0</v>
      </c>
      <c r="Q1803" s="220"/>
      <c r="R1803" s="221">
        <f>SUM(R1804:R1814)</f>
        <v>0.060560000000000003</v>
      </c>
      <c r="S1803" s="220"/>
      <c r="T1803" s="222">
        <f>SUM(T1804:T1814)</f>
        <v>0</v>
      </c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R1803" s="223" t="s">
        <v>89</v>
      </c>
      <c r="AT1803" s="224" t="s">
        <v>79</v>
      </c>
      <c r="AU1803" s="224" t="s">
        <v>21</v>
      </c>
      <c r="AY1803" s="223" t="s">
        <v>215</v>
      </c>
      <c r="BK1803" s="225">
        <f>SUM(BK1804:BK1814)</f>
        <v>0</v>
      </c>
    </row>
    <row r="1804" s="2" customFormat="1" ht="33" customHeight="1">
      <c r="A1804" s="39"/>
      <c r="B1804" s="40"/>
      <c r="C1804" s="228" t="s">
        <v>2930</v>
      </c>
      <c r="D1804" s="228" t="s">
        <v>217</v>
      </c>
      <c r="E1804" s="229" t="s">
        <v>2931</v>
      </c>
      <c r="F1804" s="230" t="s">
        <v>2932</v>
      </c>
      <c r="G1804" s="231" t="s">
        <v>373</v>
      </c>
      <c r="H1804" s="232">
        <v>9</v>
      </c>
      <c r="I1804" s="233"/>
      <c r="J1804" s="234">
        <f>ROUND(I1804*H1804,2)</f>
        <v>0</v>
      </c>
      <c r="K1804" s="235"/>
      <c r="L1804" s="45"/>
      <c r="M1804" s="236" t="s">
        <v>1</v>
      </c>
      <c r="N1804" s="237" t="s">
        <v>45</v>
      </c>
      <c r="O1804" s="92"/>
      <c r="P1804" s="238">
        <f>O1804*H1804</f>
        <v>0</v>
      </c>
      <c r="Q1804" s="238">
        <v>0</v>
      </c>
      <c r="R1804" s="238">
        <f>Q1804*H1804</f>
        <v>0</v>
      </c>
      <c r="S1804" s="238">
        <v>0</v>
      </c>
      <c r="T1804" s="239">
        <f>S1804*H1804</f>
        <v>0</v>
      </c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R1804" s="240" t="s">
        <v>303</v>
      </c>
      <c r="AT1804" s="240" t="s">
        <v>217</v>
      </c>
      <c r="AU1804" s="240" t="s">
        <v>89</v>
      </c>
      <c r="AY1804" s="18" t="s">
        <v>215</v>
      </c>
      <c r="BE1804" s="241">
        <f>IF(N1804="základní",J1804,0)</f>
        <v>0</v>
      </c>
      <c r="BF1804" s="241">
        <f>IF(N1804="snížená",J1804,0)</f>
        <v>0</v>
      </c>
      <c r="BG1804" s="241">
        <f>IF(N1804="zákl. přenesená",J1804,0)</f>
        <v>0</v>
      </c>
      <c r="BH1804" s="241">
        <f>IF(N1804="sníž. přenesená",J1804,0)</f>
        <v>0</v>
      </c>
      <c r="BI1804" s="241">
        <f>IF(N1804="nulová",J1804,0)</f>
        <v>0</v>
      </c>
      <c r="BJ1804" s="18" t="s">
        <v>21</v>
      </c>
      <c r="BK1804" s="241">
        <f>ROUND(I1804*H1804,2)</f>
        <v>0</v>
      </c>
      <c r="BL1804" s="18" t="s">
        <v>303</v>
      </c>
      <c r="BM1804" s="240" t="s">
        <v>2933</v>
      </c>
    </row>
    <row r="1805" s="13" customFormat="1">
      <c r="A1805" s="13"/>
      <c r="B1805" s="242"/>
      <c r="C1805" s="243"/>
      <c r="D1805" s="244" t="s">
        <v>223</v>
      </c>
      <c r="E1805" s="245" t="s">
        <v>1</v>
      </c>
      <c r="F1805" s="246" t="s">
        <v>2934</v>
      </c>
      <c r="G1805" s="243"/>
      <c r="H1805" s="247">
        <v>7</v>
      </c>
      <c r="I1805" s="248"/>
      <c r="J1805" s="243"/>
      <c r="K1805" s="243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3" t="s">
        <v>223</v>
      </c>
      <c r="AU1805" s="253" t="s">
        <v>89</v>
      </c>
      <c r="AV1805" s="13" t="s">
        <v>89</v>
      </c>
      <c r="AW1805" s="13" t="s">
        <v>36</v>
      </c>
      <c r="AX1805" s="13" t="s">
        <v>80</v>
      </c>
      <c r="AY1805" s="253" t="s">
        <v>215</v>
      </c>
    </row>
    <row r="1806" s="13" customFormat="1">
      <c r="A1806" s="13"/>
      <c r="B1806" s="242"/>
      <c r="C1806" s="243"/>
      <c r="D1806" s="244" t="s">
        <v>223</v>
      </c>
      <c r="E1806" s="245" t="s">
        <v>1</v>
      </c>
      <c r="F1806" s="246" t="s">
        <v>2935</v>
      </c>
      <c r="G1806" s="243"/>
      <c r="H1806" s="247">
        <v>2</v>
      </c>
      <c r="I1806" s="248"/>
      <c r="J1806" s="243"/>
      <c r="K1806" s="243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3" t="s">
        <v>223</v>
      </c>
      <c r="AU1806" s="253" t="s">
        <v>89</v>
      </c>
      <c r="AV1806" s="13" t="s">
        <v>89</v>
      </c>
      <c r="AW1806" s="13" t="s">
        <v>36</v>
      </c>
      <c r="AX1806" s="13" t="s">
        <v>80</v>
      </c>
      <c r="AY1806" s="253" t="s">
        <v>215</v>
      </c>
    </row>
    <row r="1807" s="14" customFormat="1">
      <c r="A1807" s="14"/>
      <c r="B1807" s="254"/>
      <c r="C1807" s="255"/>
      <c r="D1807" s="244" t="s">
        <v>223</v>
      </c>
      <c r="E1807" s="256" t="s">
        <v>1</v>
      </c>
      <c r="F1807" s="257" t="s">
        <v>937</v>
      </c>
      <c r="G1807" s="255"/>
      <c r="H1807" s="258">
        <v>9</v>
      </c>
      <c r="I1807" s="259"/>
      <c r="J1807" s="255"/>
      <c r="K1807" s="255"/>
      <c r="L1807" s="260"/>
      <c r="M1807" s="261"/>
      <c r="N1807" s="262"/>
      <c r="O1807" s="262"/>
      <c r="P1807" s="262"/>
      <c r="Q1807" s="262"/>
      <c r="R1807" s="262"/>
      <c r="S1807" s="262"/>
      <c r="T1807" s="26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4" t="s">
        <v>223</v>
      </c>
      <c r="AU1807" s="264" t="s">
        <v>89</v>
      </c>
      <c r="AV1807" s="14" t="s">
        <v>221</v>
      </c>
      <c r="AW1807" s="14" t="s">
        <v>36</v>
      </c>
      <c r="AX1807" s="14" t="s">
        <v>21</v>
      </c>
      <c r="AY1807" s="264" t="s">
        <v>215</v>
      </c>
    </row>
    <row r="1808" s="2" customFormat="1" ht="21.75" customHeight="1">
      <c r="A1808" s="39"/>
      <c r="B1808" s="40"/>
      <c r="C1808" s="228" t="s">
        <v>2936</v>
      </c>
      <c r="D1808" s="228" t="s">
        <v>217</v>
      </c>
      <c r="E1808" s="229" t="s">
        <v>2937</v>
      </c>
      <c r="F1808" s="230" t="s">
        <v>2938</v>
      </c>
      <c r="G1808" s="231" t="s">
        <v>373</v>
      </c>
      <c r="H1808" s="232">
        <v>5</v>
      </c>
      <c r="I1808" s="233"/>
      <c r="J1808" s="234">
        <f>ROUND(I1808*H1808,2)</f>
        <v>0</v>
      </c>
      <c r="K1808" s="235"/>
      <c r="L1808" s="45"/>
      <c r="M1808" s="236" t="s">
        <v>1</v>
      </c>
      <c r="N1808" s="237" t="s">
        <v>45</v>
      </c>
      <c r="O1808" s="92"/>
      <c r="P1808" s="238">
        <f>O1808*H1808</f>
        <v>0</v>
      </c>
      <c r="Q1808" s="238">
        <v>0</v>
      </c>
      <c r="R1808" s="238">
        <f>Q1808*H1808</f>
        <v>0</v>
      </c>
      <c r="S1808" s="238">
        <v>0</v>
      </c>
      <c r="T1808" s="239">
        <f>S1808*H1808</f>
        <v>0</v>
      </c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R1808" s="240" t="s">
        <v>303</v>
      </c>
      <c r="AT1808" s="240" t="s">
        <v>217</v>
      </c>
      <c r="AU1808" s="240" t="s">
        <v>89</v>
      </c>
      <c r="AY1808" s="18" t="s">
        <v>215</v>
      </c>
      <c r="BE1808" s="241">
        <f>IF(N1808="základní",J1808,0)</f>
        <v>0</v>
      </c>
      <c r="BF1808" s="241">
        <f>IF(N1808="snížená",J1808,0)</f>
        <v>0</v>
      </c>
      <c r="BG1808" s="241">
        <f>IF(N1808="zákl. přenesená",J1808,0)</f>
        <v>0</v>
      </c>
      <c r="BH1808" s="241">
        <f>IF(N1808="sníž. přenesená",J1808,0)</f>
        <v>0</v>
      </c>
      <c r="BI1808" s="241">
        <f>IF(N1808="nulová",J1808,0)</f>
        <v>0</v>
      </c>
      <c r="BJ1808" s="18" t="s">
        <v>21</v>
      </c>
      <c r="BK1808" s="241">
        <f>ROUND(I1808*H1808,2)</f>
        <v>0</v>
      </c>
      <c r="BL1808" s="18" t="s">
        <v>303</v>
      </c>
      <c r="BM1808" s="240" t="s">
        <v>2939</v>
      </c>
    </row>
    <row r="1809" s="2" customFormat="1" ht="21.75" customHeight="1">
      <c r="A1809" s="39"/>
      <c r="B1809" s="40"/>
      <c r="C1809" s="275" t="s">
        <v>2940</v>
      </c>
      <c r="D1809" s="275" t="s">
        <v>294</v>
      </c>
      <c r="E1809" s="276" t="s">
        <v>2941</v>
      </c>
      <c r="F1809" s="277" t="s">
        <v>2942</v>
      </c>
      <c r="G1809" s="278" t="s">
        <v>246</v>
      </c>
      <c r="H1809" s="279">
        <v>60.560000000000002</v>
      </c>
      <c r="I1809" s="280"/>
      <c r="J1809" s="281">
        <f>ROUND(I1809*H1809,2)</f>
        <v>0</v>
      </c>
      <c r="K1809" s="282"/>
      <c r="L1809" s="283"/>
      <c r="M1809" s="284" t="s">
        <v>1</v>
      </c>
      <c r="N1809" s="285" t="s">
        <v>45</v>
      </c>
      <c r="O1809" s="92"/>
      <c r="P1809" s="238">
        <f>O1809*H1809</f>
        <v>0</v>
      </c>
      <c r="Q1809" s="238">
        <v>0.001</v>
      </c>
      <c r="R1809" s="238">
        <f>Q1809*H1809</f>
        <v>0.060560000000000003</v>
      </c>
      <c r="S1809" s="238">
        <v>0</v>
      </c>
      <c r="T1809" s="239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40" t="s">
        <v>384</v>
      </c>
      <c r="AT1809" s="240" t="s">
        <v>294</v>
      </c>
      <c r="AU1809" s="240" t="s">
        <v>89</v>
      </c>
      <c r="AY1809" s="18" t="s">
        <v>215</v>
      </c>
      <c r="BE1809" s="241">
        <f>IF(N1809="základní",J1809,0)</f>
        <v>0</v>
      </c>
      <c r="BF1809" s="241">
        <f>IF(N1809="snížená",J1809,0)</f>
        <v>0</v>
      </c>
      <c r="BG1809" s="241">
        <f>IF(N1809="zákl. přenesená",J1809,0)</f>
        <v>0</v>
      </c>
      <c r="BH1809" s="241">
        <f>IF(N1809="sníž. přenesená",J1809,0)</f>
        <v>0</v>
      </c>
      <c r="BI1809" s="241">
        <f>IF(N1809="nulová",J1809,0)</f>
        <v>0</v>
      </c>
      <c r="BJ1809" s="18" t="s">
        <v>21</v>
      </c>
      <c r="BK1809" s="241">
        <f>ROUND(I1809*H1809,2)</f>
        <v>0</v>
      </c>
      <c r="BL1809" s="18" t="s">
        <v>303</v>
      </c>
      <c r="BM1809" s="240" t="s">
        <v>2943</v>
      </c>
    </row>
    <row r="1810" s="13" customFormat="1">
      <c r="A1810" s="13"/>
      <c r="B1810" s="242"/>
      <c r="C1810" s="243"/>
      <c r="D1810" s="244" t="s">
        <v>223</v>
      </c>
      <c r="E1810" s="245" t="s">
        <v>1</v>
      </c>
      <c r="F1810" s="246" t="s">
        <v>2944</v>
      </c>
      <c r="G1810" s="243"/>
      <c r="H1810" s="247">
        <v>22.399999999999999</v>
      </c>
      <c r="I1810" s="248"/>
      <c r="J1810" s="243"/>
      <c r="K1810" s="243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3" t="s">
        <v>223</v>
      </c>
      <c r="AU1810" s="253" t="s">
        <v>89</v>
      </c>
      <c r="AV1810" s="13" t="s">
        <v>89</v>
      </c>
      <c r="AW1810" s="13" t="s">
        <v>36</v>
      </c>
      <c r="AX1810" s="13" t="s">
        <v>80</v>
      </c>
      <c r="AY1810" s="253" t="s">
        <v>215</v>
      </c>
    </row>
    <row r="1811" s="13" customFormat="1">
      <c r="A1811" s="13"/>
      <c r="B1811" s="242"/>
      <c r="C1811" s="243"/>
      <c r="D1811" s="244" t="s">
        <v>223</v>
      </c>
      <c r="E1811" s="245" t="s">
        <v>1</v>
      </c>
      <c r="F1811" s="246" t="s">
        <v>2945</v>
      </c>
      <c r="G1811" s="243"/>
      <c r="H1811" s="247">
        <v>32</v>
      </c>
      <c r="I1811" s="248"/>
      <c r="J1811" s="243"/>
      <c r="K1811" s="243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3" t="s">
        <v>223</v>
      </c>
      <c r="AU1811" s="253" t="s">
        <v>89</v>
      </c>
      <c r="AV1811" s="13" t="s">
        <v>89</v>
      </c>
      <c r="AW1811" s="13" t="s">
        <v>36</v>
      </c>
      <c r="AX1811" s="13" t="s">
        <v>80</v>
      </c>
      <c r="AY1811" s="253" t="s">
        <v>215</v>
      </c>
    </row>
    <row r="1812" s="13" customFormat="1">
      <c r="A1812" s="13"/>
      <c r="B1812" s="242"/>
      <c r="C1812" s="243"/>
      <c r="D1812" s="244" t="s">
        <v>223</v>
      </c>
      <c r="E1812" s="245" t="s">
        <v>1</v>
      </c>
      <c r="F1812" s="246" t="s">
        <v>2946</v>
      </c>
      <c r="G1812" s="243"/>
      <c r="H1812" s="247">
        <v>6.1600000000000001</v>
      </c>
      <c r="I1812" s="248"/>
      <c r="J1812" s="243"/>
      <c r="K1812" s="243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3" t="s">
        <v>223</v>
      </c>
      <c r="AU1812" s="253" t="s">
        <v>89</v>
      </c>
      <c r="AV1812" s="13" t="s">
        <v>89</v>
      </c>
      <c r="AW1812" s="13" t="s">
        <v>36</v>
      </c>
      <c r="AX1812" s="13" t="s">
        <v>80</v>
      </c>
      <c r="AY1812" s="253" t="s">
        <v>215</v>
      </c>
    </row>
    <row r="1813" s="14" customFormat="1">
      <c r="A1813" s="14"/>
      <c r="B1813" s="254"/>
      <c r="C1813" s="255"/>
      <c r="D1813" s="244" t="s">
        <v>223</v>
      </c>
      <c r="E1813" s="256" t="s">
        <v>1</v>
      </c>
      <c r="F1813" s="257" t="s">
        <v>226</v>
      </c>
      <c r="G1813" s="255"/>
      <c r="H1813" s="258">
        <v>60.560000000000002</v>
      </c>
      <c r="I1813" s="259"/>
      <c r="J1813" s="255"/>
      <c r="K1813" s="255"/>
      <c r="L1813" s="260"/>
      <c r="M1813" s="261"/>
      <c r="N1813" s="262"/>
      <c r="O1813" s="262"/>
      <c r="P1813" s="262"/>
      <c r="Q1813" s="262"/>
      <c r="R1813" s="262"/>
      <c r="S1813" s="262"/>
      <c r="T1813" s="26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4" t="s">
        <v>223</v>
      </c>
      <c r="AU1813" s="264" t="s">
        <v>89</v>
      </c>
      <c r="AV1813" s="14" t="s">
        <v>221</v>
      </c>
      <c r="AW1813" s="14" t="s">
        <v>36</v>
      </c>
      <c r="AX1813" s="14" t="s">
        <v>21</v>
      </c>
      <c r="AY1813" s="264" t="s">
        <v>215</v>
      </c>
    </row>
    <row r="1814" s="2" customFormat="1" ht="21.75" customHeight="1">
      <c r="A1814" s="39"/>
      <c r="B1814" s="40"/>
      <c r="C1814" s="228" t="s">
        <v>2947</v>
      </c>
      <c r="D1814" s="228" t="s">
        <v>217</v>
      </c>
      <c r="E1814" s="229" t="s">
        <v>2948</v>
      </c>
      <c r="F1814" s="230" t="s">
        <v>2949</v>
      </c>
      <c r="G1814" s="231" t="s">
        <v>1587</v>
      </c>
      <c r="H1814" s="297"/>
      <c r="I1814" s="233"/>
      <c r="J1814" s="234">
        <f>ROUND(I1814*H1814,2)</f>
        <v>0</v>
      </c>
      <c r="K1814" s="235"/>
      <c r="L1814" s="45"/>
      <c r="M1814" s="236" t="s">
        <v>1</v>
      </c>
      <c r="N1814" s="237" t="s">
        <v>45</v>
      </c>
      <c r="O1814" s="92"/>
      <c r="P1814" s="238">
        <f>O1814*H1814</f>
        <v>0</v>
      </c>
      <c r="Q1814" s="238">
        <v>0</v>
      </c>
      <c r="R1814" s="238">
        <f>Q1814*H1814</f>
        <v>0</v>
      </c>
      <c r="S1814" s="238">
        <v>0</v>
      </c>
      <c r="T1814" s="239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40" t="s">
        <v>303</v>
      </c>
      <c r="AT1814" s="240" t="s">
        <v>217</v>
      </c>
      <c r="AU1814" s="240" t="s">
        <v>89</v>
      </c>
      <c r="AY1814" s="18" t="s">
        <v>215</v>
      </c>
      <c r="BE1814" s="241">
        <f>IF(N1814="základní",J1814,0)</f>
        <v>0</v>
      </c>
      <c r="BF1814" s="241">
        <f>IF(N1814="snížená",J1814,0)</f>
        <v>0</v>
      </c>
      <c r="BG1814" s="241">
        <f>IF(N1814="zákl. přenesená",J1814,0)</f>
        <v>0</v>
      </c>
      <c r="BH1814" s="241">
        <f>IF(N1814="sníž. přenesená",J1814,0)</f>
        <v>0</v>
      </c>
      <c r="BI1814" s="241">
        <f>IF(N1814="nulová",J1814,0)</f>
        <v>0</v>
      </c>
      <c r="BJ1814" s="18" t="s">
        <v>21</v>
      </c>
      <c r="BK1814" s="241">
        <f>ROUND(I1814*H1814,2)</f>
        <v>0</v>
      </c>
      <c r="BL1814" s="18" t="s">
        <v>303</v>
      </c>
      <c r="BM1814" s="240" t="s">
        <v>2950</v>
      </c>
    </row>
    <row r="1815" s="12" customFormat="1" ht="25.92" customHeight="1">
      <c r="A1815" s="12"/>
      <c r="B1815" s="212"/>
      <c r="C1815" s="213"/>
      <c r="D1815" s="214" t="s">
        <v>79</v>
      </c>
      <c r="E1815" s="215" t="s">
        <v>294</v>
      </c>
      <c r="F1815" s="215" t="s">
        <v>2951</v>
      </c>
      <c r="G1815" s="213"/>
      <c r="H1815" s="213"/>
      <c r="I1815" s="216"/>
      <c r="J1815" s="217">
        <f>BK1815</f>
        <v>0</v>
      </c>
      <c r="K1815" s="213"/>
      <c r="L1815" s="218"/>
      <c r="M1815" s="219"/>
      <c r="N1815" s="220"/>
      <c r="O1815" s="220"/>
      <c r="P1815" s="221">
        <f>P1816+P1819</f>
        <v>0</v>
      </c>
      <c r="Q1815" s="220"/>
      <c r="R1815" s="221">
        <f>R1816+R1819</f>
        <v>0</v>
      </c>
      <c r="S1815" s="220"/>
      <c r="T1815" s="222">
        <f>T1816+T1819</f>
        <v>0</v>
      </c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R1815" s="223" t="s">
        <v>233</v>
      </c>
      <c r="AT1815" s="224" t="s">
        <v>79</v>
      </c>
      <c r="AU1815" s="224" t="s">
        <v>80</v>
      </c>
      <c r="AY1815" s="223" t="s">
        <v>215</v>
      </c>
      <c r="BK1815" s="225">
        <f>BK1816+BK1819</f>
        <v>0</v>
      </c>
    </row>
    <row r="1816" s="12" customFormat="1" ht="22.8" customHeight="1">
      <c r="A1816" s="12"/>
      <c r="B1816" s="212"/>
      <c r="C1816" s="213"/>
      <c r="D1816" s="214" t="s">
        <v>79</v>
      </c>
      <c r="E1816" s="226" t="s">
        <v>2952</v>
      </c>
      <c r="F1816" s="226" t="s">
        <v>2953</v>
      </c>
      <c r="G1816" s="213"/>
      <c r="H1816" s="213"/>
      <c r="I1816" s="216"/>
      <c r="J1816" s="227">
        <f>BK1816</f>
        <v>0</v>
      </c>
      <c r="K1816" s="213"/>
      <c r="L1816" s="218"/>
      <c r="M1816" s="219"/>
      <c r="N1816" s="220"/>
      <c r="O1816" s="220"/>
      <c r="P1816" s="221">
        <f>SUM(P1817:P1818)</f>
        <v>0</v>
      </c>
      <c r="Q1816" s="220"/>
      <c r="R1816" s="221">
        <f>SUM(R1817:R1818)</f>
        <v>0</v>
      </c>
      <c r="S1816" s="220"/>
      <c r="T1816" s="222">
        <f>SUM(T1817:T1818)</f>
        <v>0</v>
      </c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R1816" s="223" t="s">
        <v>233</v>
      </c>
      <c r="AT1816" s="224" t="s">
        <v>79</v>
      </c>
      <c r="AU1816" s="224" t="s">
        <v>21</v>
      </c>
      <c r="AY1816" s="223" t="s">
        <v>215</v>
      </c>
      <c r="BK1816" s="225">
        <f>SUM(BK1817:BK1818)</f>
        <v>0</v>
      </c>
    </row>
    <row r="1817" s="2" customFormat="1" ht="16.5" customHeight="1">
      <c r="A1817" s="39"/>
      <c r="B1817" s="40"/>
      <c r="C1817" s="228" t="s">
        <v>2954</v>
      </c>
      <c r="D1817" s="228" t="s">
        <v>217</v>
      </c>
      <c r="E1817" s="229" t="s">
        <v>2955</v>
      </c>
      <c r="F1817" s="230" t="s">
        <v>2956</v>
      </c>
      <c r="G1817" s="231" t="s">
        <v>991</v>
      </c>
      <c r="H1817" s="232">
        <v>1</v>
      </c>
      <c r="I1817" s="233"/>
      <c r="J1817" s="234">
        <f>ROUND(I1817*H1817,2)</f>
        <v>0</v>
      </c>
      <c r="K1817" s="235"/>
      <c r="L1817" s="45"/>
      <c r="M1817" s="236" t="s">
        <v>1</v>
      </c>
      <c r="N1817" s="237" t="s">
        <v>45</v>
      </c>
      <c r="O1817" s="92"/>
      <c r="P1817" s="238">
        <f>O1817*H1817</f>
        <v>0</v>
      </c>
      <c r="Q1817" s="238">
        <v>0</v>
      </c>
      <c r="R1817" s="238">
        <f>Q1817*H1817</f>
        <v>0</v>
      </c>
      <c r="S1817" s="238">
        <v>0</v>
      </c>
      <c r="T1817" s="239">
        <f>S1817*H1817</f>
        <v>0</v>
      </c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R1817" s="240" t="s">
        <v>564</v>
      </c>
      <c r="AT1817" s="240" t="s">
        <v>217</v>
      </c>
      <c r="AU1817" s="240" t="s">
        <v>89</v>
      </c>
      <c r="AY1817" s="18" t="s">
        <v>215</v>
      </c>
      <c r="BE1817" s="241">
        <f>IF(N1817="základní",J1817,0)</f>
        <v>0</v>
      </c>
      <c r="BF1817" s="241">
        <f>IF(N1817="snížená",J1817,0)</f>
        <v>0</v>
      </c>
      <c r="BG1817" s="241">
        <f>IF(N1817="zákl. přenesená",J1817,0)</f>
        <v>0</v>
      </c>
      <c r="BH1817" s="241">
        <f>IF(N1817="sníž. přenesená",J1817,0)</f>
        <v>0</v>
      </c>
      <c r="BI1817" s="241">
        <f>IF(N1817="nulová",J1817,0)</f>
        <v>0</v>
      </c>
      <c r="BJ1817" s="18" t="s">
        <v>21</v>
      </c>
      <c r="BK1817" s="241">
        <f>ROUND(I1817*H1817,2)</f>
        <v>0</v>
      </c>
      <c r="BL1817" s="18" t="s">
        <v>564</v>
      </c>
      <c r="BM1817" s="240" t="s">
        <v>2957</v>
      </c>
    </row>
    <row r="1818" s="13" customFormat="1">
      <c r="A1818" s="13"/>
      <c r="B1818" s="242"/>
      <c r="C1818" s="243"/>
      <c r="D1818" s="244" t="s">
        <v>223</v>
      </c>
      <c r="E1818" s="245" t="s">
        <v>1</v>
      </c>
      <c r="F1818" s="246" t="s">
        <v>21</v>
      </c>
      <c r="G1818" s="243"/>
      <c r="H1818" s="247">
        <v>1</v>
      </c>
      <c r="I1818" s="248"/>
      <c r="J1818" s="243"/>
      <c r="K1818" s="243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3" t="s">
        <v>223</v>
      </c>
      <c r="AU1818" s="253" t="s">
        <v>89</v>
      </c>
      <c r="AV1818" s="13" t="s">
        <v>89</v>
      </c>
      <c r="AW1818" s="13" t="s">
        <v>36</v>
      </c>
      <c r="AX1818" s="13" t="s">
        <v>21</v>
      </c>
      <c r="AY1818" s="253" t="s">
        <v>215</v>
      </c>
    </row>
    <row r="1819" s="12" customFormat="1" ht="22.8" customHeight="1">
      <c r="A1819" s="12"/>
      <c r="B1819" s="212"/>
      <c r="C1819" s="213"/>
      <c r="D1819" s="214" t="s">
        <v>79</v>
      </c>
      <c r="E1819" s="226" t="s">
        <v>2958</v>
      </c>
      <c r="F1819" s="226" t="s">
        <v>2959</v>
      </c>
      <c r="G1819" s="213"/>
      <c r="H1819" s="213"/>
      <c r="I1819" s="216"/>
      <c r="J1819" s="227">
        <f>BK1819</f>
        <v>0</v>
      </c>
      <c r="K1819" s="213"/>
      <c r="L1819" s="218"/>
      <c r="M1819" s="219"/>
      <c r="N1819" s="220"/>
      <c r="O1819" s="220"/>
      <c r="P1819" s="221">
        <f>SUM(P1820:P1831)</f>
        <v>0</v>
      </c>
      <c r="Q1819" s="220"/>
      <c r="R1819" s="221">
        <f>SUM(R1820:R1831)</f>
        <v>0</v>
      </c>
      <c r="S1819" s="220"/>
      <c r="T1819" s="222">
        <f>SUM(T1820:T1831)</f>
        <v>0</v>
      </c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R1819" s="223" t="s">
        <v>233</v>
      </c>
      <c r="AT1819" s="224" t="s">
        <v>79</v>
      </c>
      <c r="AU1819" s="224" t="s">
        <v>21</v>
      </c>
      <c r="AY1819" s="223" t="s">
        <v>215</v>
      </c>
      <c r="BK1819" s="225">
        <f>SUM(BK1820:BK1831)</f>
        <v>0</v>
      </c>
    </row>
    <row r="1820" s="2" customFormat="1" ht="16.5" customHeight="1">
      <c r="A1820" s="39"/>
      <c r="B1820" s="40"/>
      <c r="C1820" s="228" t="s">
        <v>2960</v>
      </c>
      <c r="D1820" s="228" t="s">
        <v>217</v>
      </c>
      <c r="E1820" s="229" t="s">
        <v>2961</v>
      </c>
      <c r="F1820" s="230" t="s">
        <v>2962</v>
      </c>
      <c r="G1820" s="231" t="s">
        <v>484</v>
      </c>
      <c r="H1820" s="232">
        <v>17100</v>
      </c>
      <c r="I1820" s="233"/>
      <c r="J1820" s="234">
        <f>ROUND(I1820*H1820,2)</f>
        <v>0</v>
      </c>
      <c r="K1820" s="235"/>
      <c r="L1820" s="45"/>
      <c r="M1820" s="236" t="s">
        <v>1</v>
      </c>
      <c r="N1820" s="237" t="s">
        <v>45</v>
      </c>
      <c r="O1820" s="92"/>
      <c r="P1820" s="238">
        <f>O1820*H1820</f>
        <v>0</v>
      </c>
      <c r="Q1820" s="238">
        <v>0</v>
      </c>
      <c r="R1820" s="238">
        <f>Q1820*H1820</f>
        <v>0</v>
      </c>
      <c r="S1820" s="238">
        <v>0</v>
      </c>
      <c r="T1820" s="239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40" t="s">
        <v>564</v>
      </c>
      <c r="AT1820" s="240" t="s">
        <v>217</v>
      </c>
      <c r="AU1820" s="240" t="s">
        <v>89</v>
      </c>
      <c r="AY1820" s="18" t="s">
        <v>215</v>
      </c>
      <c r="BE1820" s="241">
        <f>IF(N1820="základní",J1820,0)</f>
        <v>0</v>
      </c>
      <c r="BF1820" s="241">
        <f>IF(N1820="snížená",J1820,0)</f>
        <v>0</v>
      </c>
      <c r="BG1820" s="241">
        <f>IF(N1820="zákl. přenesená",J1820,0)</f>
        <v>0</v>
      </c>
      <c r="BH1820" s="241">
        <f>IF(N1820="sníž. přenesená",J1820,0)</f>
        <v>0</v>
      </c>
      <c r="BI1820" s="241">
        <f>IF(N1820="nulová",J1820,0)</f>
        <v>0</v>
      </c>
      <c r="BJ1820" s="18" t="s">
        <v>21</v>
      </c>
      <c r="BK1820" s="241">
        <f>ROUND(I1820*H1820,2)</f>
        <v>0</v>
      </c>
      <c r="BL1820" s="18" t="s">
        <v>564</v>
      </c>
      <c r="BM1820" s="240" t="s">
        <v>2963</v>
      </c>
    </row>
    <row r="1821" s="15" customFormat="1">
      <c r="A1821" s="15"/>
      <c r="B1821" s="265"/>
      <c r="C1821" s="266"/>
      <c r="D1821" s="244" t="s">
        <v>223</v>
      </c>
      <c r="E1821" s="267" t="s">
        <v>1</v>
      </c>
      <c r="F1821" s="268" t="s">
        <v>2964</v>
      </c>
      <c r="G1821" s="266"/>
      <c r="H1821" s="267" t="s">
        <v>1</v>
      </c>
      <c r="I1821" s="269"/>
      <c r="J1821" s="266"/>
      <c r="K1821" s="266"/>
      <c r="L1821" s="270"/>
      <c r="M1821" s="271"/>
      <c r="N1821" s="272"/>
      <c r="O1821" s="272"/>
      <c r="P1821" s="272"/>
      <c r="Q1821" s="272"/>
      <c r="R1821" s="272"/>
      <c r="S1821" s="272"/>
      <c r="T1821" s="273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74" t="s">
        <v>223</v>
      </c>
      <c r="AU1821" s="274" t="s">
        <v>89</v>
      </c>
      <c r="AV1821" s="15" t="s">
        <v>21</v>
      </c>
      <c r="AW1821" s="15" t="s">
        <v>36</v>
      </c>
      <c r="AX1821" s="15" t="s">
        <v>80</v>
      </c>
      <c r="AY1821" s="274" t="s">
        <v>215</v>
      </c>
    </row>
    <row r="1822" s="13" customFormat="1">
      <c r="A1822" s="13"/>
      <c r="B1822" s="242"/>
      <c r="C1822" s="243"/>
      <c r="D1822" s="244" t="s">
        <v>223</v>
      </c>
      <c r="E1822" s="245" t="s">
        <v>1</v>
      </c>
      <c r="F1822" s="246" t="s">
        <v>2965</v>
      </c>
      <c r="G1822" s="243"/>
      <c r="H1822" s="247">
        <v>10245</v>
      </c>
      <c r="I1822" s="248"/>
      <c r="J1822" s="243"/>
      <c r="K1822" s="243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3" t="s">
        <v>223</v>
      </c>
      <c r="AU1822" s="253" t="s">
        <v>89</v>
      </c>
      <c r="AV1822" s="13" t="s">
        <v>89</v>
      </c>
      <c r="AW1822" s="13" t="s">
        <v>36</v>
      </c>
      <c r="AX1822" s="13" t="s">
        <v>80</v>
      </c>
      <c r="AY1822" s="253" t="s">
        <v>215</v>
      </c>
    </row>
    <row r="1823" s="13" customFormat="1">
      <c r="A1823" s="13"/>
      <c r="B1823" s="242"/>
      <c r="C1823" s="243"/>
      <c r="D1823" s="244" t="s">
        <v>223</v>
      </c>
      <c r="E1823" s="245" t="s">
        <v>1</v>
      </c>
      <c r="F1823" s="246" t="s">
        <v>2966</v>
      </c>
      <c r="G1823" s="243"/>
      <c r="H1823" s="247">
        <v>455</v>
      </c>
      <c r="I1823" s="248"/>
      <c r="J1823" s="243"/>
      <c r="K1823" s="243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223</v>
      </c>
      <c r="AU1823" s="253" t="s">
        <v>89</v>
      </c>
      <c r="AV1823" s="13" t="s">
        <v>89</v>
      </c>
      <c r="AW1823" s="13" t="s">
        <v>36</v>
      </c>
      <c r="AX1823" s="13" t="s">
        <v>80</v>
      </c>
      <c r="AY1823" s="253" t="s">
        <v>215</v>
      </c>
    </row>
    <row r="1824" s="13" customFormat="1">
      <c r="A1824" s="13"/>
      <c r="B1824" s="242"/>
      <c r="C1824" s="243"/>
      <c r="D1824" s="244" t="s">
        <v>223</v>
      </c>
      <c r="E1824" s="245" t="s">
        <v>1</v>
      </c>
      <c r="F1824" s="246" t="s">
        <v>2967</v>
      </c>
      <c r="G1824" s="243"/>
      <c r="H1824" s="247">
        <v>1100</v>
      </c>
      <c r="I1824" s="248"/>
      <c r="J1824" s="243"/>
      <c r="K1824" s="243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3" t="s">
        <v>223</v>
      </c>
      <c r="AU1824" s="253" t="s">
        <v>89</v>
      </c>
      <c r="AV1824" s="13" t="s">
        <v>89</v>
      </c>
      <c r="AW1824" s="13" t="s">
        <v>36</v>
      </c>
      <c r="AX1824" s="13" t="s">
        <v>80</v>
      </c>
      <c r="AY1824" s="253" t="s">
        <v>215</v>
      </c>
    </row>
    <row r="1825" s="13" customFormat="1">
      <c r="A1825" s="13"/>
      <c r="B1825" s="242"/>
      <c r="C1825" s="243"/>
      <c r="D1825" s="244" t="s">
        <v>223</v>
      </c>
      <c r="E1825" s="245" t="s">
        <v>1</v>
      </c>
      <c r="F1825" s="246" t="s">
        <v>2968</v>
      </c>
      <c r="G1825" s="243"/>
      <c r="H1825" s="247">
        <v>600</v>
      </c>
      <c r="I1825" s="248"/>
      <c r="J1825" s="243"/>
      <c r="K1825" s="243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3" t="s">
        <v>223</v>
      </c>
      <c r="AU1825" s="253" t="s">
        <v>89</v>
      </c>
      <c r="AV1825" s="13" t="s">
        <v>89</v>
      </c>
      <c r="AW1825" s="13" t="s">
        <v>36</v>
      </c>
      <c r="AX1825" s="13" t="s">
        <v>80</v>
      </c>
      <c r="AY1825" s="253" t="s">
        <v>215</v>
      </c>
    </row>
    <row r="1826" s="15" customFormat="1">
      <c r="A1826" s="15"/>
      <c r="B1826" s="265"/>
      <c r="C1826" s="266"/>
      <c r="D1826" s="244" t="s">
        <v>223</v>
      </c>
      <c r="E1826" s="267" t="s">
        <v>1</v>
      </c>
      <c r="F1826" s="268" t="s">
        <v>2969</v>
      </c>
      <c r="G1826" s="266"/>
      <c r="H1826" s="267" t="s">
        <v>1</v>
      </c>
      <c r="I1826" s="269"/>
      <c r="J1826" s="266"/>
      <c r="K1826" s="266"/>
      <c r="L1826" s="270"/>
      <c r="M1826" s="271"/>
      <c r="N1826" s="272"/>
      <c r="O1826" s="272"/>
      <c r="P1826" s="272"/>
      <c r="Q1826" s="272"/>
      <c r="R1826" s="272"/>
      <c r="S1826" s="272"/>
      <c r="T1826" s="273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74" t="s">
        <v>223</v>
      </c>
      <c r="AU1826" s="274" t="s">
        <v>89</v>
      </c>
      <c r="AV1826" s="15" t="s">
        <v>21</v>
      </c>
      <c r="AW1826" s="15" t="s">
        <v>36</v>
      </c>
      <c r="AX1826" s="15" t="s">
        <v>80</v>
      </c>
      <c r="AY1826" s="274" t="s">
        <v>215</v>
      </c>
    </row>
    <row r="1827" s="13" customFormat="1">
      <c r="A1827" s="13"/>
      <c r="B1827" s="242"/>
      <c r="C1827" s="243"/>
      <c r="D1827" s="244" t="s">
        <v>223</v>
      </c>
      <c r="E1827" s="245" t="s">
        <v>1</v>
      </c>
      <c r="F1827" s="246" t="s">
        <v>2970</v>
      </c>
      <c r="G1827" s="243"/>
      <c r="H1827" s="247">
        <v>4212</v>
      </c>
      <c r="I1827" s="248"/>
      <c r="J1827" s="243"/>
      <c r="K1827" s="243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3" t="s">
        <v>223</v>
      </c>
      <c r="AU1827" s="253" t="s">
        <v>89</v>
      </c>
      <c r="AV1827" s="13" t="s">
        <v>89</v>
      </c>
      <c r="AW1827" s="13" t="s">
        <v>36</v>
      </c>
      <c r="AX1827" s="13" t="s">
        <v>80</v>
      </c>
      <c r="AY1827" s="253" t="s">
        <v>215</v>
      </c>
    </row>
    <row r="1828" s="13" customFormat="1">
      <c r="A1828" s="13"/>
      <c r="B1828" s="242"/>
      <c r="C1828" s="243"/>
      <c r="D1828" s="244" t="s">
        <v>223</v>
      </c>
      <c r="E1828" s="245" t="s">
        <v>1</v>
      </c>
      <c r="F1828" s="246" t="s">
        <v>2971</v>
      </c>
      <c r="G1828" s="243"/>
      <c r="H1828" s="247">
        <v>58</v>
      </c>
      <c r="I1828" s="248"/>
      <c r="J1828" s="243"/>
      <c r="K1828" s="243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3" t="s">
        <v>223</v>
      </c>
      <c r="AU1828" s="253" t="s">
        <v>89</v>
      </c>
      <c r="AV1828" s="13" t="s">
        <v>89</v>
      </c>
      <c r="AW1828" s="13" t="s">
        <v>36</v>
      </c>
      <c r="AX1828" s="13" t="s">
        <v>80</v>
      </c>
      <c r="AY1828" s="253" t="s">
        <v>215</v>
      </c>
    </row>
    <row r="1829" s="13" customFormat="1">
      <c r="A1829" s="13"/>
      <c r="B1829" s="242"/>
      <c r="C1829" s="243"/>
      <c r="D1829" s="244" t="s">
        <v>223</v>
      </c>
      <c r="E1829" s="245" t="s">
        <v>1</v>
      </c>
      <c r="F1829" s="246" t="s">
        <v>2972</v>
      </c>
      <c r="G1829" s="243"/>
      <c r="H1829" s="247">
        <v>430</v>
      </c>
      <c r="I1829" s="248"/>
      <c r="J1829" s="243"/>
      <c r="K1829" s="243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3" t="s">
        <v>223</v>
      </c>
      <c r="AU1829" s="253" t="s">
        <v>89</v>
      </c>
      <c r="AV1829" s="13" t="s">
        <v>89</v>
      </c>
      <c r="AW1829" s="13" t="s">
        <v>36</v>
      </c>
      <c r="AX1829" s="13" t="s">
        <v>80</v>
      </c>
      <c r="AY1829" s="253" t="s">
        <v>215</v>
      </c>
    </row>
    <row r="1830" s="14" customFormat="1">
      <c r="A1830" s="14"/>
      <c r="B1830" s="254"/>
      <c r="C1830" s="255"/>
      <c r="D1830" s="244" t="s">
        <v>223</v>
      </c>
      <c r="E1830" s="256" t="s">
        <v>1</v>
      </c>
      <c r="F1830" s="257" t="s">
        <v>226</v>
      </c>
      <c r="G1830" s="255"/>
      <c r="H1830" s="258">
        <v>17100</v>
      </c>
      <c r="I1830" s="259"/>
      <c r="J1830" s="255"/>
      <c r="K1830" s="255"/>
      <c r="L1830" s="260"/>
      <c r="M1830" s="261"/>
      <c r="N1830" s="262"/>
      <c r="O1830" s="262"/>
      <c r="P1830" s="262"/>
      <c r="Q1830" s="262"/>
      <c r="R1830" s="262"/>
      <c r="S1830" s="262"/>
      <c r="T1830" s="26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4" t="s">
        <v>223</v>
      </c>
      <c r="AU1830" s="264" t="s">
        <v>89</v>
      </c>
      <c r="AV1830" s="14" t="s">
        <v>221</v>
      </c>
      <c r="AW1830" s="14" t="s">
        <v>36</v>
      </c>
      <c r="AX1830" s="14" t="s">
        <v>21</v>
      </c>
      <c r="AY1830" s="264" t="s">
        <v>215</v>
      </c>
    </row>
    <row r="1831" s="15" customFormat="1">
      <c r="A1831" s="15"/>
      <c r="B1831" s="265"/>
      <c r="C1831" s="266"/>
      <c r="D1831" s="244" t="s">
        <v>223</v>
      </c>
      <c r="E1831" s="267" t="s">
        <v>1</v>
      </c>
      <c r="F1831" s="268" t="s">
        <v>2973</v>
      </c>
      <c r="G1831" s="266"/>
      <c r="H1831" s="267" t="s">
        <v>1</v>
      </c>
      <c r="I1831" s="269"/>
      <c r="J1831" s="266"/>
      <c r="K1831" s="266"/>
      <c r="L1831" s="270"/>
      <c r="M1831" s="271"/>
      <c r="N1831" s="272"/>
      <c r="O1831" s="272"/>
      <c r="P1831" s="272"/>
      <c r="Q1831" s="272"/>
      <c r="R1831" s="272"/>
      <c r="S1831" s="272"/>
      <c r="T1831" s="273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74" t="s">
        <v>223</v>
      </c>
      <c r="AU1831" s="274" t="s">
        <v>89</v>
      </c>
      <c r="AV1831" s="15" t="s">
        <v>21</v>
      </c>
      <c r="AW1831" s="15" t="s">
        <v>36</v>
      </c>
      <c r="AX1831" s="15" t="s">
        <v>80</v>
      </c>
      <c r="AY1831" s="274" t="s">
        <v>215</v>
      </c>
    </row>
    <row r="1832" s="12" customFormat="1" ht="25.92" customHeight="1">
      <c r="A1832" s="12"/>
      <c r="B1832" s="212"/>
      <c r="C1832" s="213"/>
      <c r="D1832" s="214" t="s">
        <v>79</v>
      </c>
      <c r="E1832" s="215" t="s">
        <v>2974</v>
      </c>
      <c r="F1832" s="215" t="s">
        <v>2975</v>
      </c>
      <c r="G1832" s="213"/>
      <c r="H1832" s="213"/>
      <c r="I1832" s="216"/>
      <c r="J1832" s="217">
        <f>BK1832</f>
        <v>0</v>
      </c>
      <c r="K1832" s="213"/>
      <c r="L1832" s="218"/>
      <c r="M1832" s="219"/>
      <c r="N1832" s="220"/>
      <c r="O1832" s="220"/>
      <c r="P1832" s="221">
        <f>P1833+P1854</f>
        <v>0</v>
      </c>
      <c r="Q1832" s="220"/>
      <c r="R1832" s="221">
        <f>R1833+R1854</f>
        <v>0</v>
      </c>
      <c r="S1832" s="220"/>
      <c r="T1832" s="222">
        <f>T1833+T1854</f>
        <v>0</v>
      </c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R1832" s="223" t="s">
        <v>243</v>
      </c>
      <c r="AT1832" s="224" t="s">
        <v>79</v>
      </c>
      <c r="AU1832" s="224" t="s">
        <v>80</v>
      </c>
      <c r="AY1832" s="223" t="s">
        <v>215</v>
      </c>
      <c r="BK1832" s="225">
        <f>BK1833+BK1854</f>
        <v>0</v>
      </c>
    </row>
    <row r="1833" s="12" customFormat="1" ht="22.8" customHeight="1">
      <c r="A1833" s="12"/>
      <c r="B1833" s="212"/>
      <c r="C1833" s="213"/>
      <c r="D1833" s="214" t="s">
        <v>79</v>
      </c>
      <c r="E1833" s="226" t="s">
        <v>2976</v>
      </c>
      <c r="F1833" s="226" t="s">
        <v>2977</v>
      </c>
      <c r="G1833" s="213"/>
      <c r="H1833" s="213"/>
      <c r="I1833" s="216"/>
      <c r="J1833" s="227">
        <f>BK1833</f>
        <v>0</v>
      </c>
      <c r="K1833" s="213"/>
      <c r="L1833" s="218"/>
      <c r="M1833" s="219"/>
      <c r="N1833" s="220"/>
      <c r="O1833" s="220"/>
      <c r="P1833" s="221">
        <f>SUM(P1834:P1853)</f>
        <v>0</v>
      </c>
      <c r="Q1833" s="220"/>
      <c r="R1833" s="221">
        <f>SUM(R1834:R1853)</f>
        <v>0</v>
      </c>
      <c r="S1833" s="220"/>
      <c r="T1833" s="222">
        <f>SUM(T1834:T1853)</f>
        <v>0</v>
      </c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R1833" s="223" t="s">
        <v>243</v>
      </c>
      <c r="AT1833" s="224" t="s">
        <v>79</v>
      </c>
      <c r="AU1833" s="224" t="s">
        <v>21</v>
      </c>
      <c r="AY1833" s="223" t="s">
        <v>215</v>
      </c>
      <c r="BK1833" s="225">
        <f>SUM(BK1834:BK1853)</f>
        <v>0</v>
      </c>
    </row>
    <row r="1834" s="2" customFormat="1" ht="16.5" customHeight="1">
      <c r="A1834" s="39"/>
      <c r="B1834" s="40"/>
      <c r="C1834" s="228" t="s">
        <v>2978</v>
      </c>
      <c r="D1834" s="228" t="s">
        <v>217</v>
      </c>
      <c r="E1834" s="229" t="s">
        <v>2979</v>
      </c>
      <c r="F1834" s="230" t="s">
        <v>2980</v>
      </c>
      <c r="G1834" s="231" t="s">
        <v>991</v>
      </c>
      <c r="H1834" s="232">
        <v>2</v>
      </c>
      <c r="I1834" s="233"/>
      <c r="J1834" s="234">
        <f>ROUND(I1834*H1834,2)</f>
        <v>0</v>
      </c>
      <c r="K1834" s="235"/>
      <c r="L1834" s="45"/>
      <c r="M1834" s="236" t="s">
        <v>1</v>
      </c>
      <c r="N1834" s="237" t="s">
        <v>45</v>
      </c>
      <c r="O1834" s="92"/>
      <c r="P1834" s="238">
        <f>O1834*H1834</f>
        <v>0</v>
      </c>
      <c r="Q1834" s="238">
        <v>0</v>
      </c>
      <c r="R1834" s="238">
        <f>Q1834*H1834</f>
        <v>0</v>
      </c>
      <c r="S1834" s="238">
        <v>0</v>
      </c>
      <c r="T1834" s="239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40" t="s">
        <v>221</v>
      </c>
      <c r="AT1834" s="240" t="s">
        <v>217</v>
      </c>
      <c r="AU1834" s="240" t="s">
        <v>89</v>
      </c>
      <c r="AY1834" s="18" t="s">
        <v>215</v>
      </c>
      <c r="BE1834" s="241">
        <f>IF(N1834="základní",J1834,0)</f>
        <v>0</v>
      </c>
      <c r="BF1834" s="241">
        <f>IF(N1834="snížená",J1834,0)</f>
        <v>0</v>
      </c>
      <c r="BG1834" s="241">
        <f>IF(N1834="zákl. přenesená",J1834,0)</f>
        <v>0</v>
      </c>
      <c r="BH1834" s="241">
        <f>IF(N1834="sníž. přenesená",J1834,0)</f>
        <v>0</v>
      </c>
      <c r="BI1834" s="241">
        <f>IF(N1834="nulová",J1834,0)</f>
        <v>0</v>
      </c>
      <c r="BJ1834" s="18" t="s">
        <v>21</v>
      </c>
      <c r="BK1834" s="241">
        <f>ROUND(I1834*H1834,2)</f>
        <v>0</v>
      </c>
      <c r="BL1834" s="18" t="s">
        <v>221</v>
      </c>
      <c r="BM1834" s="240" t="s">
        <v>2981</v>
      </c>
    </row>
    <row r="1835" s="13" customFormat="1">
      <c r="A1835" s="13"/>
      <c r="B1835" s="242"/>
      <c r="C1835" s="243"/>
      <c r="D1835" s="244" t="s">
        <v>223</v>
      </c>
      <c r="E1835" s="245" t="s">
        <v>1</v>
      </c>
      <c r="F1835" s="246" t="s">
        <v>89</v>
      </c>
      <c r="G1835" s="243"/>
      <c r="H1835" s="247">
        <v>2</v>
      </c>
      <c r="I1835" s="248"/>
      <c r="J1835" s="243"/>
      <c r="K1835" s="243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223</v>
      </c>
      <c r="AU1835" s="253" t="s">
        <v>89</v>
      </c>
      <c r="AV1835" s="13" t="s">
        <v>89</v>
      </c>
      <c r="AW1835" s="13" t="s">
        <v>36</v>
      </c>
      <c r="AX1835" s="13" t="s">
        <v>21</v>
      </c>
      <c r="AY1835" s="253" t="s">
        <v>215</v>
      </c>
    </row>
    <row r="1836" s="2" customFormat="1" ht="21.75" customHeight="1">
      <c r="A1836" s="39"/>
      <c r="B1836" s="40"/>
      <c r="C1836" s="228" t="s">
        <v>2982</v>
      </c>
      <c r="D1836" s="228" t="s">
        <v>217</v>
      </c>
      <c r="E1836" s="229" t="s">
        <v>2983</v>
      </c>
      <c r="F1836" s="230" t="s">
        <v>2984</v>
      </c>
      <c r="G1836" s="231" t="s">
        <v>991</v>
      </c>
      <c r="H1836" s="232">
        <v>1</v>
      </c>
      <c r="I1836" s="233"/>
      <c r="J1836" s="234">
        <f>ROUND(I1836*H1836,2)</f>
        <v>0</v>
      </c>
      <c r="K1836" s="235"/>
      <c r="L1836" s="45"/>
      <c r="M1836" s="236" t="s">
        <v>1</v>
      </c>
      <c r="N1836" s="237" t="s">
        <v>45</v>
      </c>
      <c r="O1836" s="92"/>
      <c r="P1836" s="238">
        <f>O1836*H1836</f>
        <v>0</v>
      </c>
      <c r="Q1836" s="238">
        <v>0</v>
      </c>
      <c r="R1836" s="238">
        <f>Q1836*H1836</f>
        <v>0</v>
      </c>
      <c r="S1836" s="238">
        <v>0</v>
      </c>
      <c r="T1836" s="239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40" t="s">
        <v>221</v>
      </c>
      <c r="AT1836" s="240" t="s">
        <v>217</v>
      </c>
      <c r="AU1836" s="240" t="s">
        <v>89</v>
      </c>
      <c r="AY1836" s="18" t="s">
        <v>215</v>
      </c>
      <c r="BE1836" s="241">
        <f>IF(N1836="základní",J1836,0)</f>
        <v>0</v>
      </c>
      <c r="BF1836" s="241">
        <f>IF(N1836="snížená",J1836,0)</f>
        <v>0</v>
      </c>
      <c r="BG1836" s="241">
        <f>IF(N1836="zákl. přenesená",J1836,0)</f>
        <v>0</v>
      </c>
      <c r="BH1836" s="241">
        <f>IF(N1836="sníž. přenesená",J1836,0)</f>
        <v>0</v>
      </c>
      <c r="BI1836" s="241">
        <f>IF(N1836="nulová",J1836,0)</f>
        <v>0</v>
      </c>
      <c r="BJ1836" s="18" t="s">
        <v>21</v>
      </c>
      <c r="BK1836" s="241">
        <f>ROUND(I1836*H1836,2)</f>
        <v>0</v>
      </c>
      <c r="BL1836" s="18" t="s">
        <v>221</v>
      </c>
      <c r="BM1836" s="240" t="s">
        <v>2985</v>
      </c>
    </row>
    <row r="1837" s="13" customFormat="1">
      <c r="A1837" s="13"/>
      <c r="B1837" s="242"/>
      <c r="C1837" s="243"/>
      <c r="D1837" s="244" t="s">
        <v>223</v>
      </c>
      <c r="E1837" s="245" t="s">
        <v>1</v>
      </c>
      <c r="F1837" s="246" t="s">
        <v>21</v>
      </c>
      <c r="G1837" s="243"/>
      <c r="H1837" s="247">
        <v>1</v>
      </c>
      <c r="I1837" s="248"/>
      <c r="J1837" s="243"/>
      <c r="K1837" s="243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3" t="s">
        <v>223</v>
      </c>
      <c r="AU1837" s="253" t="s">
        <v>89</v>
      </c>
      <c r="AV1837" s="13" t="s">
        <v>89</v>
      </c>
      <c r="AW1837" s="13" t="s">
        <v>36</v>
      </c>
      <c r="AX1837" s="13" t="s">
        <v>21</v>
      </c>
      <c r="AY1837" s="253" t="s">
        <v>215</v>
      </c>
    </row>
    <row r="1838" s="2" customFormat="1" ht="16.5" customHeight="1">
      <c r="A1838" s="39"/>
      <c r="B1838" s="40"/>
      <c r="C1838" s="228" t="s">
        <v>2986</v>
      </c>
      <c r="D1838" s="228" t="s">
        <v>217</v>
      </c>
      <c r="E1838" s="229" t="s">
        <v>2987</v>
      </c>
      <c r="F1838" s="230" t="s">
        <v>2988</v>
      </c>
      <c r="G1838" s="231" t="s">
        <v>991</v>
      </c>
      <c r="H1838" s="232">
        <v>1</v>
      </c>
      <c r="I1838" s="233"/>
      <c r="J1838" s="234">
        <f>ROUND(I1838*H1838,2)</f>
        <v>0</v>
      </c>
      <c r="K1838" s="235"/>
      <c r="L1838" s="45"/>
      <c r="M1838" s="236" t="s">
        <v>1</v>
      </c>
      <c r="N1838" s="237" t="s">
        <v>45</v>
      </c>
      <c r="O1838" s="92"/>
      <c r="P1838" s="238">
        <f>O1838*H1838</f>
        <v>0</v>
      </c>
      <c r="Q1838" s="238">
        <v>0</v>
      </c>
      <c r="R1838" s="238">
        <f>Q1838*H1838</f>
        <v>0</v>
      </c>
      <c r="S1838" s="238">
        <v>0</v>
      </c>
      <c r="T1838" s="239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40" t="s">
        <v>221</v>
      </c>
      <c r="AT1838" s="240" t="s">
        <v>217</v>
      </c>
      <c r="AU1838" s="240" t="s">
        <v>89</v>
      </c>
      <c r="AY1838" s="18" t="s">
        <v>215</v>
      </c>
      <c r="BE1838" s="241">
        <f>IF(N1838="základní",J1838,0)</f>
        <v>0</v>
      </c>
      <c r="BF1838" s="241">
        <f>IF(N1838="snížená",J1838,0)</f>
        <v>0</v>
      </c>
      <c r="BG1838" s="241">
        <f>IF(N1838="zákl. přenesená",J1838,0)</f>
        <v>0</v>
      </c>
      <c r="BH1838" s="241">
        <f>IF(N1838="sníž. přenesená",J1838,0)</f>
        <v>0</v>
      </c>
      <c r="BI1838" s="241">
        <f>IF(N1838="nulová",J1838,0)</f>
        <v>0</v>
      </c>
      <c r="BJ1838" s="18" t="s">
        <v>21</v>
      </c>
      <c r="BK1838" s="241">
        <f>ROUND(I1838*H1838,2)</f>
        <v>0</v>
      </c>
      <c r="BL1838" s="18" t="s">
        <v>221</v>
      </c>
      <c r="BM1838" s="240" t="s">
        <v>2989</v>
      </c>
    </row>
    <row r="1839" s="13" customFormat="1">
      <c r="A1839" s="13"/>
      <c r="B1839" s="242"/>
      <c r="C1839" s="243"/>
      <c r="D1839" s="244" t="s">
        <v>223</v>
      </c>
      <c r="E1839" s="245" t="s">
        <v>1</v>
      </c>
      <c r="F1839" s="246" t="s">
        <v>21</v>
      </c>
      <c r="G1839" s="243"/>
      <c r="H1839" s="247">
        <v>1</v>
      </c>
      <c r="I1839" s="248"/>
      <c r="J1839" s="243"/>
      <c r="K1839" s="243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3" t="s">
        <v>223</v>
      </c>
      <c r="AU1839" s="253" t="s">
        <v>89</v>
      </c>
      <c r="AV1839" s="13" t="s">
        <v>89</v>
      </c>
      <c r="AW1839" s="13" t="s">
        <v>36</v>
      </c>
      <c r="AX1839" s="13" t="s">
        <v>21</v>
      </c>
      <c r="AY1839" s="253" t="s">
        <v>215</v>
      </c>
    </row>
    <row r="1840" s="2" customFormat="1" ht="16.5" customHeight="1">
      <c r="A1840" s="39"/>
      <c r="B1840" s="40"/>
      <c r="C1840" s="228" t="s">
        <v>2990</v>
      </c>
      <c r="D1840" s="228" t="s">
        <v>217</v>
      </c>
      <c r="E1840" s="229" t="s">
        <v>2991</v>
      </c>
      <c r="F1840" s="230" t="s">
        <v>2992</v>
      </c>
      <c r="G1840" s="231" t="s">
        <v>991</v>
      </c>
      <c r="H1840" s="232">
        <v>1</v>
      </c>
      <c r="I1840" s="233"/>
      <c r="J1840" s="234">
        <f>ROUND(I1840*H1840,2)</f>
        <v>0</v>
      </c>
      <c r="K1840" s="235"/>
      <c r="L1840" s="45"/>
      <c r="M1840" s="236" t="s">
        <v>1</v>
      </c>
      <c r="N1840" s="237" t="s">
        <v>45</v>
      </c>
      <c r="O1840" s="92"/>
      <c r="P1840" s="238">
        <f>O1840*H1840</f>
        <v>0</v>
      </c>
      <c r="Q1840" s="238">
        <v>0</v>
      </c>
      <c r="R1840" s="238">
        <f>Q1840*H1840</f>
        <v>0</v>
      </c>
      <c r="S1840" s="238">
        <v>0</v>
      </c>
      <c r="T1840" s="239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40" t="s">
        <v>221</v>
      </c>
      <c r="AT1840" s="240" t="s">
        <v>217</v>
      </c>
      <c r="AU1840" s="240" t="s">
        <v>89</v>
      </c>
      <c r="AY1840" s="18" t="s">
        <v>215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8" t="s">
        <v>21</v>
      </c>
      <c r="BK1840" s="241">
        <f>ROUND(I1840*H1840,2)</f>
        <v>0</v>
      </c>
      <c r="BL1840" s="18" t="s">
        <v>221</v>
      </c>
      <c r="BM1840" s="240" t="s">
        <v>2993</v>
      </c>
    </row>
    <row r="1841" s="13" customFormat="1">
      <c r="A1841" s="13"/>
      <c r="B1841" s="242"/>
      <c r="C1841" s="243"/>
      <c r="D1841" s="244" t="s">
        <v>223</v>
      </c>
      <c r="E1841" s="245" t="s">
        <v>1</v>
      </c>
      <c r="F1841" s="246" t="s">
        <v>21</v>
      </c>
      <c r="G1841" s="243"/>
      <c r="H1841" s="247">
        <v>1</v>
      </c>
      <c r="I1841" s="248"/>
      <c r="J1841" s="243"/>
      <c r="K1841" s="243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3" t="s">
        <v>223</v>
      </c>
      <c r="AU1841" s="253" t="s">
        <v>89</v>
      </c>
      <c r="AV1841" s="13" t="s">
        <v>89</v>
      </c>
      <c r="AW1841" s="13" t="s">
        <v>36</v>
      </c>
      <c r="AX1841" s="13" t="s">
        <v>21</v>
      </c>
      <c r="AY1841" s="253" t="s">
        <v>215</v>
      </c>
    </row>
    <row r="1842" s="2" customFormat="1" ht="16.5" customHeight="1">
      <c r="A1842" s="39"/>
      <c r="B1842" s="40"/>
      <c r="C1842" s="228" t="s">
        <v>2994</v>
      </c>
      <c r="D1842" s="228" t="s">
        <v>217</v>
      </c>
      <c r="E1842" s="229" t="s">
        <v>2995</v>
      </c>
      <c r="F1842" s="230" t="s">
        <v>2996</v>
      </c>
      <c r="G1842" s="231" t="s">
        <v>472</v>
      </c>
      <c r="H1842" s="232">
        <v>130</v>
      </c>
      <c r="I1842" s="233"/>
      <c r="J1842" s="234">
        <f>ROUND(I1842*H1842,2)</f>
        <v>0</v>
      </c>
      <c r="K1842" s="235"/>
      <c r="L1842" s="45"/>
      <c r="M1842" s="236" t="s">
        <v>1</v>
      </c>
      <c r="N1842" s="237" t="s">
        <v>45</v>
      </c>
      <c r="O1842" s="92"/>
      <c r="P1842" s="238">
        <f>O1842*H1842</f>
        <v>0</v>
      </c>
      <c r="Q1842" s="238">
        <v>0</v>
      </c>
      <c r="R1842" s="238">
        <f>Q1842*H1842</f>
        <v>0</v>
      </c>
      <c r="S1842" s="238">
        <v>0</v>
      </c>
      <c r="T1842" s="239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40" t="s">
        <v>221</v>
      </c>
      <c r="AT1842" s="240" t="s">
        <v>217</v>
      </c>
      <c r="AU1842" s="240" t="s">
        <v>89</v>
      </c>
      <c r="AY1842" s="18" t="s">
        <v>215</v>
      </c>
      <c r="BE1842" s="241">
        <f>IF(N1842="základní",J1842,0)</f>
        <v>0</v>
      </c>
      <c r="BF1842" s="241">
        <f>IF(N1842="snížená",J1842,0)</f>
        <v>0</v>
      </c>
      <c r="BG1842" s="241">
        <f>IF(N1842="zákl. přenesená",J1842,0)</f>
        <v>0</v>
      </c>
      <c r="BH1842" s="241">
        <f>IF(N1842="sníž. přenesená",J1842,0)</f>
        <v>0</v>
      </c>
      <c r="BI1842" s="241">
        <f>IF(N1842="nulová",J1842,0)</f>
        <v>0</v>
      </c>
      <c r="BJ1842" s="18" t="s">
        <v>21</v>
      </c>
      <c r="BK1842" s="241">
        <f>ROUND(I1842*H1842,2)</f>
        <v>0</v>
      </c>
      <c r="BL1842" s="18" t="s">
        <v>221</v>
      </c>
      <c r="BM1842" s="240" t="s">
        <v>2997</v>
      </c>
    </row>
    <row r="1843" s="13" customFormat="1">
      <c r="A1843" s="13"/>
      <c r="B1843" s="242"/>
      <c r="C1843" s="243"/>
      <c r="D1843" s="244" t="s">
        <v>223</v>
      </c>
      <c r="E1843" s="245" t="s">
        <v>1</v>
      </c>
      <c r="F1843" s="246" t="s">
        <v>1053</v>
      </c>
      <c r="G1843" s="243"/>
      <c r="H1843" s="247">
        <v>130</v>
      </c>
      <c r="I1843" s="248"/>
      <c r="J1843" s="243"/>
      <c r="K1843" s="243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3" t="s">
        <v>223</v>
      </c>
      <c r="AU1843" s="253" t="s">
        <v>89</v>
      </c>
      <c r="AV1843" s="13" t="s">
        <v>89</v>
      </c>
      <c r="AW1843" s="13" t="s">
        <v>36</v>
      </c>
      <c r="AX1843" s="13" t="s">
        <v>21</v>
      </c>
      <c r="AY1843" s="253" t="s">
        <v>215</v>
      </c>
    </row>
    <row r="1844" s="2" customFormat="1" ht="16.5" customHeight="1">
      <c r="A1844" s="39"/>
      <c r="B1844" s="40"/>
      <c r="C1844" s="228" t="s">
        <v>2998</v>
      </c>
      <c r="D1844" s="228" t="s">
        <v>217</v>
      </c>
      <c r="E1844" s="229" t="s">
        <v>2999</v>
      </c>
      <c r="F1844" s="230" t="s">
        <v>3000</v>
      </c>
      <c r="G1844" s="231" t="s">
        <v>3001</v>
      </c>
      <c r="H1844" s="232">
        <v>700</v>
      </c>
      <c r="I1844" s="233"/>
      <c r="J1844" s="234">
        <f>ROUND(I1844*H1844,2)</f>
        <v>0</v>
      </c>
      <c r="K1844" s="235"/>
      <c r="L1844" s="45"/>
      <c r="M1844" s="236" t="s">
        <v>1</v>
      </c>
      <c r="N1844" s="237" t="s">
        <v>45</v>
      </c>
      <c r="O1844" s="92"/>
      <c r="P1844" s="238">
        <f>O1844*H1844</f>
        <v>0</v>
      </c>
      <c r="Q1844" s="238">
        <v>0</v>
      </c>
      <c r="R1844" s="238">
        <f>Q1844*H1844</f>
        <v>0</v>
      </c>
      <c r="S1844" s="238">
        <v>0</v>
      </c>
      <c r="T1844" s="239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40" t="s">
        <v>3002</v>
      </c>
      <c r="AT1844" s="240" t="s">
        <v>217</v>
      </c>
      <c r="AU1844" s="240" t="s">
        <v>89</v>
      </c>
      <c r="AY1844" s="18" t="s">
        <v>215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8" t="s">
        <v>21</v>
      </c>
      <c r="BK1844" s="241">
        <f>ROUND(I1844*H1844,2)</f>
        <v>0</v>
      </c>
      <c r="BL1844" s="18" t="s">
        <v>3002</v>
      </c>
      <c r="BM1844" s="240" t="s">
        <v>3003</v>
      </c>
    </row>
    <row r="1845" s="13" customFormat="1">
      <c r="A1845" s="13"/>
      <c r="B1845" s="242"/>
      <c r="C1845" s="243"/>
      <c r="D1845" s="244" t="s">
        <v>223</v>
      </c>
      <c r="E1845" s="245" t="s">
        <v>1</v>
      </c>
      <c r="F1845" s="246" t="s">
        <v>3004</v>
      </c>
      <c r="G1845" s="243"/>
      <c r="H1845" s="247">
        <v>700</v>
      </c>
      <c r="I1845" s="248"/>
      <c r="J1845" s="243"/>
      <c r="K1845" s="243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3" t="s">
        <v>223</v>
      </c>
      <c r="AU1845" s="253" t="s">
        <v>89</v>
      </c>
      <c r="AV1845" s="13" t="s">
        <v>89</v>
      </c>
      <c r="AW1845" s="13" t="s">
        <v>36</v>
      </c>
      <c r="AX1845" s="13" t="s">
        <v>21</v>
      </c>
      <c r="AY1845" s="253" t="s">
        <v>215</v>
      </c>
    </row>
    <row r="1846" s="2" customFormat="1" ht="21.75" customHeight="1">
      <c r="A1846" s="39"/>
      <c r="B1846" s="40"/>
      <c r="C1846" s="228" t="s">
        <v>3005</v>
      </c>
      <c r="D1846" s="228" t="s">
        <v>217</v>
      </c>
      <c r="E1846" s="229" t="s">
        <v>3006</v>
      </c>
      <c r="F1846" s="230" t="s">
        <v>3007</v>
      </c>
      <c r="G1846" s="231" t="s">
        <v>991</v>
      </c>
      <c r="H1846" s="232">
        <v>1</v>
      </c>
      <c r="I1846" s="233"/>
      <c r="J1846" s="234">
        <f>ROUND(I1846*H1846,2)</f>
        <v>0</v>
      </c>
      <c r="K1846" s="235"/>
      <c r="L1846" s="45"/>
      <c r="M1846" s="236" t="s">
        <v>1</v>
      </c>
      <c r="N1846" s="237" t="s">
        <v>45</v>
      </c>
      <c r="O1846" s="92"/>
      <c r="P1846" s="238">
        <f>O1846*H1846</f>
        <v>0</v>
      </c>
      <c r="Q1846" s="238">
        <v>0</v>
      </c>
      <c r="R1846" s="238">
        <f>Q1846*H1846</f>
        <v>0</v>
      </c>
      <c r="S1846" s="238">
        <v>0</v>
      </c>
      <c r="T1846" s="239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40" t="s">
        <v>221</v>
      </c>
      <c r="AT1846" s="240" t="s">
        <v>217</v>
      </c>
      <c r="AU1846" s="240" t="s">
        <v>89</v>
      </c>
      <c r="AY1846" s="18" t="s">
        <v>215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8" t="s">
        <v>21</v>
      </c>
      <c r="BK1846" s="241">
        <f>ROUND(I1846*H1846,2)</f>
        <v>0</v>
      </c>
      <c r="BL1846" s="18" t="s">
        <v>221</v>
      </c>
      <c r="BM1846" s="240" t="s">
        <v>3008</v>
      </c>
    </row>
    <row r="1847" s="13" customFormat="1">
      <c r="A1847" s="13"/>
      <c r="B1847" s="242"/>
      <c r="C1847" s="243"/>
      <c r="D1847" s="244" t="s">
        <v>223</v>
      </c>
      <c r="E1847" s="245" t="s">
        <v>1</v>
      </c>
      <c r="F1847" s="246" t="s">
        <v>21</v>
      </c>
      <c r="G1847" s="243"/>
      <c r="H1847" s="247">
        <v>1</v>
      </c>
      <c r="I1847" s="248"/>
      <c r="J1847" s="243"/>
      <c r="K1847" s="243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3" t="s">
        <v>223</v>
      </c>
      <c r="AU1847" s="253" t="s">
        <v>89</v>
      </c>
      <c r="AV1847" s="13" t="s">
        <v>89</v>
      </c>
      <c r="AW1847" s="13" t="s">
        <v>36</v>
      </c>
      <c r="AX1847" s="13" t="s">
        <v>21</v>
      </c>
      <c r="AY1847" s="253" t="s">
        <v>215</v>
      </c>
    </row>
    <row r="1848" s="2" customFormat="1" ht="21.75" customHeight="1">
      <c r="A1848" s="39"/>
      <c r="B1848" s="40"/>
      <c r="C1848" s="228" t="s">
        <v>3009</v>
      </c>
      <c r="D1848" s="228" t="s">
        <v>217</v>
      </c>
      <c r="E1848" s="229" t="s">
        <v>3010</v>
      </c>
      <c r="F1848" s="230" t="s">
        <v>3011</v>
      </c>
      <c r="G1848" s="231" t="s">
        <v>991</v>
      </c>
      <c r="H1848" s="232">
        <v>1</v>
      </c>
      <c r="I1848" s="233"/>
      <c r="J1848" s="234">
        <f>ROUND(I1848*H1848,2)</f>
        <v>0</v>
      </c>
      <c r="K1848" s="235"/>
      <c r="L1848" s="45"/>
      <c r="M1848" s="236" t="s">
        <v>1</v>
      </c>
      <c r="N1848" s="237" t="s">
        <v>45</v>
      </c>
      <c r="O1848" s="92"/>
      <c r="P1848" s="238">
        <f>O1848*H1848</f>
        <v>0</v>
      </c>
      <c r="Q1848" s="238">
        <v>0</v>
      </c>
      <c r="R1848" s="238">
        <f>Q1848*H1848</f>
        <v>0</v>
      </c>
      <c r="S1848" s="238">
        <v>0</v>
      </c>
      <c r="T1848" s="23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0" t="s">
        <v>221</v>
      </c>
      <c r="AT1848" s="240" t="s">
        <v>217</v>
      </c>
      <c r="AU1848" s="240" t="s">
        <v>89</v>
      </c>
      <c r="AY1848" s="18" t="s">
        <v>215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21</v>
      </c>
      <c r="BK1848" s="241">
        <f>ROUND(I1848*H1848,2)</f>
        <v>0</v>
      </c>
      <c r="BL1848" s="18" t="s">
        <v>221</v>
      </c>
      <c r="BM1848" s="240" t="s">
        <v>3012</v>
      </c>
    </row>
    <row r="1849" s="13" customFormat="1">
      <c r="A1849" s="13"/>
      <c r="B1849" s="242"/>
      <c r="C1849" s="243"/>
      <c r="D1849" s="244" t="s">
        <v>223</v>
      </c>
      <c r="E1849" s="245" t="s">
        <v>1</v>
      </c>
      <c r="F1849" s="246" t="s">
        <v>21</v>
      </c>
      <c r="G1849" s="243"/>
      <c r="H1849" s="247">
        <v>1</v>
      </c>
      <c r="I1849" s="248"/>
      <c r="J1849" s="243"/>
      <c r="K1849" s="243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3" t="s">
        <v>223</v>
      </c>
      <c r="AU1849" s="253" t="s">
        <v>89</v>
      </c>
      <c r="AV1849" s="13" t="s">
        <v>89</v>
      </c>
      <c r="AW1849" s="13" t="s">
        <v>36</v>
      </c>
      <c r="AX1849" s="13" t="s">
        <v>21</v>
      </c>
      <c r="AY1849" s="253" t="s">
        <v>215</v>
      </c>
    </row>
    <row r="1850" s="2" customFormat="1" ht="16.5" customHeight="1">
      <c r="A1850" s="39"/>
      <c r="B1850" s="40"/>
      <c r="C1850" s="228" t="s">
        <v>3013</v>
      </c>
      <c r="D1850" s="228" t="s">
        <v>217</v>
      </c>
      <c r="E1850" s="229" t="s">
        <v>3014</v>
      </c>
      <c r="F1850" s="230" t="s">
        <v>3015</v>
      </c>
      <c r="G1850" s="231" t="s">
        <v>991</v>
      </c>
      <c r="H1850" s="232">
        <v>1</v>
      </c>
      <c r="I1850" s="233"/>
      <c r="J1850" s="234">
        <f>ROUND(I1850*H1850,2)</f>
        <v>0</v>
      </c>
      <c r="K1850" s="235"/>
      <c r="L1850" s="45"/>
      <c r="M1850" s="236" t="s">
        <v>1</v>
      </c>
      <c r="N1850" s="237" t="s">
        <v>45</v>
      </c>
      <c r="O1850" s="92"/>
      <c r="P1850" s="238">
        <f>O1850*H1850</f>
        <v>0</v>
      </c>
      <c r="Q1850" s="238">
        <v>0</v>
      </c>
      <c r="R1850" s="238">
        <f>Q1850*H1850</f>
        <v>0</v>
      </c>
      <c r="S1850" s="238">
        <v>0</v>
      </c>
      <c r="T1850" s="239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40" t="s">
        <v>221</v>
      </c>
      <c r="AT1850" s="240" t="s">
        <v>217</v>
      </c>
      <c r="AU1850" s="240" t="s">
        <v>89</v>
      </c>
      <c r="AY1850" s="18" t="s">
        <v>215</v>
      </c>
      <c r="BE1850" s="241">
        <f>IF(N1850="základní",J1850,0)</f>
        <v>0</v>
      </c>
      <c r="BF1850" s="241">
        <f>IF(N1850="snížená",J1850,0)</f>
        <v>0</v>
      </c>
      <c r="BG1850" s="241">
        <f>IF(N1850="zákl. přenesená",J1850,0)</f>
        <v>0</v>
      </c>
      <c r="BH1850" s="241">
        <f>IF(N1850="sníž. přenesená",J1850,0)</f>
        <v>0</v>
      </c>
      <c r="BI1850" s="241">
        <f>IF(N1850="nulová",J1850,0)</f>
        <v>0</v>
      </c>
      <c r="BJ1850" s="18" t="s">
        <v>21</v>
      </c>
      <c r="BK1850" s="241">
        <f>ROUND(I1850*H1850,2)</f>
        <v>0</v>
      </c>
      <c r="BL1850" s="18" t="s">
        <v>221</v>
      </c>
      <c r="BM1850" s="240" t="s">
        <v>3016</v>
      </c>
    </row>
    <row r="1851" s="13" customFormat="1">
      <c r="A1851" s="13"/>
      <c r="B1851" s="242"/>
      <c r="C1851" s="243"/>
      <c r="D1851" s="244" t="s">
        <v>223</v>
      </c>
      <c r="E1851" s="245" t="s">
        <v>1</v>
      </c>
      <c r="F1851" s="246" t="s">
        <v>21</v>
      </c>
      <c r="G1851" s="243"/>
      <c r="H1851" s="247">
        <v>1</v>
      </c>
      <c r="I1851" s="248"/>
      <c r="J1851" s="243"/>
      <c r="K1851" s="243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3" t="s">
        <v>223</v>
      </c>
      <c r="AU1851" s="253" t="s">
        <v>89</v>
      </c>
      <c r="AV1851" s="13" t="s">
        <v>89</v>
      </c>
      <c r="AW1851" s="13" t="s">
        <v>36</v>
      </c>
      <c r="AX1851" s="13" t="s">
        <v>21</v>
      </c>
      <c r="AY1851" s="253" t="s">
        <v>215</v>
      </c>
    </row>
    <row r="1852" s="2" customFormat="1" ht="21.75" customHeight="1">
      <c r="A1852" s="39"/>
      <c r="B1852" s="40"/>
      <c r="C1852" s="228" t="s">
        <v>3017</v>
      </c>
      <c r="D1852" s="228" t="s">
        <v>217</v>
      </c>
      <c r="E1852" s="229" t="s">
        <v>3018</v>
      </c>
      <c r="F1852" s="230" t="s">
        <v>3019</v>
      </c>
      <c r="G1852" s="231" t="s">
        <v>991</v>
      </c>
      <c r="H1852" s="232">
        <v>1</v>
      </c>
      <c r="I1852" s="233"/>
      <c r="J1852" s="234">
        <f>ROUND(I1852*H1852,2)</f>
        <v>0</v>
      </c>
      <c r="K1852" s="235"/>
      <c r="L1852" s="45"/>
      <c r="M1852" s="236" t="s">
        <v>1</v>
      </c>
      <c r="N1852" s="237" t="s">
        <v>45</v>
      </c>
      <c r="O1852" s="92"/>
      <c r="P1852" s="238">
        <f>O1852*H1852</f>
        <v>0</v>
      </c>
      <c r="Q1852" s="238">
        <v>0</v>
      </c>
      <c r="R1852" s="238">
        <f>Q1852*H1852</f>
        <v>0</v>
      </c>
      <c r="S1852" s="238">
        <v>0</v>
      </c>
      <c r="T1852" s="23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40" t="s">
        <v>221</v>
      </c>
      <c r="AT1852" s="240" t="s">
        <v>217</v>
      </c>
      <c r="AU1852" s="240" t="s">
        <v>89</v>
      </c>
      <c r="AY1852" s="18" t="s">
        <v>215</v>
      </c>
      <c r="BE1852" s="241">
        <f>IF(N1852="základní",J1852,0)</f>
        <v>0</v>
      </c>
      <c r="BF1852" s="241">
        <f>IF(N1852="snížená",J1852,0)</f>
        <v>0</v>
      </c>
      <c r="BG1852" s="241">
        <f>IF(N1852="zákl. přenesená",J1852,0)</f>
        <v>0</v>
      </c>
      <c r="BH1852" s="241">
        <f>IF(N1852="sníž. přenesená",J1852,0)</f>
        <v>0</v>
      </c>
      <c r="BI1852" s="241">
        <f>IF(N1852="nulová",J1852,0)</f>
        <v>0</v>
      </c>
      <c r="BJ1852" s="18" t="s">
        <v>21</v>
      </c>
      <c r="BK1852" s="241">
        <f>ROUND(I1852*H1852,2)</f>
        <v>0</v>
      </c>
      <c r="BL1852" s="18" t="s">
        <v>221</v>
      </c>
      <c r="BM1852" s="240" t="s">
        <v>3020</v>
      </c>
    </row>
    <row r="1853" s="13" customFormat="1">
      <c r="A1853" s="13"/>
      <c r="B1853" s="242"/>
      <c r="C1853" s="243"/>
      <c r="D1853" s="244" t="s">
        <v>223</v>
      </c>
      <c r="E1853" s="245" t="s">
        <v>1</v>
      </c>
      <c r="F1853" s="246" t="s">
        <v>21</v>
      </c>
      <c r="G1853" s="243"/>
      <c r="H1853" s="247">
        <v>1</v>
      </c>
      <c r="I1853" s="248"/>
      <c r="J1853" s="243"/>
      <c r="K1853" s="243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3" t="s">
        <v>223</v>
      </c>
      <c r="AU1853" s="253" t="s">
        <v>89</v>
      </c>
      <c r="AV1853" s="13" t="s">
        <v>89</v>
      </c>
      <c r="AW1853" s="13" t="s">
        <v>36</v>
      </c>
      <c r="AX1853" s="13" t="s">
        <v>21</v>
      </c>
      <c r="AY1853" s="253" t="s">
        <v>215</v>
      </c>
    </row>
    <row r="1854" s="12" customFormat="1" ht="22.8" customHeight="1">
      <c r="A1854" s="12"/>
      <c r="B1854" s="212"/>
      <c r="C1854" s="213"/>
      <c r="D1854" s="214" t="s">
        <v>79</v>
      </c>
      <c r="E1854" s="226" t="s">
        <v>3021</v>
      </c>
      <c r="F1854" s="226" t="s">
        <v>3022</v>
      </c>
      <c r="G1854" s="213"/>
      <c r="H1854" s="213"/>
      <c r="I1854" s="216"/>
      <c r="J1854" s="227">
        <f>BK1854</f>
        <v>0</v>
      </c>
      <c r="K1854" s="213"/>
      <c r="L1854" s="218"/>
      <c r="M1854" s="219"/>
      <c r="N1854" s="220"/>
      <c r="O1854" s="220"/>
      <c r="P1854" s="221">
        <f>SUM(P1855:P1867)</f>
        <v>0</v>
      </c>
      <c r="Q1854" s="220"/>
      <c r="R1854" s="221">
        <f>SUM(R1855:R1867)</f>
        <v>0</v>
      </c>
      <c r="S1854" s="220"/>
      <c r="T1854" s="222">
        <f>SUM(T1855:T1867)</f>
        <v>0</v>
      </c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R1854" s="223" t="s">
        <v>243</v>
      </c>
      <c r="AT1854" s="224" t="s">
        <v>79</v>
      </c>
      <c r="AU1854" s="224" t="s">
        <v>21</v>
      </c>
      <c r="AY1854" s="223" t="s">
        <v>215</v>
      </c>
      <c r="BK1854" s="225">
        <f>SUM(BK1855:BK1867)</f>
        <v>0</v>
      </c>
    </row>
    <row r="1855" s="2" customFormat="1" ht="16.5" customHeight="1">
      <c r="A1855" s="39"/>
      <c r="B1855" s="40"/>
      <c r="C1855" s="228" t="s">
        <v>3023</v>
      </c>
      <c r="D1855" s="228" t="s">
        <v>217</v>
      </c>
      <c r="E1855" s="229" t="s">
        <v>3024</v>
      </c>
      <c r="F1855" s="230" t="s">
        <v>3025</v>
      </c>
      <c r="G1855" s="231" t="s">
        <v>991</v>
      </c>
      <c r="H1855" s="232">
        <v>1</v>
      </c>
      <c r="I1855" s="233"/>
      <c r="J1855" s="234">
        <f>ROUND(I1855*H1855,2)</f>
        <v>0</v>
      </c>
      <c r="K1855" s="235"/>
      <c r="L1855" s="45"/>
      <c r="M1855" s="236" t="s">
        <v>1</v>
      </c>
      <c r="N1855" s="237" t="s">
        <v>45</v>
      </c>
      <c r="O1855" s="92"/>
      <c r="P1855" s="238">
        <f>O1855*H1855</f>
        <v>0</v>
      </c>
      <c r="Q1855" s="238">
        <v>0</v>
      </c>
      <c r="R1855" s="238">
        <f>Q1855*H1855</f>
        <v>0</v>
      </c>
      <c r="S1855" s="238">
        <v>0</v>
      </c>
      <c r="T1855" s="239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40" t="s">
        <v>221</v>
      </c>
      <c r="AT1855" s="240" t="s">
        <v>217</v>
      </c>
      <c r="AU1855" s="240" t="s">
        <v>89</v>
      </c>
      <c r="AY1855" s="18" t="s">
        <v>215</v>
      </c>
      <c r="BE1855" s="241">
        <f>IF(N1855="základní",J1855,0)</f>
        <v>0</v>
      </c>
      <c r="BF1855" s="241">
        <f>IF(N1855="snížená",J1855,0)</f>
        <v>0</v>
      </c>
      <c r="BG1855" s="241">
        <f>IF(N1855="zákl. přenesená",J1855,0)</f>
        <v>0</v>
      </c>
      <c r="BH1855" s="241">
        <f>IF(N1855="sníž. přenesená",J1855,0)</f>
        <v>0</v>
      </c>
      <c r="BI1855" s="241">
        <f>IF(N1855="nulová",J1855,0)</f>
        <v>0</v>
      </c>
      <c r="BJ1855" s="18" t="s">
        <v>21</v>
      </c>
      <c r="BK1855" s="241">
        <f>ROUND(I1855*H1855,2)</f>
        <v>0</v>
      </c>
      <c r="BL1855" s="18" t="s">
        <v>221</v>
      </c>
      <c r="BM1855" s="240" t="s">
        <v>3026</v>
      </c>
    </row>
    <row r="1856" s="2" customFormat="1" ht="21.75" customHeight="1">
      <c r="A1856" s="39"/>
      <c r="B1856" s="40"/>
      <c r="C1856" s="228" t="s">
        <v>3027</v>
      </c>
      <c r="D1856" s="228" t="s">
        <v>217</v>
      </c>
      <c r="E1856" s="229" t="s">
        <v>3028</v>
      </c>
      <c r="F1856" s="230" t="s">
        <v>3029</v>
      </c>
      <c r="G1856" s="231" t="s">
        <v>991</v>
      </c>
      <c r="H1856" s="232">
        <v>1</v>
      </c>
      <c r="I1856" s="233"/>
      <c r="J1856" s="234">
        <f>ROUND(I1856*H1856,2)</f>
        <v>0</v>
      </c>
      <c r="K1856" s="235"/>
      <c r="L1856" s="45"/>
      <c r="M1856" s="236" t="s">
        <v>1</v>
      </c>
      <c r="N1856" s="237" t="s">
        <v>45</v>
      </c>
      <c r="O1856" s="92"/>
      <c r="P1856" s="238">
        <f>O1856*H1856</f>
        <v>0</v>
      </c>
      <c r="Q1856" s="238">
        <v>0</v>
      </c>
      <c r="R1856" s="238">
        <f>Q1856*H1856</f>
        <v>0</v>
      </c>
      <c r="S1856" s="238">
        <v>0</v>
      </c>
      <c r="T1856" s="239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40" t="s">
        <v>221</v>
      </c>
      <c r="AT1856" s="240" t="s">
        <v>217</v>
      </c>
      <c r="AU1856" s="240" t="s">
        <v>89</v>
      </c>
      <c r="AY1856" s="18" t="s">
        <v>215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8" t="s">
        <v>21</v>
      </c>
      <c r="BK1856" s="241">
        <f>ROUND(I1856*H1856,2)</f>
        <v>0</v>
      </c>
      <c r="BL1856" s="18" t="s">
        <v>221</v>
      </c>
      <c r="BM1856" s="240" t="s">
        <v>3030</v>
      </c>
    </row>
    <row r="1857" s="2" customFormat="1" ht="16.5" customHeight="1">
      <c r="A1857" s="39"/>
      <c r="B1857" s="40"/>
      <c r="C1857" s="228" t="s">
        <v>3031</v>
      </c>
      <c r="D1857" s="228" t="s">
        <v>217</v>
      </c>
      <c r="E1857" s="229" t="s">
        <v>3032</v>
      </c>
      <c r="F1857" s="230" t="s">
        <v>3033</v>
      </c>
      <c r="G1857" s="231" t="s">
        <v>991</v>
      </c>
      <c r="H1857" s="232">
        <v>1</v>
      </c>
      <c r="I1857" s="233"/>
      <c r="J1857" s="234">
        <f>ROUND(I1857*H1857,2)</f>
        <v>0</v>
      </c>
      <c r="K1857" s="235"/>
      <c r="L1857" s="45"/>
      <c r="M1857" s="236" t="s">
        <v>1</v>
      </c>
      <c r="N1857" s="237" t="s">
        <v>45</v>
      </c>
      <c r="O1857" s="92"/>
      <c r="P1857" s="238">
        <f>O1857*H1857</f>
        <v>0</v>
      </c>
      <c r="Q1857" s="238">
        <v>0</v>
      </c>
      <c r="R1857" s="238">
        <f>Q1857*H1857</f>
        <v>0</v>
      </c>
      <c r="S1857" s="238">
        <v>0</v>
      </c>
      <c r="T1857" s="239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0" t="s">
        <v>221</v>
      </c>
      <c r="AT1857" s="240" t="s">
        <v>217</v>
      </c>
      <c r="AU1857" s="240" t="s">
        <v>89</v>
      </c>
      <c r="AY1857" s="18" t="s">
        <v>215</v>
      </c>
      <c r="BE1857" s="241">
        <f>IF(N1857="základní",J1857,0)</f>
        <v>0</v>
      </c>
      <c r="BF1857" s="241">
        <f>IF(N1857="snížená",J1857,0)</f>
        <v>0</v>
      </c>
      <c r="BG1857" s="241">
        <f>IF(N1857="zákl. přenesená",J1857,0)</f>
        <v>0</v>
      </c>
      <c r="BH1857" s="241">
        <f>IF(N1857="sníž. přenesená",J1857,0)</f>
        <v>0</v>
      </c>
      <c r="BI1857" s="241">
        <f>IF(N1857="nulová",J1857,0)</f>
        <v>0</v>
      </c>
      <c r="BJ1857" s="18" t="s">
        <v>21</v>
      </c>
      <c r="BK1857" s="241">
        <f>ROUND(I1857*H1857,2)</f>
        <v>0</v>
      </c>
      <c r="BL1857" s="18" t="s">
        <v>221</v>
      </c>
      <c r="BM1857" s="240" t="s">
        <v>3034</v>
      </c>
    </row>
    <row r="1858" s="2" customFormat="1" ht="21.75" customHeight="1">
      <c r="A1858" s="39"/>
      <c r="B1858" s="40"/>
      <c r="C1858" s="228" t="s">
        <v>3035</v>
      </c>
      <c r="D1858" s="228" t="s">
        <v>217</v>
      </c>
      <c r="E1858" s="229" t="s">
        <v>3036</v>
      </c>
      <c r="F1858" s="230" t="s">
        <v>3037</v>
      </c>
      <c r="G1858" s="231" t="s">
        <v>991</v>
      </c>
      <c r="H1858" s="232">
        <v>1</v>
      </c>
      <c r="I1858" s="233"/>
      <c r="J1858" s="234">
        <f>ROUND(I1858*H1858,2)</f>
        <v>0</v>
      </c>
      <c r="K1858" s="235"/>
      <c r="L1858" s="45"/>
      <c r="M1858" s="236" t="s">
        <v>1</v>
      </c>
      <c r="N1858" s="237" t="s">
        <v>45</v>
      </c>
      <c r="O1858" s="92"/>
      <c r="P1858" s="238">
        <f>O1858*H1858</f>
        <v>0</v>
      </c>
      <c r="Q1858" s="238">
        <v>0</v>
      </c>
      <c r="R1858" s="238">
        <f>Q1858*H1858</f>
        <v>0</v>
      </c>
      <c r="S1858" s="238">
        <v>0</v>
      </c>
      <c r="T1858" s="239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40" t="s">
        <v>221</v>
      </c>
      <c r="AT1858" s="240" t="s">
        <v>217</v>
      </c>
      <c r="AU1858" s="240" t="s">
        <v>89</v>
      </c>
      <c r="AY1858" s="18" t="s">
        <v>215</v>
      </c>
      <c r="BE1858" s="241">
        <f>IF(N1858="základní",J1858,0)</f>
        <v>0</v>
      </c>
      <c r="BF1858" s="241">
        <f>IF(N1858="snížená",J1858,0)</f>
        <v>0</v>
      </c>
      <c r="BG1858" s="241">
        <f>IF(N1858="zákl. přenesená",J1858,0)</f>
        <v>0</v>
      </c>
      <c r="BH1858" s="241">
        <f>IF(N1858="sníž. přenesená",J1858,0)</f>
        <v>0</v>
      </c>
      <c r="BI1858" s="241">
        <f>IF(N1858="nulová",J1858,0)</f>
        <v>0</v>
      </c>
      <c r="BJ1858" s="18" t="s">
        <v>21</v>
      </c>
      <c r="BK1858" s="241">
        <f>ROUND(I1858*H1858,2)</f>
        <v>0</v>
      </c>
      <c r="BL1858" s="18" t="s">
        <v>221</v>
      </c>
      <c r="BM1858" s="240" t="s">
        <v>3038</v>
      </c>
    </row>
    <row r="1859" s="2" customFormat="1" ht="16.5" customHeight="1">
      <c r="A1859" s="39"/>
      <c r="B1859" s="40"/>
      <c r="C1859" s="228" t="s">
        <v>3039</v>
      </c>
      <c r="D1859" s="228" t="s">
        <v>217</v>
      </c>
      <c r="E1859" s="229" t="s">
        <v>3040</v>
      </c>
      <c r="F1859" s="230" t="s">
        <v>3041</v>
      </c>
      <c r="G1859" s="231" t="s">
        <v>991</v>
      </c>
      <c r="H1859" s="232">
        <v>1</v>
      </c>
      <c r="I1859" s="233"/>
      <c r="J1859" s="234">
        <f>ROUND(I1859*H1859,2)</f>
        <v>0</v>
      </c>
      <c r="K1859" s="235"/>
      <c r="L1859" s="45"/>
      <c r="M1859" s="236" t="s">
        <v>1</v>
      </c>
      <c r="N1859" s="237" t="s">
        <v>45</v>
      </c>
      <c r="O1859" s="92"/>
      <c r="P1859" s="238">
        <f>O1859*H1859</f>
        <v>0</v>
      </c>
      <c r="Q1859" s="238">
        <v>0</v>
      </c>
      <c r="R1859" s="238">
        <f>Q1859*H1859</f>
        <v>0</v>
      </c>
      <c r="S1859" s="238">
        <v>0</v>
      </c>
      <c r="T1859" s="239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40" t="s">
        <v>221</v>
      </c>
      <c r="AT1859" s="240" t="s">
        <v>217</v>
      </c>
      <c r="AU1859" s="240" t="s">
        <v>89</v>
      </c>
      <c r="AY1859" s="18" t="s">
        <v>215</v>
      </c>
      <c r="BE1859" s="241">
        <f>IF(N1859="základní",J1859,0)</f>
        <v>0</v>
      </c>
      <c r="BF1859" s="241">
        <f>IF(N1859="snížená",J1859,0)</f>
        <v>0</v>
      </c>
      <c r="BG1859" s="241">
        <f>IF(N1859="zákl. přenesená",J1859,0)</f>
        <v>0</v>
      </c>
      <c r="BH1859" s="241">
        <f>IF(N1859="sníž. přenesená",J1859,0)</f>
        <v>0</v>
      </c>
      <c r="BI1859" s="241">
        <f>IF(N1859="nulová",J1859,0)</f>
        <v>0</v>
      </c>
      <c r="BJ1859" s="18" t="s">
        <v>21</v>
      </c>
      <c r="BK1859" s="241">
        <f>ROUND(I1859*H1859,2)</f>
        <v>0</v>
      </c>
      <c r="BL1859" s="18" t="s">
        <v>221</v>
      </c>
      <c r="BM1859" s="240" t="s">
        <v>3042</v>
      </c>
    </row>
    <row r="1860" s="2" customFormat="1" ht="16.5" customHeight="1">
      <c r="A1860" s="39"/>
      <c r="B1860" s="40"/>
      <c r="C1860" s="228" t="s">
        <v>3043</v>
      </c>
      <c r="D1860" s="228" t="s">
        <v>217</v>
      </c>
      <c r="E1860" s="229" t="s">
        <v>3044</v>
      </c>
      <c r="F1860" s="230" t="s">
        <v>3045</v>
      </c>
      <c r="G1860" s="231" t="s">
        <v>991</v>
      </c>
      <c r="H1860" s="232">
        <v>1</v>
      </c>
      <c r="I1860" s="233"/>
      <c r="J1860" s="234">
        <f>ROUND(I1860*H1860,2)</f>
        <v>0</v>
      </c>
      <c r="K1860" s="235"/>
      <c r="L1860" s="45"/>
      <c r="M1860" s="236" t="s">
        <v>1</v>
      </c>
      <c r="N1860" s="237" t="s">
        <v>45</v>
      </c>
      <c r="O1860" s="92"/>
      <c r="P1860" s="238">
        <f>O1860*H1860</f>
        <v>0</v>
      </c>
      <c r="Q1860" s="238">
        <v>0</v>
      </c>
      <c r="R1860" s="238">
        <f>Q1860*H1860</f>
        <v>0</v>
      </c>
      <c r="S1860" s="238">
        <v>0</v>
      </c>
      <c r="T1860" s="239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40" t="s">
        <v>221</v>
      </c>
      <c r="AT1860" s="240" t="s">
        <v>217</v>
      </c>
      <c r="AU1860" s="240" t="s">
        <v>89</v>
      </c>
      <c r="AY1860" s="18" t="s">
        <v>215</v>
      </c>
      <c r="BE1860" s="241">
        <f>IF(N1860="základní",J1860,0)</f>
        <v>0</v>
      </c>
      <c r="BF1860" s="241">
        <f>IF(N1860="snížená",J1860,0)</f>
        <v>0</v>
      </c>
      <c r="BG1860" s="241">
        <f>IF(N1860="zákl. přenesená",J1860,0)</f>
        <v>0</v>
      </c>
      <c r="BH1860" s="241">
        <f>IF(N1860="sníž. přenesená",J1860,0)</f>
        <v>0</v>
      </c>
      <c r="BI1860" s="241">
        <f>IF(N1860="nulová",J1860,0)</f>
        <v>0</v>
      </c>
      <c r="BJ1860" s="18" t="s">
        <v>21</v>
      </c>
      <c r="BK1860" s="241">
        <f>ROUND(I1860*H1860,2)</f>
        <v>0</v>
      </c>
      <c r="BL1860" s="18" t="s">
        <v>221</v>
      </c>
      <c r="BM1860" s="240" t="s">
        <v>3046</v>
      </c>
    </row>
    <row r="1861" s="13" customFormat="1">
      <c r="A1861" s="13"/>
      <c r="B1861" s="242"/>
      <c r="C1861" s="243"/>
      <c r="D1861" s="244" t="s">
        <v>223</v>
      </c>
      <c r="E1861" s="245" t="s">
        <v>1</v>
      </c>
      <c r="F1861" s="246" t="s">
        <v>21</v>
      </c>
      <c r="G1861" s="243"/>
      <c r="H1861" s="247">
        <v>1</v>
      </c>
      <c r="I1861" s="248"/>
      <c r="J1861" s="243"/>
      <c r="K1861" s="243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3" t="s">
        <v>223</v>
      </c>
      <c r="AU1861" s="253" t="s">
        <v>89</v>
      </c>
      <c r="AV1861" s="13" t="s">
        <v>89</v>
      </c>
      <c r="AW1861" s="13" t="s">
        <v>36</v>
      </c>
      <c r="AX1861" s="13" t="s">
        <v>21</v>
      </c>
      <c r="AY1861" s="253" t="s">
        <v>215</v>
      </c>
    </row>
    <row r="1862" s="2" customFormat="1" ht="21.75" customHeight="1">
      <c r="A1862" s="39"/>
      <c r="B1862" s="40"/>
      <c r="C1862" s="228" t="s">
        <v>3047</v>
      </c>
      <c r="D1862" s="228" t="s">
        <v>217</v>
      </c>
      <c r="E1862" s="229" t="s">
        <v>3048</v>
      </c>
      <c r="F1862" s="230" t="s">
        <v>3049</v>
      </c>
      <c r="G1862" s="231" t="s">
        <v>991</v>
      </c>
      <c r="H1862" s="232">
        <v>1</v>
      </c>
      <c r="I1862" s="233"/>
      <c r="J1862" s="234">
        <f>ROUND(I1862*H1862,2)</f>
        <v>0</v>
      </c>
      <c r="K1862" s="235"/>
      <c r="L1862" s="45"/>
      <c r="M1862" s="236" t="s">
        <v>1</v>
      </c>
      <c r="N1862" s="237" t="s">
        <v>45</v>
      </c>
      <c r="O1862" s="92"/>
      <c r="P1862" s="238">
        <f>O1862*H1862</f>
        <v>0</v>
      </c>
      <c r="Q1862" s="238">
        <v>0</v>
      </c>
      <c r="R1862" s="238">
        <f>Q1862*H1862</f>
        <v>0</v>
      </c>
      <c r="S1862" s="238">
        <v>0</v>
      </c>
      <c r="T1862" s="239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40" t="s">
        <v>221</v>
      </c>
      <c r="AT1862" s="240" t="s">
        <v>217</v>
      </c>
      <c r="AU1862" s="240" t="s">
        <v>89</v>
      </c>
      <c r="AY1862" s="18" t="s">
        <v>215</v>
      </c>
      <c r="BE1862" s="241">
        <f>IF(N1862="základní",J1862,0)</f>
        <v>0</v>
      </c>
      <c r="BF1862" s="241">
        <f>IF(N1862="snížená",J1862,0)</f>
        <v>0</v>
      </c>
      <c r="BG1862" s="241">
        <f>IF(N1862="zákl. přenesená",J1862,0)</f>
        <v>0</v>
      </c>
      <c r="BH1862" s="241">
        <f>IF(N1862="sníž. přenesená",J1862,0)</f>
        <v>0</v>
      </c>
      <c r="BI1862" s="241">
        <f>IF(N1862="nulová",J1862,0)</f>
        <v>0</v>
      </c>
      <c r="BJ1862" s="18" t="s">
        <v>21</v>
      </c>
      <c r="BK1862" s="241">
        <f>ROUND(I1862*H1862,2)</f>
        <v>0</v>
      </c>
      <c r="BL1862" s="18" t="s">
        <v>221</v>
      </c>
      <c r="BM1862" s="240" t="s">
        <v>3050</v>
      </c>
    </row>
    <row r="1863" s="13" customFormat="1">
      <c r="A1863" s="13"/>
      <c r="B1863" s="242"/>
      <c r="C1863" s="243"/>
      <c r="D1863" s="244" t="s">
        <v>223</v>
      </c>
      <c r="E1863" s="245" t="s">
        <v>1</v>
      </c>
      <c r="F1863" s="246" t="s">
        <v>21</v>
      </c>
      <c r="G1863" s="243"/>
      <c r="H1863" s="247">
        <v>1</v>
      </c>
      <c r="I1863" s="248"/>
      <c r="J1863" s="243"/>
      <c r="K1863" s="243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3" t="s">
        <v>223</v>
      </c>
      <c r="AU1863" s="253" t="s">
        <v>89</v>
      </c>
      <c r="AV1863" s="13" t="s">
        <v>89</v>
      </c>
      <c r="AW1863" s="13" t="s">
        <v>36</v>
      </c>
      <c r="AX1863" s="13" t="s">
        <v>21</v>
      </c>
      <c r="AY1863" s="253" t="s">
        <v>215</v>
      </c>
    </row>
    <row r="1864" s="2" customFormat="1" ht="16.5" customHeight="1">
      <c r="A1864" s="39"/>
      <c r="B1864" s="40"/>
      <c r="C1864" s="228" t="s">
        <v>3051</v>
      </c>
      <c r="D1864" s="228" t="s">
        <v>217</v>
      </c>
      <c r="E1864" s="229" t="s">
        <v>3052</v>
      </c>
      <c r="F1864" s="230" t="s">
        <v>3053</v>
      </c>
      <c r="G1864" s="231" t="s">
        <v>991</v>
      </c>
      <c r="H1864" s="232">
        <v>1</v>
      </c>
      <c r="I1864" s="233"/>
      <c r="J1864" s="234">
        <f>ROUND(I1864*H1864,2)</f>
        <v>0</v>
      </c>
      <c r="K1864" s="235"/>
      <c r="L1864" s="45"/>
      <c r="M1864" s="236" t="s">
        <v>1</v>
      </c>
      <c r="N1864" s="237" t="s">
        <v>45</v>
      </c>
      <c r="O1864" s="92"/>
      <c r="P1864" s="238">
        <f>O1864*H1864</f>
        <v>0</v>
      </c>
      <c r="Q1864" s="238">
        <v>0</v>
      </c>
      <c r="R1864" s="238">
        <f>Q1864*H1864</f>
        <v>0</v>
      </c>
      <c r="S1864" s="238">
        <v>0</v>
      </c>
      <c r="T1864" s="239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40" t="s">
        <v>221</v>
      </c>
      <c r="AT1864" s="240" t="s">
        <v>217</v>
      </c>
      <c r="AU1864" s="240" t="s">
        <v>89</v>
      </c>
      <c r="AY1864" s="18" t="s">
        <v>215</v>
      </c>
      <c r="BE1864" s="241">
        <f>IF(N1864="základní",J1864,0)</f>
        <v>0</v>
      </c>
      <c r="BF1864" s="241">
        <f>IF(N1864="snížená",J1864,0)</f>
        <v>0</v>
      </c>
      <c r="BG1864" s="241">
        <f>IF(N1864="zákl. přenesená",J1864,0)</f>
        <v>0</v>
      </c>
      <c r="BH1864" s="241">
        <f>IF(N1864="sníž. přenesená",J1864,0)</f>
        <v>0</v>
      </c>
      <c r="BI1864" s="241">
        <f>IF(N1864="nulová",J1864,0)</f>
        <v>0</v>
      </c>
      <c r="BJ1864" s="18" t="s">
        <v>21</v>
      </c>
      <c r="BK1864" s="241">
        <f>ROUND(I1864*H1864,2)</f>
        <v>0</v>
      </c>
      <c r="BL1864" s="18" t="s">
        <v>221</v>
      </c>
      <c r="BM1864" s="240" t="s">
        <v>3054</v>
      </c>
    </row>
    <row r="1865" s="13" customFormat="1">
      <c r="A1865" s="13"/>
      <c r="B1865" s="242"/>
      <c r="C1865" s="243"/>
      <c r="D1865" s="244" t="s">
        <v>223</v>
      </c>
      <c r="E1865" s="245" t="s">
        <v>1</v>
      </c>
      <c r="F1865" s="246" t="s">
        <v>21</v>
      </c>
      <c r="G1865" s="243"/>
      <c r="H1865" s="247">
        <v>1</v>
      </c>
      <c r="I1865" s="248"/>
      <c r="J1865" s="243"/>
      <c r="K1865" s="243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3" t="s">
        <v>223</v>
      </c>
      <c r="AU1865" s="253" t="s">
        <v>89</v>
      </c>
      <c r="AV1865" s="13" t="s">
        <v>89</v>
      </c>
      <c r="AW1865" s="13" t="s">
        <v>36</v>
      </c>
      <c r="AX1865" s="13" t="s">
        <v>21</v>
      </c>
      <c r="AY1865" s="253" t="s">
        <v>215</v>
      </c>
    </row>
    <row r="1866" s="2" customFormat="1" ht="16.5" customHeight="1">
      <c r="A1866" s="39"/>
      <c r="B1866" s="40"/>
      <c r="C1866" s="228" t="s">
        <v>3055</v>
      </c>
      <c r="D1866" s="228" t="s">
        <v>217</v>
      </c>
      <c r="E1866" s="229" t="s">
        <v>3056</v>
      </c>
      <c r="F1866" s="230" t="s">
        <v>3057</v>
      </c>
      <c r="G1866" s="231" t="s">
        <v>991</v>
      </c>
      <c r="H1866" s="232">
        <v>1</v>
      </c>
      <c r="I1866" s="233"/>
      <c r="J1866" s="234">
        <f>ROUND(I1866*H1866,2)</f>
        <v>0</v>
      </c>
      <c r="K1866" s="235"/>
      <c r="L1866" s="45"/>
      <c r="M1866" s="236" t="s">
        <v>1</v>
      </c>
      <c r="N1866" s="237" t="s">
        <v>45</v>
      </c>
      <c r="O1866" s="92"/>
      <c r="P1866" s="238">
        <f>O1866*H1866</f>
        <v>0</v>
      </c>
      <c r="Q1866" s="238">
        <v>0</v>
      </c>
      <c r="R1866" s="238">
        <f>Q1866*H1866</f>
        <v>0</v>
      </c>
      <c r="S1866" s="238">
        <v>0</v>
      </c>
      <c r="T1866" s="239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40" t="s">
        <v>221</v>
      </c>
      <c r="AT1866" s="240" t="s">
        <v>217</v>
      </c>
      <c r="AU1866" s="240" t="s">
        <v>89</v>
      </c>
      <c r="AY1866" s="18" t="s">
        <v>215</v>
      </c>
      <c r="BE1866" s="241">
        <f>IF(N1866="základní",J1866,0)</f>
        <v>0</v>
      </c>
      <c r="BF1866" s="241">
        <f>IF(N1866="snížená",J1866,0)</f>
        <v>0</v>
      </c>
      <c r="BG1866" s="241">
        <f>IF(N1866="zákl. přenesená",J1866,0)</f>
        <v>0</v>
      </c>
      <c r="BH1866" s="241">
        <f>IF(N1866="sníž. přenesená",J1866,0)</f>
        <v>0</v>
      </c>
      <c r="BI1866" s="241">
        <f>IF(N1866="nulová",J1866,0)</f>
        <v>0</v>
      </c>
      <c r="BJ1866" s="18" t="s">
        <v>21</v>
      </c>
      <c r="BK1866" s="241">
        <f>ROUND(I1866*H1866,2)</f>
        <v>0</v>
      </c>
      <c r="BL1866" s="18" t="s">
        <v>221</v>
      </c>
      <c r="BM1866" s="240" t="s">
        <v>3058</v>
      </c>
    </row>
    <row r="1867" s="13" customFormat="1">
      <c r="A1867" s="13"/>
      <c r="B1867" s="242"/>
      <c r="C1867" s="243"/>
      <c r="D1867" s="244" t="s">
        <v>223</v>
      </c>
      <c r="E1867" s="245" t="s">
        <v>1</v>
      </c>
      <c r="F1867" s="246" t="s">
        <v>21</v>
      </c>
      <c r="G1867" s="243"/>
      <c r="H1867" s="247">
        <v>1</v>
      </c>
      <c r="I1867" s="248"/>
      <c r="J1867" s="243"/>
      <c r="K1867" s="243"/>
      <c r="L1867" s="249"/>
      <c r="M1867" s="298"/>
      <c r="N1867" s="299"/>
      <c r="O1867" s="299"/>
      <c r="P1867" s="299"/>
      <c r="Q1867" s="299"/>
      <c r="R1867" s="299"/>
      <c r="S1867" s="299"/>
      <c r="T1867" s="30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3" t="s">
        <v>223</v>
      </c>
      <c r="AU1867" s="253" t="s">
        <v>89</v>
      </c>
      <c r="AV1867" s="13" t="s">
        <v>89</v>
      </c>
      <c r="AW1867" s="13" t="s">
        <v>36</v>
      </c>
      <c r="AX1867" s="13" t="s">
        <v>21</v>
      </c>
      <c r="AY1867" s="253" t="s">
        <v>215</v>
      </c>
    </row>
    <row r="1868" s="2" customFormat="1" ht="6.96" customHeight="1">
      <c r="A1868" s="39"/>
      <c r="B1868" s="67"/>
      <c r="C1868" s="68"/>
      <c r="D1868" s="68"/>
      <c r="E1868" s="68"/>
      <c r="F1868" s="68"/>
      <c r="G1868" s="68"/>
      <c r="H1868" s="68"/>
      <c r="I1868" s="68"/>
      <c r="J1868" s="68"/>
      <c r="K1868" s="68"/>
      <c r="L1868" s="45"/>
      <c r="M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</row>
  </sheetData>
  <sheetProtection sheet="1" autoFilter="0" formatColumns="0" formatRows="0" objects="1" scenarios="1" spinCount="100000" saltValue="ccaFqYtVhhffhtrDKMCXSuWiNnE5sC8FeSB8IDlY+zgYRXpiOrdJD3qW1txttUZAwP7N4zY8o9Iv0zioxXXmmA==" hashValue="I30NpXG+lYTRWD3yGy68h+JZLO56bIoF/RK5w3ev4l+qMM3HisGYBqFiYxhtq8NeEtPMp5/3V4mSxRNXcy44LQ==" algorithmName="SHA-512" password="CC35"/>
  <autoFilter ref="C148:K1867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3062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3063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3064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3065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ROUND((SUM(BE122:BE208)),  2)</f>
        <v>0</v>
      </c>
      <c r="G35" s="39"/>
      <c r="H35" s="39"/>
      <c r="I35" s="165">
        <v>0.20999999999999999</v>
      </c>
      <c r="J35" s="164">
        <f>ROUND(((SUM(BE122:BE208))*I35),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ROUND((SUM(BF122:BF208)),  2)</f>
        <v>0</v>
      </c>
      <c r="G36" s="39"/>
      <c r="H36" s="39"/>
      <c r="I36" s="165">
        <v>0.14999999999999999</v>
      </c>
      <c r="J36" s="164">
        <f>ROUND(((SUM(BF122:BF208))*I36),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D.1.4.ZT - Zdravotechnika -kanalizace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3066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D.1.4.ZT - Zdravotechnika -kanalizace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MN Dvůr Králové n. L.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E17</f>
        <v>Královéhradecký kraj, Pivovarské nám. HK</v>
      </c>
      <c r="G118" s="41"/>
      <c r="H118" s="41"/>
      <c r="I118" s="33" t="s">
        <v>34</v>
      </c>
      <c r="J118" s="37" t="str">
        <f>E23</f>
        <v>Sanit Studio,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Ing. Jana Křížková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38.624845000000008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38.624845000000008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3067</v>
      </c>
      <c r="F124" s="226" t="s">
        <v>3068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SUM(P125:P208)</f>
        <v>0</v>
      </c>
      <c r="Q124" s="220"/>
      <c r="R124" s="221">
        <f>SUM(R125:R208)</f>
        <v>38.624845000000008</v>
      </c>
      <c r="S124" s="220"/>
      <c r="T124" s="222">
        <f>SUM(T125:T208)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79</v>
      </c>
      <c r="AU124" s="224" t="s">
        <v>21</v>
      </c>
      <c r="AY124" s="223" t="s">
        <v>215</v>
      </c>
      <c r="BK124" s="225">
        <f>SUM(BK125:BK208)</f>
        <v>0</v>
      </c>
    </row>
    <row r="125" s="2" customFormat="1" ht="44.25" customHeight="1">
      <c r="A125" s="39"/>
      <c r="B125" s="40"/>
      <c r="C125" s="228" t="s">
        <v>21</v>
      </c>
      <c r="D125" s="228" t="s">
        <v>217</v>
      </c>
      <c r="E125" s="229" t="s">
        <v>3069</v>
      </c>
      <c r="F125" s="230" t="s">
        <v>3070</v>
      </c>
      <c r="G125" s="231" t="s">
        <v>220</v>
      </c>
      <c r="H125" s="232">
        <v>21.120000000000001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1.8</v>
      </c>
      <c r="R125" s="238">
        <f>Q125*H125</f>
        <v>38.016000000000005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303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303</v>
      </c>
      <c r="BM125" s="240" t="s">
        <v>3071</v>
      </c>
    </row>
    <row r="126" s="13" customFormat="1">
      <c r="A126" s="13"/>
      <c r="B126" s="242"/>
      <c r="C126" s="243"/>
      <c r="D126" s="244" t="s">
        <v>223</v>
      </c>
      <c r="E126" s="245" t="s">
        <v>1</v>
      </c>
      <c r="F126" s="246" t="s">
        <v>3072</v>
      </c>
      <c r="G126" s="243"/>
      <c r="H126" s="247">
        <v>21.120000000000001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223</v>
      </c>
      <c r="AU126" s="253" t="s">
        <v>89</v>
      </c>
      <c r="AV126" s="13" t="s">
        <v>89</v>
      </c>
      <c r="AW126" s="13" t="s">
        <v>36</v>
      </c>
      <c r="AX126" s="13" t="s">
        <v>21</v>
      </c>
      <c r="AY126" s="253" t="s">
        <v>215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3073</v>
      </c>
      <c r="F127" s="230" t="s">
        <v>3074</v>
      </c>
      <c r="G127" s="231" t="s">
        <v>373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303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303</v>
      </c>
      <c r="BM127" s="240" t="s">
        <v>3075</v>
      </c>
    </row>
    <row r="128" s="13" customFormat="1">
      <c r="A128" s="13"/>
      <c r="B128" s="242"/>
      <c r="C128" s="243"/>
      <c r="D128" s="244" t="s">
        <v>223</v>
      </c>
      <c r="E128" s="245" t="s">
        <v>1</v>
      </c>
      <c r="F128" s="246" t="s">
        <v>3076</v>
      </c>
      <c r="G128" s="243"/>
      <c r="H128" s="247">
        <v>1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223</v>
      </c>
      <c r="AU128" s="253" t="s">
        <v>89</v>
      </c>
      <c r="AV128" s="13" t="s">
        <v>89</v>
      </c>
      <c r="AW128" s="13" t="s">
        <v>36</v>
      </c>
      <c r="AX128" s="13" t="s">
        <v>21</v>
      </c>
      <c r="AY128" s="253" t="s">
        <v>215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3077</v>
      </c>
      <c r="F129" s="230" t="s">
        <v>3078</v>
      </c>
      <c r="G129" s="231" t="s">
        <v>373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3079</v>
      </c>
    </row>
    <row r="130" s="13" customFormat="1">
      <c r="A130" s="13"/>
      <c r="B130" s="242"/>
      <c r="C130" s="243"/>
      <c r="D130" s="244" t="s">
        <v>223</v>
      </c>
      <c r="E130" s="245" t="s">
        <v>1</v>
      </c>
      <c r="F130" s="246" t="s">
        <v>3080</v>
      </c>
      <c r="G130" s="243"/>
      <c r="H130" s="247">
        <v>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36</v>
      </c>
      <c r="AX130" s="13" t="s">
        <v>21</v>
      </c>
      <c r="AY130" s="253" t="s">
        <v>215</v>
      </c>
    </row>
    <row r="131" s="2" customFormat="1" ht="21.75" customHeight="1">
      <c r="A131" s="39"/>
      <c r="B131" s="40"/>
      <c r="C131" s="228" t="s">
        <v>221</v>
      </c>
      <c r="D131" s="228" t="s">
        <v>217</v>
      </c>
      <c r="E131" s="229" t="s">
        <v>3081</v>
      </c>
      <c r="F131" s="230" t="s">
        <v>3082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0.0017899999999999999</v>
      </c>
      <c r="R131" s="238">
        <f>Q131*H131</f>
        <v>0.0017899999999999999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3083</v>
      </c>
    </row>
    <row r="132" s="2" customFormat="1" ht="21.75" customHeight="1">
      <c r="A132" s="39"/>
      <c r="B132" s="40"/>
      <c r="C132" s="228" t="s">
        <v>243</v>
      </c>
      <c r="D132" s="228" t="s">
        <v>217</v>
      </c>
      <c r="E132" s="229" t="s">
        <v>3084</v>
      </c>
      <c r="F132" s="230" t="s">
        <v>3085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0.0035200000000000001</v>
      </c>
      <c r="R132" s="238">
        <f>Q132*H132</f>
        <v>0.0035200000000000001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3086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3080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21</v>
      </c>
      <c r="AY133" s="253" t="s">
        <v>215</v>
      </c>
    </row>
    <row r="134" s="2" customFormat="1" ht="21.75" customHeight="1">
      <c r="A134" s="39"/>
      <c r="B134" s="40"/>
      <c r="C134" s="228" t="s">
        <v>249</v>
      </c>
      <c r="D134" s="228" t="s">
        <v>217</v>
      </c>
      <c r="E134" s="229" t="s">
        <v>3087</v>
      </c>
      <c r="F134" s="230" t="s">
        <v>3088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0.00031</v>
      </c>
      <c r="R134" s="238">
        <f>Q134*H134</f>
        <v>0.00031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303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3089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3076</v>
      </c>
      <c r="G135" s="243"/>
      <c r="H135" s="247">
        <v>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21</v>
      </c>
      <c r="AY135" s="253" t="s">
        <v>215</v>
      </c>
    </row>
    <row r="136" s="2" customFormat="1" ht="21.75" customHeight="1">
      <c r="A136" s="39"/>
      <c r="B136" s="40"/>
      <c r="C136" s="228" t="s">
        <v>254</v>
      </c>
      <c r="D136" s="228" t="s">
        <v>217</v>
      </c>
      <c r="E136" s="229" t="s">
        <v>3090</v>
      </c>
      <c r="F136" s="230" t="s">
        <v>3091</v>
      </c>
      <c r="G136" s="231" t="s">
        <v>373</v>
      </c>
      <c r="H136" s="232">
        <v>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0.00051999999999999995</v>
      </c>
      <c r="R136" s="238">
        <f>Q136*H136</f>
        <v>0.0010399999999999999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303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3092</v>
      </c>
    </row>
    <row r="137" s="2" customFormat="1" ht="21.75" customHeight="1">
      <c r="A137" s="39"/>
      <c r="B137" s="40"/>
      <c r="C137" s="228" t="s">
        <v>259</v>
      </c>
      <c r="D137" s="228" t="s">
        <v>217</v>
      </c>
      <c r="E137" s="229" t="s">
        <v>3093</v>
      </c>
      <c r="F137" s="230" t="s">
        <v>3094</v>
      </c>
      <c r="G137" s="231" t="s">
        <v>373</v>
      </c>
      <c r="H137" s="232">
        <v>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0.001</v>
      </c>
      <c r="R137" s="238">
        <f>Q137*H137</f>
        <v>0.0090000000000000011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3095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3096</v>
      </c>
      <c r="F138" s="230" t="s">
        <v>3097</v>
      </c>
      <c r="G138" s="231" t="s">
        <v>373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0.0012899999999999999</v>
      </c>
      <c r="R138" s="238">
        <f>Q138*H138</f>
        <v>0.0025799999999999998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3098</v>
      </c>
    </row>
    <row r="139" s="2" customFormat="1" ht="16.5" customHeight="1">
      <c r="A139" s="39"/>
      <c r="B139" s="40"/>
      <c r="C139" s="228" t="s">
        <v>26</v>
      </c>
      <c r="D139" s="228" t="s">
        <v>217</v>
      </c>
      <c r="E139" s="229" t="s">
        <v>3099</v>
      </c>
      <c r="F139" s="230" t="s">
        <v>3100</v>
      </c>
      <c r="G139" s="231" t="s">
        <v>472</v>
      </c>
      <c r="H139" s="232">
        <v>17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0.00191</v>
      </c>
      <c r="R139" s="238">
        <f>Q139*H139</f>
        <v>0.032469999999999999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3101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3102</v>
      </c>
      <c r="G140" s="243"/>
      <c r="H140" s="247">
        <v>17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21</v>
      </c>
      <c r="AY140" s="253" t="s">
        <v>215</v>
      </c>
    </row>
    <row r="141" s="2" customFormat="1" ht="21.75" customHeight="1">
      <c r="A141" s="39"/>
      <c r="B141" s="40"/>
      <c r="C141" s="228" t="s">
        <v>273</v>
      </c>
      <c r="D141" s="228" t="s">
        <v>217</v>
      </c>
      <c r="E141" s="229" t="s">
        <v>3103</v>
      </c>
      <c r="F141" s="230" t="s">
        <v>3104</v>
      </c>
      <c r="G141" s="231" t="s">
        <v>472</v>
      </c>
      <c r="H141" s="232">
        <v>89.5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0.00059000000000000003</v>
      </c>
      <c r="R141" s="238">
        <f>Q141*H141</f>
        <v>0.052805000000000005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303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303</v>
      </c>
      <c r="BM141" s="240" t="s">
        <v>3105</v>
      </c>
    </row>
    <row r="142" s="13" customFormat="1">
      <c r="A142" s="13"/>
      <c r="B142" s="242"/>
      <c r="C142" s="243"/>
      <c r="D142" s="244" t="s">
        <v>223</v>
      </c>
      <c r="E142" s="245" t="s">
        <v>1</v>
      </c>
      <c r="F142" s="246" t="s">
        <v>3106</v>
      </c>
      <c r="G142" s="243"/>
      <c r="H142" s="247">
        <v>11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223</v>
      </c>
      <c r="AU142" s="253" t="s">
        <v>89</v>
      </c>
      <c r="AV142" s="13" t="s">
        <v>89</v>
      </c>
      <c r="AW142" s="13" t="s">
        <v>36</v>
      </c>
      <c r="AX142" s="13" t="s">
        <v>80</v>
      </c>
      <c r="AY142" s="253" t="s">
        <v>215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3107</v>
      </c>
      <c r="G143" s="243"/>
      <c r="H143" s="247">
        <v>36.5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3108</v>
      </c>
      <c r="G144" s="243"/>
      <c r="H144" s="247">
        <v>42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4" customFormat="1">
      <c r="A145" s="14"/>
      <c r="B145" s="254"/>
      <c r="C145" s="255"/>
      <c r="D145" s="244" t="s">
        <v>223</v>
      </c>
      <c r="E145" s="256" t="s">
        <v>1</v>
      </c>
      <c r="F145" s="257" t="s">
        <v>226</v>
      </c>
      <c r="G145" s="255"/>
      <c r="H145" s="258">
        <v>89.5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223</v>
      </c>
      <c r="AU145" s="264" t="s">
        <v>89</v>
      </c>
      <c r="AV145" s="14" t="s">
        <v>221</v>
      </c>
      <c r="AW145" s="14" t="s">
        <v>36</v>
      </c>
      <c r="AX145" s="14" t="s">
        <v>21</v>
      </c>
      <c r="AY145" s="264" t="s">
        <v>215</v>
      </c>
    </row>
    <row r="146" s="2" customFormat="1" ht="21.75" customHeight="1">
      <c r="A146" s="39"/>
      <c r="B146" s="40"/>
      <c r="C146" s="228" t="s">
        <v>278</v>
      </c>
      <c r="D146" s="228" t="s">
        <v>217</v>
      </c>
      <c r="E146" s="229" t="s">
        <v>3109</v>
      </c>
      <c r="F146" s="230" t="s">
        <v>3110</v>
      </c>
      <c r="G146" s="231" t="s">
        <v>472</v>
      </c>
      <c r="H146" s="232">
        <v>81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0.0020100000000000001</v>
      </c>
      <c r="R146" s="238">
        <f>Q146*H146</f>
        <v>0.16281000000000001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303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3111</v>
      </c>
    </row>
    <row r="147" s="13" customFormat="1">
      <c r="A147" s="13"/>
      <c r="B147" s="242"/>
      <c r="C147" s="243"/>
      <c r="D147" s="244" t="s">
        <v>223</v>
      </c>
      <c r="E147" s="245" t="s">
        <v>1</v>
      </c>
      <c r="F147" s="246" t="s">
        <v>3112</v>
      </c>
      <c r="G147" s="243"/>
      <c r="H147" s="247">
        <v>6.5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223</v>
      </c>
      <c r="AU147" s="253" t="s">
        <v>89</v>
      </c>
      <c r="AV147" s="13" t="s">
        <v>89</v>
      </c>
      <c r="AW147" s="13" t="s">
        <v>36</v>
      </c>
      <c r="AX147" s="13" t="s">
        <v>80</v>
      </c>
      <c r="AY147" s="253" t="s">
        <v>215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3113</v>
      </c>
      <c r="G148" s="243"/>
      <c r="H148" s="247">
        <v>35.5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89</v>
      </c>
      <c r="AV148" s="13" t="s">
        <v>89</v>
      </c>
      <c r="AW148" s="13" t="s">
        <v>36</v>
      </c>
      <c r="AX148" s="13" t="s">
        <v>80</v>
      </c>
      <c r="AY148" s="253" t="s">
        <v>215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3114</v>
      </c>
      <c r="G149" s="243"/>
      <c r="H149" s="247">
        <v>39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80</v>
      </c>
      <c r="AY149" s="253" t="s">
        <v>215</v>
      </c>
    </row>
    <row r="150" s="14" customFormat="1">
      <c r="A150" s="14"/>
      <c r="B150" s="254"/>
      <c r="C150" s="255"/>
      <c r="D150" s="244" t="s">
        <v>223</v>
      </c>
      <c r="E150" s="256" t="s">
        <v>1</v>
      </c>
      <c r="F150" s="257" t="s">
        <v>226</v>
      </c>
      <c r="G150" s="255"/>
      <c r="H150" s="258">
        <v>81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223</v>
      </c>
      <c r="AU150" s="264" t="s">
        <v>89</v>
      </c>
      <c r="AV150" s="14" t="s">
        <v>221</v>
      </c>
      <c r="AW150" s="14" t="s">
        <v>36</v>
      </c>
      <c r="AX150" s="14" t="s">
        <v>21</v>
      </c>
      <c r="AY150" s="264" t="s">
        <v>215</v>
      </c>
    </row>
    <row r="151" s="2" customFormat="1" ht="21.75" customHeight="1">
      <c r="A151" s="39"/>
      <c r="B151" s="40"/>
      <c r="C151" s="228" t="s">
        <v>284</v>
      </c>
      <c r="D151" s="228" t="s">
        <v>217</v>
      </c>
      <c r="E151" s="229" t="s">
        <v>3115</v>
      </c>
      <c r="F151" s="230" t="s">
        <v>3116</v>
      </c>
      <c r="G151" s="231" t="s">
        <v>472</v>
      </c>
      <c r="H151" s="232">
        <v>14.5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0.00040999999999999999</v>
      </c>
      <c r="R151" s="238">
        <f>Q151*H151</f>
        <v>0.0059449999999999998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3117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3118</v>
      </c>
      <c r="G152" s="243"/>
      <c r="H152" s="247">
        <v>11.5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89</v>
      </c>
      <c r="AV152" s="13" t="s">
        <v>89</v>
      </c>
      <c r="AW152" s="13" t="s">
        <v>36</v>
      </c>
      <c r="AX152" s="13" t="s">
        <v>80</v>
      </c>
      <c r="AY152" s="253" t="s">
        <v>215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3119</v>
      </c>
      <c r="G153" s="243"/>
      <c r="H153" s="247">
        <v>3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4" customFormat="1">
      <c r="A154" s="14"/>
      <c r="B154" s="254"/>
      <c r="C154" s="255"/>
      <c r="D154" s="244" t="s">
        <v>223</v>
      </c>
      <c r="E154" s="256" t="s">
        <v>1</v>
      </c>
      <c r="F154" s="257" t="s">
        <v>226</v>
      </c>
      <c r="G154" s="255"/>
      <c r="H154" s="258">
        <v>14.5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223</v>
      </c>
      <c r="AU154" s="264" t="s">
        <v>89</v>
      </c>
      <c r="AV154" s="14" t="s">
        <v>221</v>
      </c>
      <c r="AW154" s="14" t="s">
        <v>36</v>
      </c>
      <c r="AX154" s="14" t="s">
        <v>21</v>
      </c>
      <c r="AY154" s="264" t="s">
        <v>215</v>
      </c>
    </row>
    <row r="155" s="2" customFormat="1" ht="21.75" customHeight="1">
      <c r="A155" s="39"/>
      <c r="B155" s="40"/>
      <c r="C155" s="228" t="s">
        <v>293</v>
      </c>
      <c r="D155" s="228" t="s">
        <v>217</v>
      </c>
      <c r="E155" s="229" t="s">
        <v>3120</v>
      </c>
      <c r="F155" s="230" t="s">
        <v>3121</v>
      </c>
      <c r="G155" s="231" t="s">
        <v>472</v>
      </c>
      <c r="H155" s="232">
        <v>47.5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0.00048000000000000001</v>
      </c>
      <c r="R155" s="238">
        <f>Q155*H155</f>
        <v>0.022800000000000001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3122</v>
      </c>
    </row>
    <row r="156" s="13" customFormat="1">
      <c r="A156" s="13"/>
      <c r="B156" s="242"/>
      <c r="C156" s="243"/>
      <c r="D156" s="244" t="s">
        <v>223</v>
      </c>
      <c r="E156" s="245" t="s">
        <v>1</v>
      </c>
      <c r="F156" s="246" t="s">
        <v>3123</v>
      </c>
      <c r="G156" s="243"/>
      <c r="H156" s="247">
        <v>13.5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223</v>
      </c>
      <c r="AU156" s="253" t="s">
        <v>89</v>
      </c>
      <c r="AV156" s="13" t="s">
        <v>89</v>
      </c>
      <c r="AW156" s="13" t="s">
        <v>36</v>
      </c>
      <c r="AX156" s="13" t="s">
        <v>80</v>
      </c>
      <c r="AY156" s="253" t="s">
        <v>215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3124</v>
      </c>
      <c r="G157" s="243"/>
      <c r="H157" s="247">
        <v>34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80</v>
      </c>
      <c r="AY157" s="253" t="s">
        <v>215</v>
      </c>
    </row>
    <row r="158" s="14" customFormat="1">
      <c r="A158" s="14"/>
      <c r="B158" s="254"/>
      <c r="C158" s="255"/>
      <c r="D158" s="244" t="s">
        <v>223</v>
      </c>
      <c r="E158" s="256" t="s">
        <v>1</v>
      </c>
      <c r="F158" s="257" t="s">
        <v>226</v>
      </c>
      <c r="G158" s="255"/>
      <c r="H158" s="258">
        <v>47.5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223</v>
      </c>
      <c r="AU158" s="264" t="s">
        <v>89</v>
      </c>
      <c r="AV158" s="14" t="s">
        <v>221</v>
      </c>
      <c r="AW158" s="14" t="s">
        <v>36</v>
      </c>
      <c r="AX158" s="14" t="s">
        <v>21</v>
      </c>
      <c r="AY158" s="264" t="s">
        <v>215</v>
      </c>
    </row>
    <row r="159" s="2" customFormat="1" ht="21.75" customHeight="1">
      <c r="A159" s="39"/>
      <c r="B159" s="40"/>
      <c r="C159" s="228" t="s">
        <v>8</v>
      </c>
      <c r="D159" s="228" t="s">
        <v>217</v>
      </c>
      <c r="E159" s="229" t="s">
        <v>3125</v>
      </c>
      <c r="F159" s="230" t="s">
        <v>3126</v>
      </c>
      <c r="G159" s="231" t="s">
        <v>472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0.00071000000000000002</v>
      </c>
      <c r="R159" s="238">
        <f>Q159*H159</f>
        <v>0.00071000000000000002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3127</v>
      </c>
    </row>
    <row r="160" s="13" customFormat="1">
      <c r="A160" s="13"/>
      <c r="B160" s="242"/>
      <c r="C160" s="243"/>
      <c r="D160" s="244" t="s">
        <v>223</v>
      </c>
      <c r="E160" s="245" t="s">
        <v>1</v>
      </c>
      <c r="F160" s="246" t="s">
        <v>3128</v>
      </c>
      <c r="G160" s="243"/>
      <c r="H160" s="247">
        <v>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223</v>
      </c>
      <c r="AU160" s="253" t="s">
        <v>89</v>
      </c>
      <c r="AV160" s="13" t="s">
        <v>89</v>
      </c>
      <c r="AW160" s="13" t="s">
        <v>36</v>
      </c>
      <c r="AX160" s="13" t="s">
        <v>21</v>
      </c>
      <c r="AY160" s="253" t="s">
        <v>215</v>
      </c>
    </row>
    <row r="161" s="2" customFormat="1" ht="21.75" customHeight="1">
      <c r="A161" s="39"/>
      <c r="B161" s="40"/>
      <c r="C161" s="228" t="s">
        <v>303</v>
      </c>
      <c r="D161" s="228" t="s">
        <v>217</v>
      </c>
      <c r="E161" s="229" t="s">
        <v>3129</v>
      </c>
      <c r="F161" s="230" t="s">
        <v>3130</v>
      </c>
      <c r="G161" s="231" t="s">
        <v>472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0.0022399999999999998</v>
      </c>
      <c r="R161" s="238">
        <f>Q161*H161</f>
        <v>0.0044799999999999996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3131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3132</v>
      </c>
      <c r="G162" s="243"/>
      <c r="H162" s="247">
        <v>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21</v>
      </c>
      <c r="AY162" s="253" t="s">
        <v>215</v>
      </c>
    </row>
    <row r="163" s="2" customFormat="1" ht="16.5" customHeight="1">
      <c r="A163" s="39"/>
      <c r="B163" s="40"/>
      <c r="C163" s="228" t="s">
        <v>309</v>
      </c>
      <c r="D163" s="228" t="s">
        <v>217</v>
      </c>
      <c r="E163" s="229" t="s">
        <v>3133</v>
      </c>
      <c r="F163" s="230" t="s">
        <v>3134</v>
      </c>
      <c r="G163" s="231" t="s">
        <v>472</v>
      </c>
      <c r="H163" s="232">
        <v>27.5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0.00055999999999999995</v>
      </c>
      <c r="R163" s="238">
        <f>Q163*H163</f>
        <v>0.015399999999999999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3135</v>
      </c>
    </row>
    <row r="164" s="13" customFormat="1">
      <c r="A164" s="13"/>
      <c r="B164" s="242"/>
      <c r="C164" s="243"/>
      <c r="D164" s="244" t="s">
        <v>223</v>
      </c>
      <c r="E164" s="245" t="s">
        <v>1</v>
      </c>
      <c r="F164" s="246" t="s">
        <v>3136</v>
      </c>
      <c r="G164" s="243"/>
      <c r="H164" s="247">
        <v>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223</v>
      </c>
      <c r="AU164" s="253" t="s">
        <v>89</v>
      </c>
      <c r="AV164" s="13" t="s">
        <v>89</v>
      </c>
      <c r="AW164" s="13" t="s">
        <v>36</v>
      </c>
      <c r="AX164" s="13" t="s">
        <v>80</v>
      </c>
      <c r="AY164" s="253" t="s">
        <v>215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3137</v>
      </c>
      <c r="G165" s="243"/>
      <c r="H165" s="247">
        <v>24.5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4" customFormat="1">
      <c r="A166" s="14"/>
      <c r="B166" s="254"/>
      <c r="C166" s="255"/>
      <c r="D166" s="244" t="s">
        <v>223</v>
      </c>
      <c r="E166" s="256" t="s">
        <v>1</v>
      </c>
      <c r="F166" s="257" t="s">
        <v>226</v>
      </c>
      <c r="G166" s="255"/>
      <c r="H166" s="258">
        <v>27.5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223</v>
      </c>
      <c r="AU166" s="264" t="s">
        <v>89</v>
      </c>
      <c r="AV166" s="14" t="s">
        <v>221</v>
      </c>
      <c r="AW166" s="14" t="s">
        <v>36</v>
      </c>
      <c r="AX166" s="14" t="s">
        <v>21</v>
      </c>
      <c r="AY166" s="264" t="s">
        <v>215</v>
      </c>
    </row>
    <row r="167" s="2" customFormat="1" ht="21.75" customHeight="1">
      <c r="A167" s="39"/>
      <c r="B167" s="40"/>
      <c r="C167" s="228" t="s">
        <v>314</v>
      </c>
      <c r="D167" s="228" t="s">
        <v>217</v>
      </c>
      <c r="E167" s="229" t="s">
        <v>3138</v>
      </c>
      <c r="F167" s="230" t="s">
        <v>3139</v>
      </c>
      <c r="G167" s="231" t="s">
        <v>472</v>
      </c>
      <c r="H167" s="232">
        <v>49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0.0019300000000000001</v>
      </c>
      <c r="R167" s="238">
        <f>Q167*H167</f>
        <v>0.094570000000000001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3140</v>
      </c>
    </row>
    <row r="168" s="13" customFormat="1">
      <c r="A168" s="13"/>
      <c r="B168" s="242"/>
      <c r="C168" s="243"/>
      <c r="D168" s="244" t="s">
        <v>223</v>
      </c>
      <c r="E168" s="245" t="s">
        <v>1</v>
      </c>
      <c r="F168" s="246" t="s">
        <v>3141</v>
      </c>
      <c r="G168" s="243"/>
      <c r="H168" s="247">
        <v>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223</v>
      </c>
      <c r="AU168" s="253" t="s">
        <v>89</v>
      </c>
      <c r="AV168" s="13" t="s">
        <v>89</v>
      </c>
      <c r="AW168" s="13" t="s">
        <v>36</v>
      </c>
      <c r="AX168" s="13" t="s">
        <v>80</v>
      </c>
      <c r="AY168" s="253" t="s">
        <v>215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3142</v>
      </c>
      <c r="G169" s="243"/>
      <c r="H169" s="247">
        <v>27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80</v>
      </c>
      <c r="AY169" s="253" t="s">
        <v>215</v>
      </c>
    </row>
    <row r="170" s="13" customFormat="1">
      <c r="A170" s="13"/>
      <c r="B170" s="242"/>
      <c r="C170" s="243"/>
      <c r="D170" s="244" t="s">
        <v>223</v>
      </c>
      <c r="E170" s="245" t="s">
        <v>1</v>
      </c>
      <c r="F170" s="246" t="s">
        <v>3143</v>
      </c>
      <c r="G170" s="243"/>
      <c r="H170" s="247">
        <v>13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223</v>
      </c>
      <c r="AU170" s="253" t="s">
        <v>89</v>
      </c>
      <c r="AV170" s="13" t="s">
        <v>89</v>
      </c>
      <c r="AW170" s="13" t="s">
        <v>36</v>
      </c>
      <c r="AX170" s="13" t="s">
        <v>80</v>
      </c>
      <c r="AY170" s="253" t="s">
        <v>215</v>
      </c>
    </row>
    <row r="171" s="14" customFormat="1">
      <c r="A171" s="14"/>
      <c r="B171" s="254"/>
      <c r="C171" s="255"/>
      <c r="D171" s="244" t="s">
        <v>223</v>
      </c>
      <c r="E171" s="256" t="s">
        <v>1</v>
      </c>
      <c r="F171" s="257" t="s">
        <v>226</v>
      </c>
      <c r="G171" s="255"/>
      <c r="H171" s="258">
        <v>49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223</v>
      </c>
      <c r="AU171" s="264" t="s">
        <v>89</v>
      </c>
      <c r="AV171" s="14" t="s">
        <v>221</v>
      </c>
      <c r="AW171" s="14" t="s">
        <v>36</v>
      </c>
      <c r="AX171" s="14" t="s">
        <v>21</v>
      </c>
      <c r="AY171" s="264" t="s">
        <v>215</v>
      </c>
    </row>
    <row r="172" s="2" customFormat="1" ht="21.75" customHeight="1">
      <c r="A172" s="39"/>
      <c r="B172" s="40"/>
      <c r="C172" s="228" t="s">
        <v>319</v>
      </c>
      <c r="D172" s="228" t="s">
        <v>217</v>
      </c>
      <c r="E172" s="229" t="s">
        <v>3144</v>
      </c>
      <c r="F172" s="230" t="s">
        <v>3145</v>
      </c>
      <c r="G172" s="231" t="s">
        <v>472</v>
      </c>
      <c r="H172" s="232">
        <v>25.5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0.00139</v>
      </c>
      <c r="R172" s="238">
        <f>Q172*H172</f>
        <v>0.035444999999999997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3146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3147</v>
      </c>
      <c r="G173" s="243"/>
      <c r="H173" s="247">
        <v>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80</v>
      </c>
      <c r="AY173" s="253" t="s">
        <v>215</v>
      </c>
    </row>
    <row r="174" s="13" customFormat="1">
      <c r="A174" s="13"/>
      <c r="B174" s="242"/>
      <c r="C174" s="243"/>
      <c r="D174" s="244" t="s">
        <v>223</v>
      </c>
      <c r="E174" s="245" t="s">
        <v>1</v>
      </c>
      <c r="F174" s="246" t="s">
        <v>3148</v>
      </c>
      <c r="G174" s="243"/>
      <c r="H174" s="247">
        <v>18.5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223</v>
      </c>
      <c r="AU174" s="253" t="s">
        <v>89</v>
      </c>
      <c r="AV174" s="13" t="s">
        <v>89</v>
      </c>
      <c r="AW174" s="13" t="s">
        <v>36</v>
      </c>
      <c r="AX174" s="13" t="s">
        <v>80</v>
      </c>
      <c r="AY174" s="253" t="s">
        <v>215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3149</v>
      </c>
      <c r="G175" s="243"/>
      <c r="H175" s="247">
        <v>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80</v>
      </c>
      <c r="AY175" s="253" t="s">
        <v>215</v>
      </c>
    </row>
    <row r="176" s="14" customFormat="1">
      <c r="A176" s="14"/>
      <c r="B176" s="254"/>
      <c r="C176" s="255"/>
      <c r="D176" s="244" t="s">
        <v>223</v>
      </c>
      <c r="E176" s="256" t="s">
        <v>1</v>
      </c>
      <c r="F176" s="257" t="s">
        <v>226</v>
      </c>
      <c r="G176" s="255"/>
      <c r="H176" s="258">
        <v>25.5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223</v>
      </c>
      <c r="AU176" s="264" t="s">
        <v>89</v>
      </c>
      <c r="AV176" s="14" t="s">
        <v>221</v>
      </c>
      <c r="AW176" s="14" t="s">
        <v>36</v>
      </c>
      <c r="AX176" s="14" t="s">
        <v>21</v>
      </c>
      <c r="AY176" s="264" t="s">
        <v>215</v>
      </c>
    </row>
    <row r="177" s="2" customFormat="1" ht="21.75" customHeight="1">
      <c r="A177" s="39"/>
      <c r="B177" s="40"/>
      <c r="C177" s="228" t="s">
        <v>324</v>
      </c>
      <c r="D177" s="228" t="s">
        <v>217</v>
      </c>
      <c r="E177" s="229" t="s">
        <v>3150</v>
      </c>
      <c r="F177" s="230" t="s">
        <v>3151</v>
      </c>
      <c r="G177" s="231" t="s">
        <v>472</v>
      </c>
      <c r="H177" s="232">
        <v>27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0.00059999999999999995</v>
      </c>
      <c r="R177" s="238">
        <f>Q177*H177</f>
        <v>0.016199999999999999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3152</v>
      </c>
    </row>
    <row r="178" s="2" customFormat="1" ht="21.75" customHeight="1">
      <c r="A178" s="39"/>
      <c r="B178" s="40"/>
      <c r="C178" s="228" t="s">
        <v>7</v>
      </c>
      <c r="D178" s="228" t="s">
        <v>217</v>
      </c>
      <c r="E178" s="229" t="s">
        <v>3153</v>
      </c>
      <c r="F178" s="230" t="s">
        <v>3154</v>
      </c>
      <c r="G178" s="231" t="s">
        <v>472</v>
      </c>
      <c r="H178" s="232">
        <v>49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0.00059999999999999995</v>
      </c>
      <c r="R178" s="238">
        <f>Q178*H178</f>
        <v>0.029399999999999999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3155</v>
      </c>
    </row>
    <row r="179" s="2" customFormat="1" ht="21.75" customHeight="1">
      <c r="A179" s="39"/>
      <c r="B179" s="40"/>
      <c r="C179" s="228" t="s">
        <v>334</v>
      </c>
      <c r="D179" s="228" t="s">
        <v>217</v>
      </c>
      <c r="E179" s="229" t="s">
        <v>3156</v>
      </c>
      <c r="F179" s="230" t="s">
        <v>3157</v>
      </c>
      <c r="G179" s="231" t="s">
        <v>472</v>
      </c>
      <c r="H179" s="232">
        <v>25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0.00059999999999999995</v>
      </c>
      <c r="R179" s="238">
        <f>Q179*H179</f>
        <v>0.014999999999999999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3158</v>
      </c>
    </row>
    <row r="180" s="2" customFormat="1" ht="21.75" customHeight="1">
      <c r="A180" s="39"/>
      <c r="B180" s="40"/>
      <c r="C180" s="228" t="s">
        <v>339</v>
      </c>
      <c r="D180" s="228" t="s">
        <v>217</v>
      </c>
      <c r="E180" s="229" t="s">
        <v>3159</v>
      </c>
      <c r="F180" s="230" t="s">
        <v>3160</v>
      </c>
      <c r="G180" s="231" t="s">
        <v>373</v>
      </c>
      <c r="H180" s="232">
        <v>8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3161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3162</v>
      </c>
      <c r="G181" s="243"/>
      <c r="H181" s="247">
        <v>8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344</v>
      </c>
      <c r="D182" s="228" t="s">
        <v>217</v>
      </c>
      <c r="E182" s="229" t="s">
        <v>3163</v>
      </c>
      <c r="F182" s="230" t="s">
        <v>3164</v>
      </c>
      <c r="G182" s="231" t="s">
        <v>373</v>
      </c>
      <c r="H182" s="232">
        <v>16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3165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3166</v>
      </c>
      <c r="G183" s="243"/>
      <c r="H183" s="247">
        <v>16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349</v>
      </c>
      <c r="D184" s="228" t="s">
        <v>217</v>
      </c>
      <c r="E184" s="229" t="s">
        <v>3167</v>
      </c>
      <c r="F184" s="230" t="s">
        <v>3168</v>
      </c>
      <c r="G184" s="231" t="s">
        <v>373</v>
      </c>
      <c r="H184" s="232">
        <v>15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3169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3170</v>
      </c>
      <c r="G185" s="243"/>
      <c r="H185" s="247">
        <v>15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21</v>
      </c>
      <c r="AY185" s="253" t="s">
        <v>215</v>
      </c>
    </row>
    <row r="186" s="2" customFormat="1" ht="21.75" customHeight="1">
      <c r="A186" s="39"/>
      <c r="B186" s="40"/>
      <c r="C186" s="228" t="s">
        <v>355</v>
      </c>
      <c r="D186" s="228" t="s">
        <v>217</v>
      </c>
      <c r="E186" s="229" t="s">
        <v>3171</v>
      </c>
      <c r="F186" s="230" t="s">
        <v>3172</v>
      </c>
      <c r="G186" s="231" t="s">
        <v>373</v>
      </c>
      <c r="H186" s="232">
        <v>3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3173</v>
      </c>
    </row>
    <row r="187" s="2" customFormat="1" ht="21.75" customHeight="1">
      <c r="A187" s="39"/>
      <c r="B187" s="40"/>
      <c r="C187" s="228" t="s">
        <v>360</v>
      </c>
      <c r="D187" s="228" t="s">
        <v>217</v>
      </c>
      <c r="E187" s="229" t="s">
        <v>3174</v>
      </c>
      <c r="F187" s="230" t="s">
        <v>3175</v>
      </c>
      <c r="G187" s="231" t="s">
        <v>373</v>
      </c>
      <c r="H187" s="232">
        <v>4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3176</v>
      </c>
    </row>
    <row r="188" s="2" customFormat="1" ht="44.25" customHeight="1">
      <c r="A188" s="39"/>
      <c r="B188" s="40"/>
      <c r="C188" s="228" t="s">
        <v>365</v>
      </c>
      <c r="D188" s="228" t="s">
        <v>217</v>
      </c>
      <c r="E188" s="229" t="s">
        <v>3177</v>
      </c>
      <c r="F188" s="230" t="s">
        <v>3178</v>
      </c>
      <c r="G188" s="231" t="s">
        <v>373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0.0010100000000000001</v>
      </c>
      <c r="R188" s="238">
        <f>Q188*H188</f>
        <v>0.0050500000000000007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3179</v>
      </c>
    </row>
    <row r="189" s="2" customFormat="1" ht="33" customHeight="1">
      <c r="A189" s="39"/>
      <c r="B189" s="40"/>
      <c r="C189" s="228" t="s">
        <v>370</v>
      </c>
      <c r="D189" s="228" t="s">
        <v>217</v>
      </c>
      <c r="E189" s="229" t="s">
        <v>3180</v>
      </c>
      <c r="F189" s="230" t="s">
        <v>3181</v>
      </c>
      <c r="G189" s="231" t="s">
        <v>373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0.00148</v>
      </c>
      <c r="R189" s="238">
        <f>Q189*H189</f>
        <v>0.00148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3182</v>
      </c>
    </row>
    <row r="190" s="2" customFormat="1" ht="66.75" customHeight="1">
      <c r="A190" s="39"/>
      <c r="B190" s="40"/>
      <c r="C190" s="228" t="s">
        <v>375</v>
      </c>
      <c r="D190" s="228" t="s">
        <v>217</v>
      </c>
      <c r="E190" s="229" t="s">
        <v>3183</v>
      </c>
      <c r="F190" s="230" t="s">
        <v>3184</v>
      </c>
      <c r="G190" s="231" t="s">
        <v>373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0.00093000000000000005</v>
      </c>
      <c r="R190" s="238">
        <f>Q190*H190</f>
        <v>0.0037200000000000002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3185</v>
      </c>
    </row>
    <row r="191" s="2" customFormat="1" ht="21.75" customHeight="1">
      <c r="A191" s="39"/>
      <c r="B191" s="40"/>
      <c r="C191" s="228" t="s">
        <v>380</v>
      </c>
      <c r="D191" s="228" t="s">
        <v>217</v>
      </c>
      <c r="E191" s="229" t="s">
        <v>3186</v>
      </c>
      <c r="F191" s="230" t="s">
        <v>3187</v>
      </c>
      <c r="G191" s="231" t="s">
        <v>373</v>
      </c>
      <c r="H191" s="232">
        <v>3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0.0053499999999999997</v>
      </c>
      <c r="R191" s="238">
        <f>Q191*H191</f>
        <v>0.016049999999999998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3188</v>
      </c>
    </row>
    <row r="192" s="2" customFormat="1" ht="55.5" customHeight="1">
      <c r="A192" s="39"/>
      <c r="B192" s="40"/>
      <c r="C192" s="228" t="s">
        <v>384</v>
      </c>
      <c r="D192" s="228" t="s">
        <v>217</v>
      </c>
      <c r="E192" s="229" t="s">
        <v>3189</v>
      </c>
      <c r="F192" s="230" t="s">
        <v>3190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0.00022000000000000001</v>
      </c>
      <c r="R192" s="238">
        <f>Q192*H192</f>
        <v>0.00022000000000000001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3191</v>
      </c>
    </row>
    <row r="193" s="2" customFormat="1" ht="33" customHeight="1">
      <c r="A193" s="39"/>
      <c r="B193" s="40"/>
      <c r="C193" s="228" t="s">
        <v>389</v>
      </c>
      <c r="D193" s="228" t="s">
        <v>217</v>
      </c>
      <c r="E193" s="229" t="s">
        <v>3192</v>
      </c>
      <c r="F193" s="230" t="s">
        <v>3193</v>
      </c>
      <c r="G193" s="231" t="s">
        <v>373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0.00050000000000000001</v>
      </c>
      <c r="R193" s="238">
        <f>Q193*H193</f>
        <v>0.00050000000000000001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3194</v>
      </c>
    </row>
    <row r="194" s="2" customFormat="1" ht="55.5" customHeight="1">
      <c r="A194" s="39"/>
      <c r="B194" s="40"/>
      <c r="C194" s="228" t="s">
        <v>394</v>
      </c>
      <c r="D194" s="228" t="s">
        <v>217</v>
      </c>
      <c r="E194" s="229" t="s">
        <v>3195</v>
      </c>
      <c r="F194" s="230" t="s">
        <v>3196</v>
      </c>
      <c r="G194" s="231" t="s">
        <v>3197</v>
      </c>
      <c r="H194" s="232">
        <v>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0.0023</v>
      </c>
      <c r="R194" s="238">
        <f>Q194*H194</f>
        <v>0.0138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303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3198</v>
      </c>
    </row>
    <row r="195" s="2" customFormat="1" ht="21.75" customHeight="1">
      <c r="A195" s="39"/>
      <c r="B195" s="40"/>
      <c r="C195" s="275" t="s">
        <v>400</v>
      </c>
      <c r="D195" s="275" t="s">
        <v>294</v>
      </c>
      <c r="E195" s="276" t="s">
        <v>3199</v>
      </c>
      <c r="F195" s="277" t="s">
        <v>3200</v>
      </c>
      <c r="G195" s="278" t="s">
        <v>373</v>
      </c>
      <c r="H195" s="279">
        <v>2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45</v>
      </c>
      <c r="O195" s="92"/>
      <c r="P195" s="238">
        <f>O195*H195</f>
        <v>0</v>
      </c>
      <c r="Q195" s="238">
        <v>9.0000000000000006E-05</v>
      </c>
      <c r="R195" s="238">
        <f>Q195*H195</f>
        <v>0.00018000000000000001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384</v>
      </c>
      <c r="AT195" s="240" t="s">
        <v>294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3201</v>
      </c>
    </row>
    <row r="196" s="2" customFormat="1" ht="44.25" customHeight="1">
      <c r="A196" s="39"/>
      <c r="B196" s="40"/>
      <c r="C196" s="228" t="s">
        <v>406</v>
      </c>
      <c r="D196" s="228" t="s">
        <v>217</v>
      </c>
      <c r="E196" s="229" t="s">
        <v>3202</v>
      </c>
      <c r="F196" s="230" t="s">
        <v>3203</v>
      </c>
      <c r="G196" s="231" t="s">
        <v>373</v>
      </c>
      <c r="H196" s="232">
        <v>5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0.0033999999999999998</v>
      </c>
      <c r="R196" s="238">
        <f>Q196*H196</f>
        <v>0.016999999999999998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3204</v>
      </c>
    </row>
    <row r="197" s="2" customFormat="1" ht="66.75" customHeight="1">
      <c r="A197" s="39"/>
      <c r="B197" s="40"/>
      <c r="C197" s="228" t="s">
        <v>411</v>
      </c>
      <c r="D197" s="228" t="s">
        <v>217</v>
      </c>
      <c r="E197" s="229" t="s">
        <v>3205</v>
      </c>
      <c r="F197" s="230" t="s">
        <v>3206</v>
      </c>
      <c r="G197" s="231" t="s">
        <v>373</v>
      </c>
      <c r="H197" s="232">
        <v>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0.0021199999999999999</v>
      </c>
      <c r="R197" s="238">
        <f>Q197*H197</f>
        <v>0.0042399999999999998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3207</v>
      </c>
    </row>
    <row r="198" s="2" customFormat="1" ht="55.5" customHeight="1">
      <c r="A198" s="39"/>
      <c r="B198" s="40"/>
      <c r="C198" s="228" t="s">
        <v>415</v>
      </c>
      <c r="D198" s="228" t="s">
        <v>217</v>
      </c>
      <c r="E198" s="229" t="s">
        <v>3208</v>
      </c>
      <c r="F198" s="230" t="s">
        <v>3209</v>
      </c>
      <c r="G198" s="231" t="s">
        <v>373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0.0021199999999999999</v>
      </c>
      <c r="R198" s="238">
        <f>Q198*H198</f>
        <v>0.0042399999999999998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3210</v>
      </c>
    </row>
    <row r="199" s="2" customFormat="1" ht="21.75" customHeight="1">
      <c r="A199" s="39"/>
      <c r="B199" s="40"/>
      <c r="C199" s="228" t="s">
        <v>420</v>
      </c>
      <c r="D199" s="228" t="s">
        <v>217</v>
      </c>
      <c r="E199" s="229" t="s">
        <v>3211</v>
      </c>
      <c r="F199" s="230" t="s">
        <v>3212</v>
      </c>
      <c r="G199" s="231" t="s">
        <v>373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0.0015</v>
      </c>
      <c r="R199" s="238">
        <f>Q199*H199</f>
        <v>0.0015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3213</v>
      </c>
    </row>
    <row r="200" s="2" customFormat="1" ht="16.5" customHeight="1">
      <c r="A200" s="39"/>
      <c r="B200" s="40"/>
      <c r="C200" s="228" t="s">
        <v>427</v>
      </c>
      <c r="D200" s="228" t="s">
        <v>217</v>
      </c>
      <c r="E200" s="229" t="s">
        <v>3214</v>
      </c>
      <c r="F200" s="230" t="s">
        <v>3215</v>
      </c>
      <c r="G200" s="231" t="s">
        <v>373</v>
      </c>
      <c r="H200" s="232">
        <v>4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0.00029</v>
      </c>
      <c r="R200" s="238">
        <f>Q200*H200</f>
        <v>0.00116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3216</v>
      </c>
    </row>
    <row r="201" s="2" customFormat="1" ht="33" customHeight="1">
      <c r="A201" s="39"/>
      <c r="B201" s="40"/>
      <c r="C201" s="228" t="s">
        <v>432</v>
      </c>
      <c r="D201" s="228" t="s">
        <v>217</v>
      </c>
      <c r="E201" s="229" t="s">
        <v>3217</v>
      </c>
      <c r="F201" s="230" t="s">
        <v>3218</v>
      </c>
      <c r="G201" s="231" t="s">
        <v>472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0.00091</v>
      </c>
      <c r="R201" s="238">
        <f>Q201*H201</f>
        <v>0.00728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3219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3220</v>
      </c>
      <c r="G202" s="243"/>
      <c r="H202" s="247">
        <v>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21</v>
      </c>
      <c r="AY202" s="253" t="s">
        <v>215</v>
      </c>
    </row>
    <row r="203" s="2" customFormat="1" ht="33" customHeight="1">
      <c r="A203" s="39"/>
      <c r="B203" s="40"/>
      <c r="C203" s="228" t="s">
        <v>437</v>
      </c>
      <c r="D203" s="228" t="s">
        <v>217</v>
      </c>
      <c r="E203" s="229" t="s">
        <v>3221</v>
      </c>
      <c r="F203" s="230" t="s">
        <v>3222</v>
      </c>
      <c r="G203" s="231" t="s">
        <v>472</v>
      </c>
      <c r="H203" s="232">
        <v>21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0.0011900000000000001</v>
      </c>
      <c r="R203" s="238">
        <f>Q203*H203</f>
        <v>0.024990000000000002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3223</v>
      </c>
    </row>
    <row r="204" s="13" customFormat="1">
      <c r="A204" s="13"/>
      <c r="B204" s="242"/>
      <c r="C204" s="243"/>
      <c r="D204" s="244" t="s">
        <v>223</v>
      </c>
      <c r="E204" s="245" t="s">
        <v>1</v>
      </c>
      <c r="F204" s="246" t="s">
        <v>3224</v>
      </c>
      <c r="G204" s="243"/>
      <c r="H204" s="247">
        <v>21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223</v>
      </c>
      <c r="AU204" s="253" t="s">
        <v>89</v>
      </c>
      <c r="AV204" s="13" t="s">
        <v>89</v>
      </c>
      <c r="AW204" s="13" t="s">
        <v>36</v>
      </c>
      <c r="AX204" s="13" t="s">
        <v>21</v>
      </c>
      <c r="AY204" s="253" t="s">
        <v>215</v>
      </c>
    </row>
    <row r="205" s="2" customFormat="1" ht="44.25" customHeight="1">
      <c r="A205" s="39"/>
      <c r="B205" s="40"/>
      <c r="C205" s="228" t="s">
        <v>449</v>
      </c>
      <c r="D205" s="228" t="s">
        <v>217</v>
      </c>
      <c r="E205" s="229" t="s">
        <v>3225</v>
      </c>
      <c r="F205" s="230" t="s">
        <v>3226</v>
      </c>
      <c r="G205" s="231" t="s">
        <v>472</v>
      </c>
      <c r="H205" s="232">
        <v>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4.0000000000000003E-05</v>
      </c>
      <c r="R205" s="238">
        <f>Q205*H205</f>
        <v>0.00032000000000000003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3227</v>
      </c>
    </row>
    <row r="206" s="2" customFormat="1" ht="55.5" customHeight="1">
      <c r="A206" s="39"/>
      <c r="B206" s="40"/>
      <c r="C206" s="228" t="s">
        <v>458</v>
      </c>
      <c r="D206" s="228" t="s">
        <v>217</v>
      </c>
      <c r="E206" s="229" t="s">
        <v>3228</v>
      </c>
      <c r="F206" s="230" t="s">
        <v>3229</v>
      </c>
      <c r="G206" s="231" t="s">
        <v>472</v>
      </c>
      <c r="H206" s="232">
        <v>21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4.0000000000000003E-05</v>
      </c>
      <c r="R206" s="238">
        <f>Q206*H206</f>
        <v>0.00084000000000000003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3230</v>
      </c>
    </row>
    <row r="207" s="2" customFormat="1" ht="21.75" customHeight="1">
      <c r="A207" s="39"/>
      <c r="B207" s="40"/>
      <c r="C207" s="228" t="s">
        <v>463</v>
      </c>
      <c r="D207" s="228" t="s">
        <v>217</v>
      </c>
      <c r="E207" s="229" t="s">
        <v>3231</v>
      </c>
      <c r="F207" s="230" t="s">
        <v>3232</v>
      </c>
      <c r="G207" s="231" t="s">
        <v>472</v>
      </c>
      <c r="H207" s="232">
        <v>17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3233</v>
      </c>
    </row>
    <row r="208" s="2" customFormat="1" ht="44.25" customHeight="1">
      <c r="A208" s="39"/>
      <c r="B208" s="40"/>
      <c r="C208" s="228" t="s">
        <v>469</v>
      </c>
      <c r="D208" s="228" t="s">
        <v>217</v>
      </c>
      <c r="E208" s="229" t="s">
        <v>3234</v>
      </c>
      <c r="F208" s="230" t="s">
        <v>3235</v>
      </c>
      <c r="G208" s="231" t="s">
        <v>1587</v>
      </c>
      <c r="H208" s="297"/>
      <c r="I208" s="233"/>
      <c r="J208" s="234">
        <f>ROUND(I208*H208,2)</f>
        <v>0</v>
      </c>
      <c r="K208" s="235"/>
      <c r="L208" s="45"/>
      <c r="M208" s="301" t="s">
        <v>1</v>
      </c>
      <c r="N208" s="302" t="s">
        <v>45</v>
      </c>
      <c r="O208" s="303"/>
      <c r="P208" s="304">
        <f>O208*H208</f>
        <v>0</v>
      </c>
      <c r="Q208" s="304">
        <v>0</v>
      </c>
      <c r="R208" s="304">
        <f>Q208*H208</f>
        <v>0</v>
      </c>
      <c r="S208" s="304">
        <v>0</v>
      </c>
      <c r="T208" s="30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3236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ghyNGrufQfkIT+qz9xV7TekjRT971ULVS5DEeGaRb+W916K1f8Sv6Db8s24GKx8zDBAFDgalwxERNNU5dc4b+A==" hashValue="5F5FtwE3foW+fIIzqvPDuadRcmVDZJgPJbJHLFykHmZQSKAB25Ub87XcYSfphsRyexfJ5S/n+sZPqcL4gyvqDA==" algorithmName="SHA-512" password="CC35"/>
  <autoFilter ref="C121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3062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3063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3064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3065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ROUND((SUM(BE125:BE254)),  2)</f>
        <v>0</v>
      </c>
      <c r="G35" s="39"/>
      <c r="H35" s="39"/>
      <c r="I35" s="165">
        <v>0.20999999999999999</v>
      </c>
      <c r="J35" s="164">
        <f>ROUND(((SUM(BE125:BE254))*I35),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ROUND((SUM(BF125:BF254)),  2)</f>
        <v>0</v>
      </c>
      <c r="G36" s="39"/>
      <c r="H36" s="39"/>
      <c r="I36" s="165">
        <v>0.14999999999999999</v>
      </c>
      <c r="J36" s="164">
        <f>ROUND(((SUM(BF125:BF254))*I36),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ROUND((SUM(BG125:BG254)),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ROUND((SUM(BH125:BH254)),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ROUND((SUM(BI125:BI254)),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 ZT - Zdravotechnika - voda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3238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181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3239</v>
      </c>
      <c r="E102" s="197"/>
      <c r="F102" s="197"/>
      <c r="G102" s="197"/>
      <c r="H102" s="197"/>
      <c r="I102" s="197"/>
      <c r="J102" s="198">
        <f>J238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3240</v>
      </c>
      <c r="E103" s="197"/>
      <c r="F103" s="197"/>
      <c r="G103" s="197"/>
      <c r="H103" s="197"/>
      <c r="I103" s="197"/>
      <c r="J103" s="198">
        <f>J249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3059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3060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 ZT - Zdravotechnika - voda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MN Dvůr Králové n. L.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E17</f>
        <v>Královéhradecký kraj, Pivovarské nám. HK</v>
      </c>
      <c r="G121" s="41"/>
      <c r="H121" s="41"/>
      <c r="I121" s="33" t="s">
        <v>34</v>
      </c>
      <c r="J121" s="37" t="str">
        <f>E23</f>
        <v>Sanit Studio,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Ing. Jana Křížková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1.7376849999999999</v>
      </c>
      <c r="S125" s="105"/>
      <c r="T125" s="210">
        <f>T126</f>
        <v>0.09111000000000001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P127+P183+P238+P249</f>
        <v>0</v>
      </c>
      <c r="Q126" s="220"/>
      <c r="R126" s="221">
        <f>R127+R183+R238+R249</f>
        <v>1.7376849999999999</v>
      </c>
      <c r="S126" s="220"/>
      <c r="T126" s="222">
        <f>T127+T183+T238+T249</f>
        <v>0.09111000000000001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BK127+BK183+BK238+BK249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3241</v>
      </c>
      <c r="F127" s="226" t="s">
        <v>3242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SUM(P128:P182)</f>
        <v>0</v>
      </c>
      <c r="Q127" s="220"/>
      <c r="R127" s="221">
        <f>SUM(R128:R182)</f>
        <v>0.82364499999999996</v>
      </c>
      <c r="S127" s="220"/>
      <c r="T127" s="222">
        <f>SUM(T128:T182)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SUM(BK128:BK182)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3243</v>
      </c>
      <c r="F128" s="230" t="s">
        <v>3244</v>
      </c>
      <c r="G128" s="231" t="s">
        <v>472</v>
      </c>
      <c r="H128" s="232">
        <v>19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0.0030899999999999999</v>
      </c>
      <c r="R128" s="238">
        <f>Q128*H128</f>
        <v>0.058709999999999998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3245</v>
      </c>
    </row>
    <row r="129" s="2" customFormat="1" ht="21.75" customHeight="1">
      <c r="A129" s="39"/>
      <c r="B129" s="40"/>
      <c r="C129" s="228" t="s">
        <v>89</v>
      </c>
      <c r="D129" s="228" t="s">
        <v>217</v>
      </c>
      <c r="E129" s="229" t="s">
        <v>3246</v>
      </c>
      <c r="F129" s="230" t="s">
        <v>3247</v>
      </c>
      <c r="G129" s="231" t="s">
        <v>472</v>
      </c>
      <c r="H129" s="232">
        <v>11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0.0045100000000000001</v>
      </c>
      <c r="R129" s="238">
        <f>Q129*H129</f>
        <v>0.049610000000000001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3248</v>
      </c>
    </row>
    <row r="130" s="2" customFormat="1" ht="33" customHeight="1">
      <c r="A130" s="39"/>
      <c r="B130" s="40"/>
      <c r="C130" s="228" t="s">
        <v>233</v>
      </c>
      <c r="D130" s="228" t="s">
        <v>217</v>
      </c>
      <c r="E130" s="229" t="s">
        <v>3249</v>
      </c>
      <c r="F130" s="230" t="s">
        <v>3250</v>
      </c>
      <c r="G130" s="231" t="s">
        <v>373</v>
      </c>
      <c r="H130" s="232">
        <v>2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303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303</v>
      </c>
      <c r="BM130" s="240" t="s">
        <v>3251</v>
      </c>
    </row>
    <row r="131" s="2" customFormat="1" ht="33" customHeight="1">
      <c r="A131" s="39"/>
      <c r="B131" s="40"/>
      <c r="C131" s="228" t="s">
        <v>221</v>
      </c>
      <c r="D131" s="228" t="s">
        <v>217</v>
      </c>
      <c r="E131" s="229" t="s">
        <v>3252</v>
      </c>
      <c r="F131" s="230" t="s">
        <v>3253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0.00080999999999999996</v>
      </c>
      <c r="R131" s="238">
        <f>Q131*H131</f>
        <v>0.0016199999999999999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3254</v>
      </c>
    </row>
    <row r="132" s="2" customFormat="1" ht="33" customHeight="1">
      <c r="A132" s="39"/>
      <c r="B132" s="40"/>
      <c r="C132" s="228" t="s">
        <v>243</v>
      </c>
      <c r="D132" s="228" t="s">
        <v>217</v>
      </c>
      <c r="E132" s="229" t="s">
        <v>3255</v>
      </c>
      <c r="F132" s="230" t="s">
        <v>3256</v>
      </c>
      <c r="G132" s="231" t="s">
        <v>472</v>
      </c>
      <c r="H132" s="232">
        <v>156.5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0.00077999999999999999</v>
      </c>
      <c r="R132" s="238">
        <f>Q132*H132</f>
        <v>0.12207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3257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3258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80</v>
      </c>
      <c r="AY133" s="253" t="s">
        <v>215</v>
      </c>
    </row>
    <row r="134" s="13" customFormat="1">
      <c r="A134" s="13"/>
      <c r="B134" s="242"/>
      <c r="C134" s="243"/>
      <c r="D134" s="244" t="s">
        <v>223</v>
      </c>
      <c r="E134" s="245" t="s">
        <v>1</v>
      </c>
      <c r="F134" s="246" t="s">
        <v>3259</v>
      </c>
      <c r="G134" s="243"/>
      <c r="H134" s="247">
        <v>89.5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223</v>
      </c>
      <c r="AU134" s="253" t="s">
        <v>89</v>
      </c>
      <c r="AV134" s="13" t="s">
        <v>89</v>
      </c>
      <c r="AW134" s="13" t="s">
        <v>36</v>
      </c>
      <c r="AX134" s="13" t="s">
        <v>80</v>
      </c>
      <c r="AY134" s="253" t="s">
        <v>215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3260</v>
      </c>
      <c r="G135" s="243"/>
      <c r="H135" s="247">
        <v>66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80</v>
      </c>
      <c r="AY135" s="253" t="s">
        <v>215</v>
      </c>
    </row>
    <row r="136" s="14" customFormat="1">
      <c r="A136" s="14"/>
      <c r="B136" s="254"/>
      <c r="C136" s="255"/>
      <c r="D136" s="244" t="s">
        <v>223</v>
      </c>
      <c r="E136" s="256" t="s">
        <v>1</v>
      </c>
      <c r="F136" s="257" t="s">
        <v>226</v>
      </c>
      <c r="G136" s="255"/>
      <c r="H136" s="258">
        <v>156.5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223</v>
      </c>
      <c r="AU136" s="264" t="s">
        <v>89</v>
      </c>
      <c r="AV136" s="14" t="s">
        <v>221</v>
      </c>
      <c r="AW136" s="14" t="s">
        <v>36</v>
      </c>
      <c r="AX136" s="14" t="s">
        <v>21</v>
      </c>
      <c r="AY136" s="264" t="s">
        <v>215</v>
      </c>
    </row>
    <row r="137" s="2" customFormat="1" ht="33" customHeight="1">
      <c r="A137" s="39"/>
      <c r="B137" s="40"/>
      <c r="C137" s="228" t="s">
        <v>249</v>
      </c>
      <c r="D137" s="228" t="s">
        <v>217</v>
      </c>
      <c r="E137" s="229" t="s">
        <v>3261</v>
      </c>
      <c r="F137" s="230" t="s">
        <v>3262</v>
      </c>
      <c r="G137" s="231" t="s">
        <v>472</v>
      </c>
      <c r="H137" s="232">
        <v>139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0.00096000000000000002</v>
      </c>
      <c r="R137" s="238">
        <f>Q137*H137</f>
        <v>0.13344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3263</v>
      </c>
    </row>
    <row r="138" s="13" customFormat="1">
      <c r="A138" s="13"/>
      <c r="B138" s="242"/>
      <c r="C138" s="243"/>
      <c r="D138" s="244" t="s">
        <v>223</v>
      </c>
      <c r="E138" s="245" t="s">
        <v>1</v>
      </c>
      <c r="F138" s="246" t="s">
        <v>3264</v>
      </c>
      <c r="G138" s="243"/>
      <c r="H138" s="247">
        <v>49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223</v>
      </c>
      <c r="AU138" s="253" t="s">
        <v>89</v>
      </c>
      <c r="AV138" s="13" t="s">
        <v>89</v>
      </c>
      <c r="AW138" s="13" t="s">
        <v>36</v>
      </c>
      <c r="AX138" s="13" t="s">
        <v>80</v>
      </c>
      <c r="AY138" s="253" t="s">
        <v>215</v>
      </c>
    </row>
    <row r="139" s="13" customFormat="1">
      <c r="A139" s="13"/>
      <c r="B139" s="242"/>
      <c r="C139" s="243"/>
      <c r="D139" s="244" t="s">
        <v>223</v>
      </c>
      <c r="E139" s="245" t="s">
        <v>1</v>
      </c>
      <c r="F139" s="246" t="s">
        <v>3265</v>
      </c>
      <c r="G139" s="243"/>
      <c r="H139" s="247">
        <v>52.5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223</v>
      </c>
      <c r="AU139" s="253" t="s">
        <v>89</v>
      </c>
      <c r="AV139" s="13" t="s">
        <v>89</v>
      </c>
      <c r="AW139" s="13" t="s">
        <v>36</v>
      </c>
      <c r="AX139" s="13" t="s">
        <v>80</v>
      </c>
      <c r="AY139" s="253" t="s">
        <v>215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3266</v>
      </c>
      <c r="G140" s="243"/>
      <c r="H140" s="247">
        <v>37.5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80</v>
      </c>
      <c r="AY140" s="253" t="s">
        <v>215</v>
      </c>
    </row>
    <row r="141" s="14" customFormat="1">
      <c r="A141" s="14"/>
      <c r="B141" s="254"/>
      <c r="C141" s="255"/>
      <c r="D141" s="244" t="s">
        <v>223</v>
      </c>
      <c r="E141" s="256" t="s">
        <v>1</v>
      </c>
      <c r="F141" s="257" t="s">
        <v>226</v>
      </c>
      <c r="G141" s="255"/>
      <c r="H141" s="258">
        <v>139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223</v>
      </c>
      <c r="AU141" s="264" t="s">
        <v>89</v>
      </c>
      <c r="AV141" s="14" t="s">
        <v>221</v>
      </c>
      <c r="AW141" s="14" t="s">
        <v>36</v>
      </c>
      <c r="AX141" s="14" t="s">
        <v>21</v>
      </c>
      <c r="AY141" s="264" t="s">
        <v>215</v>
      </c>
    </row>
    <row r="142" s="2" customFormat="1" ht="33" customHeight="1">
      <c r="A142" s="39"/>
      <c r="B142" s="40"/>
      <c r="C142" s="228" t="s">
        <v>254</v>
      </c>
      <c r="D142" s="228" t="s">
        <v>217</v>
      </c>
      <c r="E142" s="229" t="s">
        <v>3267</v>
      </c>
      <c r="F142" s="230" t="s">
        <v>3268</v>
      </c>
      <c r="G142" s="231" t="s">
        <v>472</v>
      </c>
      <c r="H142" s="232">
        <v>34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0.00125</v>
      </c>
      <c r="R142" s="238">
        <f>Q142*H142</f>
        <v>0.042500000000000003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303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3269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3270</v>
      </c>
      <c r="G143" s="243"/>
      <c r="H143" s="247">
        <v>21.5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3271</v>
      </c>
      <c r="G144" s="243"/>
      <c r="H144" s="247">
        <v>3.5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3" customFormat="1">
      <c r="A145" s="13"/>
      <c r="B145" s="242"/>
      <c r="C145" s="243"/>
      <c r="D145" s="244" t="s">
        <v>223</v>
      </c>
      <c r="E145" s="245" t="s">
        <v>1</v>
      </c>
      <c r="F145" s="246" t="s">
        <v>3272</v>
      </c>
      <c r="G145" s="243"/>
      <c r="H145" s="247">
        <v>9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223</v>
      </c>
      <c r="AU145" s="253" t="s">
        <v>89</v>
      </c>
      <c r="AV145" s="13" t="s">
        <v>89</v>
      </c>
      <c r="AW145" s="13" t="s">
        <v>36</v>
      </c>
      <c r="AX145" s="13" t="s">
        <v>80</v>
      </c>
      <c r="AY145" s="253" t="s">
        <v>215</v>
      </c>
    </row>
    <row r="146" s="14" customFormat="1">
      <c r="A146" s="14"/>
      <c r="B146" s="254"/>
      <c r="C146" s="255"/>
      <c r="D146" s="244" t="s">
        <v>223</v>
      </c>
      <c r="E146" s="256" t="s">
        <v>1</v>
      </c>
      <c r="F146" s="257" t="s">
        <v>226</v>
      </c>
      <c r="G146" s="255"/>
      <c r="H146" s="258">
        <v>34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223</v>
      </c>
      <c r="AU146" s="264" t="s">
        <v>89</v>
      </c>
      <c r="AV146" s="14" t="s">
        <v>221</v>
      </c>
      <c r="AW146" s="14" t="s">
        <v>36</v>
      </c>
      <c r="AX146" s="14" t="s">
        <v>21</v>
      </c>
      <c r="AY146" s="264" t="s">
        <v>215</v>
      </c>
    </row>
    <row r="147" s="2" customFormat="1" ht="55.5" customHeight="1">
      <c r="A147" s="39"/>
      <c r="B147" s="40"/>
      <c r="C147" s="228" t="s">
        <v>259</v>
      </c>
      <c r="D147" s="228" t="s">
        <v>217</v>
      </c>
      <c r="E147" s="229" t="s">
        <v>3273</v>
      </c>
      <c r="F147" s="230" t="s">
        <v>3274</v>
      </c>
      <c r="G147" s="231" t="s">
        <v>472</v>
      </c>
      <c r="H147" s="232">
        <v>131.5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6.9999999999999994E-05</v>
      </c>
      <c r="R147" s="238">
        <f>Q147*H147</f>
        <v>0.0092049999999999996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303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3275</v>
      </c>
    </row>
    <row r="148" s="2" customFormat="1" ht="55.5" customHeight="1">
      <c r="A148" s="39"/>
      <c r="B148" s="40"/>
      <c r="C148" s="228" t="s">
        <v>264</v>
      </c>
      <c r="D148" s="228" t="s">
        <v>217</v>
      </c>
      <c r="E148" s="229" t="s">
        <v>3276</v>
      </c>
      <c r="F148" s="230" t="s">
        <v>3277</v>
      </c>
      <c r="G148" s="231" t="s">
        <v>472</v>
      </c>
      <c r="H148" s="232">
        <v>138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9.0000000000000006E-05</v>
      </c>
      <c r="R148" s="238">
        <f>Q148*H148</f>
        <v>0.012420000000000001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303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3278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3279</v>
      </c>
      <c r="G149" s="243"/>
      <c r="H149" s="247">
        <v>138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21</v>
      </c>
      <c r="AY149" s="253" t="s">
        <v>215</v>
      </c>
    </row>
    <row r="150" s="2" customFormat="1" ht="55.5" customHeight="1">
      <c r="A150" s="39"/>
      <c r="B150" s="40"/>
      <c r="C150" s="228" t="s">
        <v>26</v>
      </c>
      <c r="D150" s="228" t="s">
        <v>217</v>
      </c>
      <c r="E150" s="229" t="s">
        <v>3280</v>
      </c>
      <c r="F150" s="230" t="s">
        <v>3281</v>
      </c>
      <c r="G150" s="231" t="s">
        <v>472</v>
      </c>
      <c r="H150" s="232">
        <v>25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0.00012</v>
      </c>
      <c r="R150" s="238">
        <f>Q150*H150</f>
        <v>0.0030000000000000001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3282</v>
      </c>
    </row>
    <row r="151" s="2" customFormat="1" ht="55.5" customHeight="1">
      <c r="A151" s="39"/>
      <c r="B151" s="40"/>
      <c r="C151" s="228" t="s">
        <v>273</v>
      </c>
      <c r="D151" s="228" t="s">
        <v>217</v>
      </c>
      <c r="E151" s="229" t="s">
        <v>3283</v>
      </c>
      <c r="F151" s="230" t="s">
        <v>3284</v>
      </c>
      <c r="G151" s="231" t="s">
        <v>472</v>
      </c>
      <c r="H151" s="232">
        <v>35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0.00016000000000000001</v>
      </c>
      <c r="R151" s="238">
        <f>Q151*H151</f>
        <v>0.0056000000000000008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3285</v>
      </c>
    </row>
    <row r="152" s="2" customFormat="1" ht="16.5" customHeight="1">
      <c r="A152" s="39"/>
      <c r="B152" s="40"/>
      <c r="C152" s="228" t="s">
        <v>278</v>
      </c>
      <c r="D152" s="228" t="s">
        <v>217</v>
      </c>
      <c r="E152" s="229" t="s">
        <v>3286</v>
      </c>
      <c r="F152" s="230" t="s">
        <v>3287</v>
      </c>
      <c r="G152" s="231" t="s">
        <v>472</v>
      </c>
      <c r="H152" s="232">
        <v>38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0.0016199999999999999</v>
      </c>
      <c r="R152" s="238">
        <f>Q152*H152</f>
        <v>0.061559999999999997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303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303</v>
      </c>
      <c r="BM152" s="240" t="s">
        <v>3288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3289</v>
      </c>
      <c r="G153" s="243"/>
      <c r="H153" s="247">
        <v>38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21</v>
      </c>
      <c r="AY153" s="253" t="s">
        <v>215</v>
      </c>
    </row>
    <row r="154" s="2" customFormat="1" ht="16.5" customHeight="1">
      <c r="A154" s="39"/>
      <c r="B154" s="40"/>
      <c r="C154" s="228" t="s">
        <v>284</v>
      </c>
      <c r="D154" s="228" t="s">
        <v>217</v>
      </c>
      <c r="E154" s="229" t="s">
        <v>3290</v>
      </c>
      <c r="F154" s="230" t="s">
        <v>3291</v>
      </c>
      <c r="G154" s="231" t="s">
        <v>472</v>
      </c>
      <c r="H154" s="232">
        <v>60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0.0019200000000000001</v>
      </c>
      <c r="R154" s="238">
        <f>Q154*H154</f>
        <v>0.1152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3292</v>
      </c>
    </row>
    <row r="155" s="13" customFormat="1">
      <c r="A155" s="13"/>
      <c r="B155" s="242"/>
      <c r="C155" s="243"/>
      <c r="D155" s="244" t="s">
        <v>223</v>
      </c>
      <c r="E155" s="245" t="s">
        <v>1</v>
      </c>
      <c r="F155" s="246" t="s">
        <v>3293</v>
      </c>
      <c r="G155" s="243"/>
      <c r="H155" s="247">
        <v>60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223</v>
      </c>
      <c r="AU155" s="253" t="s">
        <v>89</v>
      </c>
      <c r="AV155" s="13" t="s">
        <v>89</v>
      </c>
      <c r="AW155" s="13" t="s">
        <v>36</v>
      </c>
      <c r="AX155" s="13" t="s">
        <v>21</v>
      </c>
      <c r="AY155" s="253" t="s">
        <v>215</v>
      </c>
    </row>
    <row r="156" s="2" customFormat="1" ht="16.5" customHeight="1">
      <c r="A156" s="39"/>
      <c r="B156" s="40"/>
      <c r="C156" s="228" t="s">
        <v>293</v>
      </c>
      <c r="D156" s="228" t="s">
        <v>217</v>
      </c>
      <c r="E156" s="229" t="s">
        <v>3294</v>
      </c>
      <c r="F156" s="230" t="s">
        <v>3295</v>
      </c>
      <c r="G156" s="231" t="s">
        <v>472</v>
      </c>
      <c r="H156" s="232">
        <v>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0.0024199999999999998</v>
      </c>
      <c r="R156" s="238">
        <f>Q156*H156</f>
        <v>0.048399999999999999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3296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3297</v>
      </c>
      <c r="G157" s="243"/>
      <c r="H157" s="247">
        <v>20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21</v>
      </c>
      <c r="AY157" s="253" t="s">
        <v>215</v>
      </c>
    </row>
    <row r="158" s="2" customFormat="1" ht="21.75" customHeight="1">
      <c r="A158" s="39"/>
      <c r="B158" s="40"/>
      <c r="C158" s="228" t="s">
        <v>8</v>
      </c>
      <c r="D158" s="228" t="s">
        <v>217</v>
      </c>
      <c r="E158" s="229" t="s">
        <v>3298</v>
      </c>
      <c r="F158" s="230" t="s">
        <v>3299</v>
      </c>
      <c r="G158" s="231" t="s">
        <v>373</v>
      </c>
      <c r="H158" s="232">
        <v>74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3300</v>
      </c>
    </row>
    <row r="159" s="2" customFormat="1" ht="21.75" customHeight="1">
      <c r="A159" s="39"/>
      <c r="B159" s="40"/>
      <c r="C159" s="228" t="s">
        <v>303</v>
      </c>
      <c r="D159" s="228" t="s">
        <v>217</v>
      </c>
      <c r="E159" s="229" t="s">
        <v>3301</v>
      </c>
      <c r="F159" s="230" t="s">
        <v>3302</v>
      </c>
      <c r="G159" s="231" t="s">
        <v>373</v>
      </c>
      <c r="H159" s="232">
        <v>16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0.00012999999999999999</v>
      </c>
      <c r="R159" s="238">
        <f>Q159*H159</f>
        <v>0.0020799999999999998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3303</v>
      </c>
    </row>
    <row r="160" s="2" customFormat="1" ht="21.75" customHeight="1">
      <c r="A160" s="39"/>
      <c r="B160" s="40"/>
      <c r="C160" s="228" t="s">
        <v>309</v>
      </c>
      <c r="D160" s="228" t="s">
        <v>217</v>
      </c>
      <c r="E160" s="229" t="s">
        <v>3304</v>
      </c>
      <c r="F160" s="230" t="s">
        <v>3305</v>
      </c>
      <c r="G160" s="231" t="s">
        <v>3306</v>
      </c>
      <c r="H160" s="232">
        <v>29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0.00025000000000000001</v>
      </c>
      <c r="R160" s="238">
        <f>Q160*H160</f>
        <v>0.0072500000000000004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3307</v>
      </c>
    </row>
    <row r="161" s="2" customFormat="1" ht="21.75" customHeight="1">
      <c r="A161" s="39"/>
      <c r="B161" s="40"/>
      <c r="C161" s="228" t="s">
        <v>314</v>
      </c>
      <c r="D161" s="228" t="s">
        <v>217</v>
      </c>
      <c r="E161" s="229" t="s">
        <v>3308</v>
      </c>
      <c r="F161" s="230" t="s">
        <v>3309</v>
      </c>
      <c r="G161" s="231" t="s">
        <v>373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0.00035</v>
      </c>
      <c r="R161" s="238">
        <f>Q161*H161</f>
        <v>0.00035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3310</v>
      </c>
    </row>
    <row r="162" s="2" customFormat="1" ht="16.5" customHeight="1">
      <c r="A162" s="39"/>
      <c r="B162" s="40"/>
      <c r="C162" s="228" t="s">
        <v>319</v>
      </c>
      <c r="D162" s="228" t="s">
        <v>217</v>
      </c>
      <c r="E162" s="229" t="s">
        <v>3311</v>
      </c>
      <c r="F162" s="230" t="s">
        <v>3312</v>
      </c>
      <c r="G162" s="231" t="s">
        <v>373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0.00035</v>
      </c>
      <c r="R162" s="238">
        <f>Q162*H162</f>
        <v>0.00035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3313</v>
      </c>
    </row>
    <row r="163" s="2" customFormat="1" ht="16.5" customHeight="1">
      <c r="A163" s="39"/>
      <c r="B163" s="40"/>
      <c r="C163" s="228" t="s">
        <v>324</v>
      </c>
      <c r="D163" s="228" t="s">
        <v>217</v>
      </c>
      <c r="E163" s="229" t="s">
        <v>3314</v>
      </c>
      <c r="F163" s="230" t="s">
        <v>3315</v>
      </c>
      <c r="G163" s="231" t="s">
        <v>373</v>
      </c>
      <c r="H163" s="232">
        <v>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0.00056999999999999998</v>
      </c>
      <c r="R163" s="238">
        <f>Q163*H163</f>
        <v>0.0028500000000000001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3316</v>
      </c>
    </row>
    <row r="164" s="2" customFormat="1" ht="21.75" customHeight="1">
      <c r="A164" s="39"/>
      <c r="B164" s="40"/>
      <c r="C164" s="228" t="s">
        <v>7</v>
      </c>
      <c r="D164" s="228" t="s">
        <v>217</v>
      </c>
      <c r="E164" s="229" t="s">
        <v>3317</v>
      </c>
      <c r="F164" s="230" t="s">
        <v>3318</v>
      </c>
      <c r="G164" s="231" t="s">
        <v>373</v>
      </c>
      <c r="H164" s="232">
        <v>8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0.00035</v>
      </c>
      <c r="R164" s="238">
        <f>Q164*H164</f>
        <v>0.0028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3319</v>
      </c>
    </row>
    <row r="165" s="2" customFormat="1" ht="21.75" customHeight="1">
      <c r="A165" s="39"/>
      <c r="B165" s="40"/>
      <c r="C165" s="228" t="s">
        <v>334</v>
      </c>
      <c r="D165" s="228" t="s">
        <v>217</v>
      </c>
      <c r="E165" s="229" t="s">
        <v>3320</v>
      </c>
      <c r="F165" s="230" t="s">
        <v>3321</v>
      </c>
      <c r="G165" s="231" t="s">
        <v>373</v>
      </c>
      <c r="H165" s="232">
        <v>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0.00056999999999999998</v>
      </c>
      <c r="R165" s="238">
        <f>Q165*H165</f>
        <v>0.00513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303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303</v>
      </c>
      <c r="BM165" s="240" t="s">
        <v>3322</v>
      </c>
    </row>
    <row r="166" s="2" customFormat="1" ht="21.75" customHeight="1">
      <c r="A166" s="39"/>
      <c r="B166" s="40"/>
      <c r="C166" s="228" t="s">
        <v>339</v>
      </c>
      <c r="D166" s="228" t="s">
        <v>217</v>
      </c>
      <c r="E166" s="229" t="s">
        <v>3323</v>
      </c>
      <c r="F166" s="230" t="s">
        <v>3324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0.00072000000000000005</v>
      </c>
      <c r="R166" s="238">
        <f>Q166*H166</f>
        <v>0.0014400000000000001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3325</v>
      </c>
    </row>
    <row r="167" s="2" customFormat="1" ht="21.75" customHeight="1">
      <c r="A167" s="39"/>
      <c r="B167" s="40"/>
      <c r="C167" s="228" t="s">
        <v>344</v>
      </c>
      <c r="D167" s="228" t="s">
        <v>217</v>
      </c>
      <c r="E167" s="229" t="s">
        <v>3326</v>
      </c>
      <c r="F167" s="230" t="s">
        <v>3327</v>
      </c>
      <c r="G167" s="231" t="s">
        <v>373</v>
      </c>
      <c r="H167" s="232">
        <v>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0.00017000000000000001</v>
      </c>
      <c r="R167" s="238">
        <f>Q167*H167</f>
        <v>0.00085000000000000006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3328</v>
      </c>
    </row>
    <row r="168" s="2" customFormat="1" ht="21.75" customHeight="1">
      <c r="A168" s="39"/>
      <c r="B168" s="40"/>
      <c r="C168" s="228" t="s">
        <v>349</v>
      </c>
      <c r="D168" s="228" t="s">
        <v>217</v>
      </c>
      <c r="E168" s="229" t="s">
        <v>3329</v>
      </c>
      <c r="F168" s="230" t="s">
        <v>3330</v>
      </c>
      <c r="G168" s="231" t="s">
        <v>373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0.00016000000000000001</v>
      </c>
      <c r="R168" s="238">
        <f>Q168*H168</f>
        <v>0.00016000000000000001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303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3331</v>
      </c>
    </row>
    <row r="169" s="2" customFormat="1" ht="21.75" customHeight="1">
      <c r="A169" s="39"/>
      <c r="B169" s="40"/>
      <c r="C169" s="228" t="s">
        <v>355</v>
      </c>
      <c r="D169" s="228" t="s">
        <v>217</v>
      </c>
      <c r="E169" s="229" t="s">
        <v>3332</v>
      </c>
      <c r="F169" s="230" t="s">
        <v>3333</v>
      </c>
      <c r="G169" s="231" t="s">
        <v>373</v>
      </c>
      <c r="H169" s="232">
        <v>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0.00021000000000000001</v>
      </c>
      <c r="R169" s="238">
        <f>Q169*H169</f>
        <v>0.00063000000000000003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303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3334</v>
      </c>
    </row>
    <row r="170" s="2" customFormat="1" ht="21.75" customHeight="1">
      <c r="A170" s="39"/>
      <c r="B170" s="40"/>
      <c r="C170" s="228" t="s">
        <v>360</v>
      </c>
      <c r="D170" s="228" t="s">
        <v>217</v>
      </c>
      <c r="E170" s="229" t="s">
        <v>3335</v>
      </c>
      <c r="F170" s="230" t="s">
        <v>3336</v>
      </c>
      <c r="G170" s="231" t="s">
        <v>373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0.00034000000000000002</v>
      </c>
      <c r="R170" s="238">
        <f>Q170*H170</f>
        <v>0.00068000000000000005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303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3337</v>
      </c>
    </row>
    <row r="171" s="2" customFormat="1" ht="21.75" customHeight="1">
      <c r="A171" s="39"/>
      <c r="B171" s="40"/>
      <c r="C171" s="228" t="s">
        <v>365</v>
      </c>
      <c r="D171" s="228" t="s">
        <v>217</v>
      </c>
      <c r="E171" s="229" t="s">
        <v>3338</v>
      </c>
      <c r="F171" s="230" t="s">
        <v>3339</v>
      </c>
      <c r="G171" s="231" t="s">
        <v>373</v>
      </c>
      <c r="H171" s="232">
        <v>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0.00022000000000000001</v>
      </c>
      <c r="R171" s="238">
        <f>Q171*H171</f>
        <v>0.0011000000000000001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303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3340</v>
      </c>
    </row>
    <row r="172" s="2" customFormat="1" ht="16.5" customHeight="1">
      <c r="A172" s="39"/>
      <c r="B172" s="40"/>
      <c r="C172" s="228" t="s">
        <v>370</v>
      </c>
      <c r="D172" s="228" t="s">
        <v>217</v>
      </c>
      <c r="E172" s="229" t="s">
        <v>3341</v>
      </c>
      <c r="F172" s="230" t="s">
        <v>3342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0.00062</v>
      </c>
      <c r="R172" s="238">
        <f>Q172*H172</f>
        <v>0.00062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3343</v>
      </c>
    </row>
    <row r="173" s="2" customFormat="1" ht="21.75" customHeight="1">
      <c r="A173" s="39"/>
      <c r="B173" s="40"/>
      <c r="C173" s="228" t="s">
        <v>375</v>
      </c>
      <c r="D173" s="228" t="s">
        <v>217</v>
      </c>
      <c r="E173" s="229" t="s">
        <v>3344</v>
      </c>
      <c r="F173" s="230" t="s">
        <v>3345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0.00076000000000000004</v>
      </c>
      <c r="R173" s="238">
        <f>Q173*H173</f>
        <v>0.00076000000000000004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3346</v>
      </c>
    </row>
    <row r="174" s="2" customFormat="1" ht="21.75" customHeight="1">
      <c r="A174" s="39"/>
      <c r="B174" s="40"/>
      <c r="C174" s="228" t="s">
        <v>380</v>
      </c>
      <c r="D174" s="228" t="s">
        <v>217</v>
      </c>
      <c r="E174" s="229" t="s">
        <v>3347</v>
      </c>
      <c r="F174" s="230" t="s">
        <v>3348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0.00075000000000000002</v>
      </c>
      <c r="R174" s="238">
        <f>Q174*H174</f>
        <v>0.00075000000000000002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3349</v>
      </c>
    </row>
    <row r="175" s="2" customFormat="1" ht="21.75" customHeight="1">
      <c r="A175" s="39"/>
      <c r="B175" s="40"/>
      <c r="C175" s="228" t="s">
        <v>384</v>
      </c>
      <c r="D175" s="228" t="s">
        <v>217</v>
      </c>
      <c r="E175" s="229" t="s">
        <v>3350</v>
      </c>
      <c r="F175" s="230" t="s">
        <v>3351</v>
      </c>
      <c r="G175" s="231" t="s">
        <v>373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0.00097000000000000005</v>
      </c>
      <c r="R175" s="238">
        <f>Q175*H175</f>
        <v>0.00097000000000000005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3352</v>
      </c>
    </row>
    <row r="176" s="2" customFormat="1" ht="21.75" customHeight="1">
      <c r="A176" s="39"/>
      <c r="B176" s="40"/>
      <c r="C176" s="228" t="s">
        <v>389</v>
      </c>
      <c r="D176" s="228" t="s">
        <v>217</v>
      </c>
      <c r="E176" s="229" t="s">
        <v>3353</v>
      </c>
      <c r="F176" s="230" t="s">
        <v>3354</v>
      </c>
      <c r="G176" s="231" t="s">
        <v>373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0.00123</v>
      </c>
      <c r="R176" s="238">
        <f>Q176*H176</f>
        <v>0.00123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3355</v>
      </c>
    </row>
    <row r="177" s="2" customFormat="1" ht="33" customHeight="1">
      <c r="A177" s="39"/>
      <c r="B177" s="40"/>
      <c r="C177" s="228" t="s">
        <v>394</v>
      </c>
      <c r="D177" s="228" t="s">
        <v>217</v>
      </c>
      <c r="E177" s="229" t="s">
        <v>3356</v>
      </c>
      <c r="F177" s="230" t="s">
        <v>3357</v>
      </c>
      <c r="G177" s="231" t="s">
        <v>1303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0.0292</v>
      </c>
      <c r="R177" s="238">
        <f>Q177*H177</f>
        <v>0.058400000000000001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3358</v>
      </c>
    </row>
    <row r="178" s="2" customFormat="1" ht="21.75" customHeight="1">
      <c r="A178" s="39"/>
      <c r="B178" s="40"/>
      <c r="C178" s="228" t="s">
        <v>400</v>
      </c>
      <c r="D178" s="228" t="s">
        <v>217</v>
      </c>
      <c r="E178" s="229" t="s">
        <v>3359</v>
      </c>
      <c r="F178" s="230" t="s">
        <v>3360</v>
      </c>
      <c r="G178" s="231" t="s">
        <v>373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1.0000000000000001E-05</v>
      </c>
      <c r="R178" s="238">
        <f>Q178*H178</f>
        <v>1.0000000000000001E-05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3361</v>
      </c>
    </row>
    <row r="179" s="2" customFormat="1" ht="33" customHeight="1">
      <c r="A179" s="39"/>
      <c r="B179" s="40"/>
      <c r="C179" s="228" t="s">
        <v>406</v>
      </c>
      <c r="D179" s="228" t="s">
        <v>217</v>
      </c>
      <c r="E179" s="229" t="s">
        <v>3362</v>
      </c>
      <c r="F179" s="230" t="s">
        <v>3363</v>
      </c>
      <c r="G179" s="231" t="s">
        <v>472</v>
      </c>
      <c r="H179" s="232">
        <v>359.5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0.00019000000000000001</v>
      </c>
      <c r="R179" s="238">
        <f>Q179*H179</f>
        <v>0.068305000000000005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3364</v>
      </c>
    </row>
    <row r="180" s="13" customFormat="1">
      <c r="A180" s="13"/>
      <c r="B180" s="242"/>
      <c r="C180" s="243"/>
      <c r="D180" s="244" t="s">
        <v>223</v>
      </c>
      <c r="E180" s="245" t="s">
        <v>1</v>
      </c>
      <c r="F180" s="246" t="s">
        <v>3365</v>
      </c>
      <c r="G180" s="243"/>
      <c r="H180" s="247">
        <v>359.5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223</v>
      </c>
      <c r="AU180" s="253" t="s">
        <v>89</v>
      </c>
      <c r="AV180" s="13" t="s">
        <v>89</v>
      </c>
      <c r="AW180" s="13" t="s">
        <v>36</v>
      </c>
      <c r="AX180" s="13" t="s">
        <v>21</v>
      </c>
      <c r="AY180" s="253" t="s">
        <v>215</v>
      </c>
    </row>
    <row r="181" s="2" customFormat="1" ht="33" customHeight="1">
      <c r="A181" s="39"/>
      <c r="B181" s="40"/>
      <c r="C181" s="228" t="s">
        <v>411</v>
      </c>
      <c r="D181" s="228" t="s">
        <v>217</v>
      </c>
      <c r="E181" s="229" t="s">
        <v>3366</v>
      </c>
      <c r="F181" s="230" t="s">
        <v>3367</v>
      </c>
      <c r="G181" s="231" t="s">
        <v>472</v>
      </c>
      <c r="H181" s="232">
        <v>359.5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1.0000000000000001E-05</v>
      </c>
      <c r="R181" s="238">
        <f>Q181*H181</f>
        <v>0.0035950000000000001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3368</v>
      </c>
    </row>
    <row r="182" s="2" customFormat="1" ht="44.25" customHeight="1">
      <c r="A182" s="39"/>
      <c r="B182" s="40"/>
      <c r="C182" s="228" t="s">
        <v>415</v>
      </c>
      <c r="D182" s="228" t="s">
        <v>217</v>
      </c>
      <c r="E182" s="229" t="s">
        <v>3369</v>
      </c>
      <c r="F182" s="230" t="s">
        <v>3370</v>
      </c>
      <c r="G182" s="231" t="s">
        <v>1587</v>
      </c>
      <c r="H182" s="297"/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3371</v>
      </c>
    </row>
    <row r="183" s="12" customFormat="1" ht="22.8" customHeight="1">
      <c r="A183" s="12"/>
      <c r="B183" s="212"/>
      <c r="C183" s="213"/>
      <c r="D183" s="214" t="s">
        <v>79</v>
      </c>
      <c r="E183" s="226" t="s">
        <v>1974</v>
      </c>
      <c r="F183" s="226" t="s">
        <v>1975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SUM(P184:P237)</f>
        <v>0</v>
      </c>
      <c r="Q183" s="220"/>
      <c r="R183" s="221">
        <f>SUM(R184:R237)</f>
        <v>0.62573999999999996</v>
      </c>
      <c r="S183" s="220"/>
      <c r="T183" s="222">
        <f>SUM(T184:T237)</f>
        <v>0.09111000000000001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89</v>
      </c>
      <c r="AT183" s="224" t="s">
        <v>79</v>
      </c>
      <c r="AU183" s="224" t="s">
        <v>21</v>
      </c>
      <c r="AY183" s="223" t="s">
        <v>215</v>
      </c>
      <c r="BK183" s="225">
        <f>SUM(BK184:BK237)</f>
        <v>0</v>
      </c>
    </row>
    <row r="184" s="2" customFormat="1" ht="33" customHeight="1">
      <c r="A184" s="39"/>
      <c r="B184" s="40"/>
      <c r="C184" s="228" t="s">
        <v>420</v>
      </c>
      <c r="D184" s="228" t="s">
        <v>217</v>
      </c>
      <c r="E184" s="229" t="s">
        <v>3372</v>
      </c>
      <c r="F184" s="230" t="s">
        <v>3373</v>
      </c>
      <c r="G184" s="231" t="s">
        <v>1303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0.016969999999999999</v>
      </c>
      <c r="R184" s="238">
        <f>Q184*H184</f>
        <v>0.050909999999999997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3374</v>
      </c>
    </row>
    <row r="185" s="2" customFormat="1" ht="33" customHeight="1">
      <c r="A185" s="39"/>
      <c r="B185" s="40"/>
      <c r="C185" s="275" t="s">
        <v>427</v>
      </c>
      <c r="D185" s="275" t="s">
        <v>294</v>
      </c>
      <c r="E185" s="276" t="s">
        <v>3375</v>
      </c>
      <c r="F185" s="277" t="s">
        <v>3376</v>
      </c>
      <c r="G185" s="278" t="s">
        <v>373</v>
      </c>
      <c r="H185" s="279">
        <v>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45</v>
      </c>
      <c r="O185" s="92"/>
      <c r="P185" s="238">
        <f>O185*H185</f>
        <v>0</v>
      </c>
      <c r="Q185" s="238">
        <v>0.025899999999999999</v>
      </c>
      <c r="R185" s="238">
        <f>Q185*H185</f>
        <v>0.025899999999999999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384</v>
      </c>
      <c r="AT185" s="240" t="s">
        <v>294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3377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3378</v>
      </c>
      <c r="F186" s="230" t="s">
        <v>3379</v>
      </c>
      <c r="G186" s="231" t="s">
        <v>373</v>
      </c>
      <c r="H186" s="232">
        <v>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0.01149</v>
      </c>
      <c r="R186" s="238">
        <f>Q186*H186</f>
        <v>0.02298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3380</v>
      </c>
    </row>
    <row r="187" s="2" customFormat="1" ht="21.75" customHeight="1">
      <c r="A187" s="39"/>
      <c r="B187" s="40"/>
      <c r="C187" s="228" t="s">
        <v>437</v>
      </c>
      <c r="D187" s="228" t="s">
        <v>217</v>
      </c>
      <c r="E187" s="229" t="s">
        <v>3381</v>
      </c>
      <c r="F187" s="230" t="s">
        <v>3382</v>
      </c>
      <c r="G187" s="231" t="s">
        <v>472</v>
      </c>
      <c r="H187" s="232">
        <v>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0.01149</v>
      </c>
      <c r="R187" s="238">
        <f>Q187*H187</f>
        <v>0.057450000000000001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3383</v>
      </c>
    </row>
    <row r="188" s="2" customFormat="1" ht="21.75" customHeight="1">
      <c r="A188" s="39"/>
      <c r="B188" s="40"/>
      <c r="C188" s="228" t="s">
        <v>449</v>
      </c>
      <c r="D188" s="228" t="s">
        <v>217</v>
      </c>
      <c r="E188" s="229" t="s">
        <v>3384</v>
      </c>
      <c r="F188" s="230" t="s">
        <v>3385</v>
      </c>
      <c r="G188" s="231" t="s">
        <v>1303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0.019460000000000002</v>
      </c>
      <c r="T188" s="239">
        <f>S188*H188</f>
        <v>0.058380000000000001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3386</v>
      </c>
    </row>
    <row r="189" s="2" customFormat="1" ht="21.75" customHeight="1">
      <c r="A189" s="39"/>
      <c r="B189" s="40"/>
      <c r="C189" s="228" t="s">
        <v>458</v>
      </c>
      <c r="D189" s="228" t="s">
        <v>217</v>
      </c>
      <c r="E189" s="229" t="s">
        <v>3387</v>
      </c>
      <c r="F189" s="230" t="s">
        <v>3388</v>
      </c>
      <c r="G189" s="231" t="s">
        <v>1303</v>
      </c>
      <c r="H189" s="232">
        <v>13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0.00173</v>
      </c>
      <c r="R189" s="238">
        <f>Q189*H189</f>
        <v>0.02249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3389</v>
      </c>
    </row>
    <row r="190" s="13" customFormat="1">
      <c r="A190" s="13"/>
      <c r="B190" s="242"/>
      <c r="C190" s="243"/>
      <c r="D190" s="244" t="s">
        <v>223</v>
      </c>
      <c r="E190" s="245" t="s">
        <v>1</v>
      </c>
      <c r="F190" s="246" t="s">
        <v>284</v>
      </c>
      <c r="G190" s="243"/>
      <c r="H190" s="247">
        <v>13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223</v>
      </c>
      <c r="AU190" s="253" t="s">
        <v>89</v>
      </c>
      <c r="AV190" s="13" t="s">
        <v>89</v>
      </c>
      <c r="AW190" s="13" t="s">
        <v>36</v>
      </c>
      <c r="AX190" s="13" t="s">
        <v>21</v>
      </c>
      <c r="AY190" s="253" t="s">
        <v>215</v>
      </c>
    </row>
    <row r="191" s="2" customFormat="1" ht="21.75" customHeight="1">
      <c r="A191" s="39"/>
      <c r="B191" s="40"/>
      <c r="C191" s="275" t="s">
        <v>463</v>
      </c>
      <c r="D191" s="275" t="s">
        <v>294</v>
      </c>
      <c r="E191" s="276" t="s">
        <v>3390</v>
      </c>
      <c r="F191" s="277" t="s">
        <v>3391</v>
      </c>
      <c r="G191" s="278" t="s">
        <v>373</v>
      </c>
      <c r="H191" s="279">
        <v>2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0.017600000000000001</v>
      </c>
      <c r="R191" s="238">
        <f>Q191*H191</f>
        <v>0.035200000000000002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384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3392</v>
      </c>
    </row>
    <row r="192" s="2" customFormat="1" ht="21.75" customHeight="1">
      <c r="A192" s="39"/>
      <c r="B192" s="40"/>
      <c r="C192" s="275" t="s">
        <v>469</v>
      </c>
      <c r="D192" s="275" t="s">
        <v>294</v>
      </c>
      <c r="E192" s="276" t="s">
        <v>3393</v>
      </c>
      <c r="F192" s="277" t="s">
        <v>3394</v>
      </c>
      <c r="G192" s="278" t="s">
        <v>373</v>
      </c>
      <c r="H192" s="279">
        <v>1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45</v>
      </c>
      <c r="O192" s="92"/>
      <c r="P192" s="238">
        <f>O192*H192</f>
        <v>0</v>
      </c>
      <c r="Q192" s="238">
        <v>0.017600000000000001</v>
      </c>
      <c r="R192" s="238">
        <f>Q192*H192</f>
        <v>0.017600000000000001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384</v>
      </c>
      <c r="AT192" s="240" t="s">
        <v>294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3395</v>
      </c>
    </row>
    <row r="193" s="2" customFormat="1" ht="21.75" customHeight="1">
      <c r="A193" s="39"/>
      <c r="B193" s="40"/>
      <c r="C193" s="275" t="s">
        <v>475</v>
      </c>
      <c r="D193" s="275" t="s">
        <v>294</v>
      </c>
      <c r="E193" s="276" t="s">
        <v>3396</v>
      </c>
      <c r="F193" s="277" t="s">
        <v>3397</v>
      </c>
      <c r="G193" s="278" t="s">
        <v>373</v>
      </c>
      <c r="H193" s="279">
        <v>9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0.0135</v>
      </c>
      <c r="R193" s="238">
        <f>Q193*H193</f>
        <v>0.1215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384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3398</v>
      </c>
    </row>
    <row r="194" s="2" customFormat="1" ht="21.75" customHeight="1">
      <c r="A194" s="39"/>
      <c r="B194" s="40"/>
      <c r="C194" s="275" t="s">
        <v>481</v>
      </c>
      <c r="D194" s="275" t="s">
        <v>294</v>
      </c>
      <c r="E194" s="276" t="s">
        <v>3399</v>
      </c>
      <c r="F194" s="277" t="s">
        <v>3400</v>
      </c>
      <c r="G194" s="278" t="s">
        <v>373</v>
      </c>
      <c r="H194" s="279">
        <v>1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0.0135</v>
      </c>
      <c r="R194" s="238">
        <f>Q194*H194</f>
        <v>0.0135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384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3401</v>
      </c>
    </row>
    <row r="195" s="2" customFormat="1" ht="21.75" customHeight="1">
      <c r="A195" s="39"/>
      <c r="B195" s="40"/>
      <c r="C195" s="228" t="s">
        <v>487</v>
      </c>
      <c r="D195" s="228" t="s">
        <v>217</v>
      </c>
      <c r="E195" s="229" t="s">
        <v>3402</v>
      </c>
      <c r="F195" s="230" t="s">
        <v>3403</v>
      </c>
      <c r="G195" s="231" t="s">
        <v>1303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0.024500000000000001</v>
      </c>
      <c r="T195" s="239">
        <f>S195*H195</f>
        <v>0.024500000000000001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3404</v>
      </c>
    </row>
    <row r="196" s="2" customFormat="1" ht="21.75" customHeight="1">
      <c r="A196" s="39"/>
      <c r="B196" s="40"/>
      <c r="C196" s="228" t="s">
        <v>492</v>
      </c>
      <c r="D196" s="228" t="s">
        <v>217</v>
      </c>
      <c r="E196" s="229" t="s">
        <v>3405</v>
      </c>
      <c r="F196" s="230" t="s">
        <v>3406</v>
      </c>
      <c r="G196" s="231" t="s">
        <v>373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0.00044000000000000002</v>
      </c>
      <c r="R196" s="238">
        <f>Q196*H196</f>
        <v>0.00088000000000000003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3407</v>
      </c>
    </row>
    <row r="197" s="2" customFormat="1" ht="33" customHeight="1">
      <c r="A197" s="39"/>
      <c r="B197" s="40"/>
      <c r="C197" s="275" t="s">
        <v>497</v>
      </c>
      <c r="D197" s="275" t="s">
        <v>294</v>
      </c>
      <c r="E197" s="276" t="s">
        <v>3408</v>
      </c>
      <c r="F197" s="277" t="s">
        <v>3409</v>
      </c>
      <c r="G197" s="278" t="s">
        <v>373</v>
      </c>
      <c r="H197" s="279">
        <v>1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0.021000000000000001</v>
      </c>
      <c r="R197" s="238">
        <f>Q197*H197</f>
        <v>0.021000000000000001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384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3410</v>
      </c>
    </row>
    <row r="198" s="2" customFormat="1" ht="33" customHeight="1">
      <c r="A198" s="39"/>
      <c r="B198" s="40"/>
      <c r="C198" s="275" t="s">
        <v>502</v>
      </c>
      <c r="D198" s="275" t="s">
        <v>294</v>
      </c>
      <c r="E198" s="276" t="s">
        <v>3411</v>
      </c>
      <c r="F198" s="277" t="s">
        <v>3412</v>
      </c>
      <c r="G198" s="278" t="s">
        <v>373</v>
      </c>
      <c r="H198" s="279">
        <v>1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0.021000000000000001</v>
      </c>
      <c r="R198" s="238">
        <f>Q198*H198</f>
        <v>0.021000000000000001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384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3413</v>
      </c>
    </row>
    <row r="199" s="2" customFormat="1" ht="44.25" customHeight="1">
      <c r="A199" s="39"/>
      <c r="B199" s="40"/>
      <c r="C199" s="228" t="s">
        <v>507</v>
      </c>
      <c r="D199" s="228" t="s">
        <v>217</v>
      </c>
      <c r="E199" s="229" t="s">
        <v>3414</v>
      </c>
      <c r="F199" s="230" t="s">
        <v>3415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0.024160000000000001</v>
      </c>
      <c r="R199" s="238">
        <f>Q199*H199</f>
        <v>0.072480000000000003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3416</v>
      </c>
    </row>
    <row r="200" s="2" customFormat="1" ht="16.5" customHeight="1">
      <c r="A200" s="39"/>
      <c r="B200" s="40"/>
      <c r="C200" s="228" t="s">
        <v>512</v>
      </c>
      <c r="D200" s="228" t="s">
        <v>217</v>
      </c>
      <c r="E200" s="229" t="s">
        <v>3417</v>
      </c>
      <c r="F200" s="230" t="s">
        <v>3418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0.024160000000000001</v>
      </c>
      <c r="R200" s="238">
        <f>Q200*H200</f>
        <v>0.024160000000000001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3419</v>
      </c>
    </row>
    <row r="201" s="2" customFormat="1" ht="16.5" customHeight="1">
      <c r="A201" s="39"/>
      <c r="B201" s="40"/>
      <c r="C201" s="228" t="s">
        <v>520</v>
      </c>
      <c r="D201" s="228" t="s">
        <v>217</v>
      </c>
      <c r="E201" s="229" t="s">
        <v>3420</v>
      </c>
      <c r="F201" s="230" t="s">
        <v>3421</v>
      </c>
      <c r="G201" s="231" t="s">
        <v>373</v>
      </c>
      <c r="H201" s="232">
        <v>3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0.00059000000000000003</v>
      </c>
      <c r="R201" s="238">
        <f>Q201*H201</f>
        <v>0.0017700000000000001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3422</v>
      </c>
    </row>
    <row r="202" s="2" customFormat="1" ht="16.5" customHeight="1">
      <c r="A202" s="39"/>
      <c r="B202" s="40"/>
      <c r="C202" s="228" t="s">
        <v>525</v>
      </c>
      <c r="D202" s="228" t="s">
        <v>217</v>
      </c>
      <c r="E202" s="229" t="s">
        <v>3423</v>
      </c>
      <c r="F202" s="230" t="s">
        <v>3424</v>
      </c>
      <c r="G202" s="231" t="s">
        <v>373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0.00059000000000000003</v>
      </c>
      <c r="R202" s="238">
        <f>Q202*H202</f>
        <v>0.0011800000000000001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3425</v>
      </c>
    </row>
    <row r="203" s="2" customFormat="1" ht="33" customHeight="1">
      <c r="A203" s="39"/>
      <c r="B203" s="40"/>
      <c r="C203" s="228" t="s">
        <v>530</v>
      </c>
      <c r="D203" s="228" t="s">
        <v>217</v>
      </c>
      <c r="E203" s="229" t="s">
        <v>3426</v>
      </c>
      <c r="F203" s="230" t="s">
        <v>3427</v>
      </c>
      <c r="G203" s="231" t="s">
        <v>373</v>
      </c>
      <c r="H203" s="232">
        <v>2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0.01175</v>
      </c>
      <c r="R203" s="238">
        <f>Q203*H203</f>
        <v>0.0235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3428</v>
      </c>
    </row>
    <row r="204" s="2" customFormat="1" ht="44.25" customHeight="1">
      <c r="A204" s="39"/>
      <c r="B204" s="40"/>
      <c r="C204" s="228" t="s">
        <v>535</v>
      </c>
      <c r="D204" s="228" t="s">
        <v>217</v>
      </c>
      <c r="E204" s="229" t="s">
        <v>3429</v>
      </c>
      <c r="F204" s="230" t="s">
        <v>3430</v>
      </c>
      <c r="G204" s="231" t="s">
        <v>1303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0.010659999999999999</v>
      </c>
      <c r="R204" s="238">
        <f>Q204*H204</f>
        <v>0.010659999999999999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3431</v>
      </c>
    </row>
    <row r="205" s="2" customFormat="1" ht="44.25" customHeight="1">
      <c r="A205" s="39"/>
      <c r="B205" s="40"/>
      <c r="C205" s="228" t="s">
        <v>539</v>
      </c>
      <c r="D205" s="228" t="s">
        <v>217</v>
      </c>
      <c r="E205" s="229" t="s">
        <v>3432</v>
      </c>
      <c r="F205" s="230" t="s">
        <v>3433</v>
      </c>
      <c r="G205" s="231" t="s">
        <v>281</v>
      </c>
      <c r="H205" s="232">
        <v>0.090999999999999998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3434</v>
      </c>
    </row>
    <row r="206" s="2" customFormat="1" ht="21.75" customHeight="1">
      <c r="A206" s="39"/>
      <c r="B206" s="40"/>
      <c r="C206" s="228" t="s">
        <v>544</v>
      </c>
      <c r="D206" s="228" t="s">
        <v>217</v>
      </c>
      <c r="E206" s="229" t="s">
        <v>3435</v>
      </c>
      <c r="F206" s="230" t="s">
        <v>3436</v>
      </c>
      <c r="G206" s="231" t="s">
        <v>1303</v>
      </c>
      <c r="H206" s="232">
        <v>6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0.00024000000000000001</v>
      </c>
      <c r="R206" s="238">
        <f>Q206*H206</f>
        <v>0.0014400000000000001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3437</v>
      </c>
    </row>
    <row r="207" s="2" customFormat="1" ht="16.5" customHeight="1">
      <c r="A207" s="39"/>
      <c r="B207" s="40"/>
      <c r="C207" s="228" t="s">
        <v>550</v>
      </c>
      <c r="D207" s="228" t="s">
        <v>217</v>
      </c>
      <c r="E207" s="229" t="s">
        <v>3438</v>
      </c>
      <c r="F207" s="230" t="s">
        <v>3439</v>
      </c>
      <c r="G207" s="231" t="s">
        <v>1303</v>
      </c>
      <c r="H207" s="232">
        <v>3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0.00085999999999999998</v>
      </c>
      <c r="T207" s="239">
        <f>S207*H207</f>
        <v>0.0025799999999999998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3440</v>
      </c>
    </row>
    <row r="208" s="2" customFormat="1" ht="33" customHeight="1">
      <c r="A208" s="39"/>
      <c r="B208" s="40"/>
      <c r="C208" s="228" t="s">
        <v>555</v>
      </c>
      <c r="D208" s="228" t="s">
        <v>217</v>
      </c>
      <c r="E208" s="229" t="s">
        <v>3441</v>
      </c>
      <c r="F208" s="230" t="s">
        <v>3442</v>
      </c>
      <c r="G208" s="231" t="s">
        <v>373</v>
      </c>
      <c r="H208" s="232">
        <v>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0.0019599999999999999</v>
      </c>
      <c r="R208" s="238">
        <f>Q208*H208</f>
        <v>0.0039199999999999999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3443</v>
      </c>
    </row>
    <row r="209" s="2" customFormat="1" ht="21.75" customHeight="1">
      <c r="A209" s="39"/>
      <c r="B209" s="40"/>
      <c r="C209" s="228" t="s">
        <v>559</v>
      </c>
      <c r="D209" s="228" t="s">
        <v>217</v>
      </c>
      <c r="E209" s="229" t="s">
        <v>3444</v>
      </c>
      <c r="F209" s="230" t="s">
        <v>3445</v>
      </c>
      <c r="G209" s="231" t="s">
        <v>1303</v>
      </c>
      <c r="H209" s="232">
        <v>19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0.0019599999999999999</v>
      </c>
      <c r="R209" s="238">
        <f>Q209*H209</f>
        <v>0.037239999999999995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3446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3447</v>
      </c>
      <c r="G210" s="243"/>
      <c r="H210" s="247">
        <v>12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3" customFormat="1">
      <c r="A211" s="13"/>
      <c r="B211" s="242"/>
      <c r="C211" s="243"/>
      <c r="D211" s="244" t="s">
        <v>223</v>
      </c>
      <c r="E211" s="245" t="s">
        <v>1</v>
      </c>
      <c r="F211" s="246" t="s">
        <v>3448</v>
      </c>
      <c r="G211" s="243"/>
      <c r="H211" s="247">
        <v>7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223</v>
      </c>
      <c r="AU211" s="253" t="s">
        <v>89</v>
      </c>
      <c r="AV211" s="13" t="s">
        <v>89</v>
      </c>
      <c r="AW211" s="13" t="s">
        <v>36</v>
      </c>
      <c r="AX211" s="13" t="s">
        <v>80</v>
      </c>
      <c r="AY211" s="253" t="s">
        <v>215</v>
      </c>
    </row>
    <row r="212" s="14" customFormat="1">
      <c r="A212" s="14"/>
      <c r="B212" s="254"/>
      <c r="C212" s="255"/>
      <c r="D212" s="244" t="s">
        <v>223</v>
      </c>
      <c r="E212" s="256" t="s">
        <v>1</v>
      </c>
      <c r="F212" s="257" t="s">
        <v>226</v>
      </c>
      <c r="G212" s="255"/>
      <c r="H212" s="258">
        <v>19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223</v>
      </c>
      <c r="AU212" s="264" t="s">
        <v>89</v>
      </c>
      <c r="AV212" s="14" t="s">
        <v>221</v>
      </c>
      <c r="AW212" s="14" t="s">
        <v>36</v>
      </c>
      <c r="AX212" s="14" t="s">
        <v>21</v>
      </c>
      <c r="AY212" s="264" t="s">
        <v>215</v>
      </c>
    </row>
    <row r="213" s="2" customFormat="1" ht="21.75" customHeight="1">
      <c r="A213" s="39"/>
      <c r="B213" s="40"/>
      <c r="C213" s="228" t="s">
        <v>564</v>
      </c>
      <c r="D213" s="228" t="s">
        <v>217</v>
      </c>
      <c r="E213" s="229" t="s">
        <v>3449</v>
      </c>
      <c r="F213" s="230" t="s">
        <v>3450</v>
      </c>
      <c r="G213" s="231" t="s">
        <v>1303</v>
      </c>
      <c r="H213" s="232">
        <v>2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0.0018</v>
      </c>
      <c r="R213" s="238">
        <f>Q213*H213</f>
        <v>0.0035999999999999999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303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303</v>
      </c>
      <c r="BM213" s="240" t="s">
        <v>3451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3452</v>
      </c>
      <c r="G214" s="243"/>
      <c r="H214" s="247">
        <v>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569</v>
      </c>
      <c r="D215" s="228" t="s">
        <v>217</v>
      </c>
      <c r="E215" s="229" t="s">
        <v>3453</v>
      </c>
      <c r="F215" s="230" t="s">
        <v>3454</v>
      </c>
      <c r="G215" s="231" t="s">
        <v>373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0.0018</v>
      </c>
      <c r="R215" s="238">
        <f>Q215*H215</f>
        <v>0.0018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303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303</v>
      </c>
      <c r="BM215" s="240" t="s">
        <v>3455</v>
      </c>
    </row>
    <row r="216" s="2" customFormat="1" ht="66.75" customHeight="1">
      <c r="A216" s="39"/>
      <c r="B216" s="40"/>
      <c r="C216" s="228" t="s">
        <v>573</v>
      </c>
      <c r="D216" s="228" t="s">
        <v>217</v>
      </c>
      <c r="E216" s="229" t="s">
        <v>3456</v>
      </c>
      <c r="F216" s="230" t="s">
        <v>3457</v>
      </c>
      <c r="G216" s="231" t="s">
        <v>373</v>
      </c>
      <c r="H216" s="232">
        <v>4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0.0025400000000000002</v>
      </c>
      <c r="R216" s="238">
        <f>Q216*H216</f>
        <v>0.010160000000000001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303</v>
      </c>
      <c r="AT216" s="240" t="s">
        <v>217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303</v>
      </c>
      <c r="BM216" s="240" t="s">
        <v>3458</v>
      </c>
    </row>
    <row r="217" s="13" customFormat="1">
      <c r="A217" s="13"/>
      <c r="B217" s="242"/>
      <c r="C217" s="243"/>
      <c r="D217" s="244" t="s">
        <v>223</v>
      </c>
      <c r="E217" s="245" t="s">
        <v>1</v>
      </c>
      <c r="F217" s="246" t="s">
        <v>3459</v>
      </c>
      <c r="G217" s="243"/>
      <c r="H217" s="247">
        <v>4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223</v>
      </c>
      <c r="AU217" s="253" t="s">
        <v>89</v>
      </c>
      <c r="AV217" s="13" t="s">
        <v>89</v>
      </c>
      <c r="AW217" s="13" t="s">
        <v>36</v>
      </c>
      <c r="AX217" s="13" t="s">
        <v>80</v>
      </c>
      <c r="AY217" s="253" t="s">
        <v>215</v>
      </c>
    </row>
    <row r="218" s="14" customFormat="1">
      <c r="A218" s="14"/>
      <c r="B218" s="254"/>
      <c r="C218" s="255"/>
      <c r="D218" s="244" t="s">
        <v>223</v>
      </c>
      <c r="E218" s="256" t="s">
        <v>1</v>
      </c>
      <c r="F218" s="257" t="s">
        <v>226</v>
      </c>
      <c r="G218" s="255"/>
      <c r="H218" s="258">
        <v>4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223</v>
      </c>
      <c r="AU218" s="264" t="s">
        <v>89</v>
      </c>
      <c r="AV218" s="14" t="s">
        <v>221</v>
      </c>
      <c r="AW218" s="14" t="s">
        <v>36</v>
      </c>
      <c r="AX218" s="14" t="s">
        <v>21</v>
      </c>
      <c r="AY218" s="264" t="s">
        <v>215</v>
      </c>
    </row>
    <row r="219" s="2" customFormat="1" ht="21.75" customHeight="1">
      <c r="A219" s="39"/>
      <c r="B219" s="40"/>
      <c r="C219" s="228" t="s">
        <v>578</v>
      </c>
      <c r="D219" s="228" t="s">
        <v>217</v>
      </c>
      <c r="E219" s="229" t="s">
        <v>3460</v>
      </c>
      <c r="F219" s="230" t="s">
        <v>3461</v>
      </c>
      <c r="G219" s="231" t="s">
        <v>373</v>
      </c>
      <c r="H219" s="232">
        <v>4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4.0000000000000003E-05</v>
      </c>
      <c r="R219" s="238">
        <f>Q219*H219</f>
        <v>0.00016000000000000001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3462</v>
      </c>
    </row>
    <row r="220" s="2" customFormat="1" ht="21.75" customHeight="1">
      <c r="A220" s="39"/>
      <c r="B220" s="40"/>
      <c r="C220" s="228" t="s">
        <v>583</v>
      </c>
      <c r="D220" s="228" t="s">
        <v>217</v>
      </c>
      <c r="E220" s="229" t="s">
        <v>3463</v>
      </c>
      <c r="F220" s="230" t="s">
        <v>3464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0.0022499999999999998</v>
      </c>
      <c r="T220" s="239">
        <f>S220*H220</f>
        <v>0.0022499999999999998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3465</v>
      </c>
    </row>
    <row r="221" s="2" customFormat="1" ht="21.75" customHeight="1">
      <c r="A221" s="39"/>
      <c r="B221" s="40"/>
      <c r="C221" s="228" t="s">
        <v>588</v>
      </c>
      <c r="D221" s="228" t="s">
        <v>217</v>
      </c>
      <c r="E221" s="229" t="s">
        <v>3466</v>
      </c>
      <c r="F221" s="230" t="s">
        <v>3467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0.00012</v>
      </c>
      <c r="R221" s="238">
        <f>Q221*H221</f>
        <v>0.00036000000000000002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3468</v>
      </c>
    </row>
    <row r="222" s="2" customFormat="1" ht="21.75" customHeight="1">
      <c r="A222" s="39"/>
      <c r="B222" s="40"/>
      <c r="C222" s="275" t="s">
        <v>593</v>
      </c>
      <c r="D222" s="275" t="s">
        <v>294</v>
      </c>
      <c r="E222" s="276" t="s">
        <v>3469</v>
      </c>
      <c r="F222" s="277" t="s">
        <v>3470</v>
      </c>
      <c r="G222" s="278" t="s">
        <v>373</v>
      </c>
      <c r="H222" s="279">
        <v>3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0.0020999999999999999</v>
      </c>
      <c r="R222" s="238">
        <f>Q222*H222</f>
        <v>0.0063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384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3471</v>
      </c>
    </row>
    <row r="223" s="2" customFormat="1" ht="21.75" customHeight="1">
      <c r="A223" s="39"/>
      <c r="B223" s="40"/>
      <c r="C223" s="228" t="s">
        <v>597</v>
      </c>
      <c r="D223" s="228" t="s">
        <v>217</v>
      </c>
      <c r="E223" s="229" t="s">
        <v>3472</v>
      </c>
      <c r="F223" s="230" t="s">
        <v>3473</v>
      </c>
      <c r="G223" s="231" t="s">
        <v>373</v>
      </c>
      <c r="H223" s="232">
        <v>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0.00084999999999999995</v>
      </c>
      <c r="T223" s="239">
        <f>S223*H223</f>
        <v>0.0033999999999999998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3474</v>
      </c>
    </row>
    <row r="224" s="2" customFormat="1" ht="21.75" customHeight="1">
      <c r="A224" s="39"/>
      <c r="B224" s="40"/>
      <c r="C224" s="228" t="s">
        <v>603</v>
      </c>
      <c r="D224" s="228" t="s">
        <v>217</v>
      </c>
      <c r="E224" s="229" t="s">
        <v>3475</v>
      </c>
      <c r="F224" s="230" t="s">
        <v>3476</v>
      </c>
      <c r="G224" s="231" t="s">
        <v>373</v>
      </c>
      <c r="H224" s="232">
        <v>4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0.00023000000000000001</v>
      </c>
      <c r="R224" s="238">
        <f>Q224*H224</f>
        <v>0.00092000000000000003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3477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3478</v>
      </c>
      <c r="G225" s="243"/>
      <c r="H225" s="247">
        <v>4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80</v>
      </c>
      <c r="AY225" s="253" t="s">
        <v>215</v>
      </c>
    </row>
    <row r="226" s="14" customFormat="1">
      <c r="A226" s="14"/>
      <c r="B226" s="254"/>
      <c r="C226" s="255"/>
      <c r="D226" s="244" t="s">
        <v>223</v>
      </c>
      <c r="E226" s="256" t="s">
        <v>1</v>
      </c>
      <c r="F226" s="257" t="s">
        <v>226</v>
      </c>
      <c r="G226" s="255"/>
      <c r="H226" s="258">
        <v>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223</v>
      </c>
      <c r="AU226" s="264" t="s">
        <v>89</v>
      </c>
      <c r="AV226" s="14" t="s">
        <v>221</v>
      </c>
      <c r="AW226" s="14" t="s">
        <v>36</v>
      </c>
      <c r="AX226" s="14" t="s">
        <v>21</v>
      </c>
      <c r="AY226" s="264" t="s">
        <v>215</v>
      </c>
    </row>
    <row r="227" s="2" customFormat="1" ht="21.75" customHeight="1">
      <c r="A227" s="39"/>
      <c r="B227" s="40"/>
      <c r="C227" s="275" t="s">
        <v>608</v>
      </c>
      <c r="D227" s="275" t="s">
        <v>294</v>
      </c>
      <c r="E227" s="276" t="s">
        <v>3479</v>
      </c>
      <c r="F227" s="277" t="s">
        <v>3480</v>
      </c>
      <c r="G227" s="278" t="s">
        <v>373</v>
      </c>
      <c r="H227" s="279">
        <v>1</v>
      </c>
      <c r="I227" s="280"/>
      <c r="J227" s="281">
        <f>ROUND(I227*H227,2)</f>
        <v>0</v>
      </c>
      <c r="K227" s="282"/>
      <c r="L227" s="283"/>
      <c r="M227" s="284" t="s">
        <v>1</v>
      </c>
      <c r="N227" s="285" t="s">
        <v>45</v>
      </c>
      <c r="O227" s="92"/>
      <c r="P227" s="238">
        <f>O227*H227</f>
        <v>0</v>
      </c>
      <c r="Q227" s="238">
        <v>0.00018000000000000001</v>
      </c>
      <c r="R227" s="238">
        <f>Q227*H227</f>
        <v>0.00018000000000000001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384</v>
      </c>
      <c r="AT227" s="240" t="s">
        <v>294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3481</v>
      </c>
    </row>
    <row r="228" s="13" customFormat="1">
      <c r="A228" s="13"/>
      <c r="B228" s="242"/>
      <c r="C228" s="243"/>
      <c r="D228" s="244" t="s">
        <v>223</v>
      </c>
      <c r="E228" s="245" t="s">
        <v>1</v>
      </c>
      <c r="F228" s="246" t="s">
        <v>3482</v>
      </c>
      <c r="G228" s="243"/>
      <c r="H228" s="247">
        <v>1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223</v>
      </c>
      <c r="AU228" s="253" t="s">
        <v>89</v>
      </c>
      <c r="AV228" s="13" t="s">
        <v>89</v>
      </c>
      <c r="AW228" s="13" t="s">
        <v>36</v>
      </c>
      <c r="AX228" s="13" t="s">
        <v>21</v>
      </c>
      <c r="AY228" s="253" t="s">
        <v>215</v>
      </c>
    </row>
    <row r="229" s="2" customFormat="1" ht="21.75" customHeight="1">
      <c r="A229" s="39"/>
      <c r="B229" s="40"/>
      <c r="C229" s="275" t="s">
        <v>612</v>
      </c>
      <c r="D229" s="275" t="s">
        <v>294</v>
      </c>
      <c r="E229" s="276" t="s">
        <v>3483</v>
      </c>
      <c r="F229" s="277" t="s">
        <v>3484</v>
      </c>
      <c r="G229" s="278" t="s">
        <v>373</v>
      </c>
      <c r="H229" s="279">
        <v>11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0.00089999999999999998</v>
      </c>
      <c r="R229" s="238">
        <f>Q229*H229</f>
        <v>0.0098999999999999991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384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3485</v>
      </c>
    </row>
    <row r="230" s="13" customFormat="1">
      <c r="A230" s="13"/>
      <c r="B230" s="242"/>
      <c r="C230" s="243"/>
      <c r="D230" s="244" t="s">
        <v>223</v>
      </c>
      <c r="E230" s="245" t="s">
        <v>1</v>
      </c>
      <c r="F230" s="246" t="s">
        <v>3486</v>
      </c>
      <c r="G230" s="243"/>
      <c r="H230" s="247">
        <v>11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223</v>
      </c>
      <c r="AU230" s="253" t="s">
        <v>89</v>
      </c>
      <c r="AV230" s="13" t="s">
        <v>89</v>
      </c>
      <c r="AW230" s="13" t="s">
        <v>36</v>
      </c>
      <c r="AX230" s="13" t="s">
        <v>21</v>
      </c>
      <c r="AY230" s="253" t="s">
        <v>215</v>
      </c>
    </row>
    <row r="231" s="2" customFormat="1" ht="21.75" customHeight="1">
      <c r="A231" s="39"/>
      <c r="B231" s="40"/>
      <c r="C231" s="228" t="s">
        <v>616</v>
      </c>
      <c r="D231" s="228" t="s">
        <v>217</v>
      </c>
      <c r="E231" s="229" t="s">
        <v>3487</v>
      </c>
      <c r="F231" s="230" t="s">
        <v>3488</v>
      </c>
      <c r="G231" s="231" t="s">
        <v>373</v>
      </c>
      <c r="H231" s="232">
        <v>6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0.00027999999999999998</v>
      </c>
      <c r="R231" s="238">
        <f>Q231*H231</f>
        <v>0.0016799999999999999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3489</v>
      </c>
    </row>
    <row r="232" s="13" customFormat="1">
      <c r="A232" s="13"/>
      <c r="B232" s="242"/>
      <c r="C232" s="243"/>
      <c r="D232" s="244" t="s">
        <v>223</v>
      </c>
      <c r="E232" s="245" t="s">
        <v>1</v>
      </c>
      <c r="F232" s="246" t="s">
        <v>3490</v>
      </c>
      <c r="G232" s="243"/>
      <c r="H232" s="247">
        <v>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223</v>
      </c>
      <c r="AU232" s="253" t="s">
        <v>89</v>
      </c>
      <c r="AV232" s="13" t="s">
        <v>89</v>
      </c>
      <c r="AW232" s="13" t="s">
        <v>36</v>
      </c>
      <c r="AX232" s="13" t="s">
        <v>21</v>
      </c>
      <c r="AY232" s="253" t="s">
        <v>215</v>
      </c>
    </row>
    <row r="233" s="2" customFormat="1" ht="21.75" customHeight="1">
      <c r="A233" s="39"/>
      <c r="B233" s="40"/>
      <c r="C233" s="228" t="s">
        <v>620</v>
      </c>
      <c r="D233" s="228" t="s">
        <v>217</v>
      </c>
      <c r="E233" s="229" t="s">
        <v>3491</v>
      </c>
      <c r="F233" s="230" t="s">
        <v>3492</v>
      </c>
      <c r="G233" s="231" t="s">
        <v>373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0.00066</v>
      </c>
      <c r="R233" s="238">
        <f>Q233*H233</f>
        <v>0.00132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3493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3494</v>
      </c>
      <c r="G234" s="243"/>
      <c r="H234" s="247">
        <v>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33" customHeight="1">
      <c r="A235" s="39"/>
      <c r="B235" s="40"/>
      <c r="C235" s="228" t="s">
        <v>626</v>
      </c>
      <c r="D235" s="228" t="s">
        <v>217</v>
      </c>
      <c r="E235" s="229" t="s">
        <v>3495</v>
      </c>
      <c r="F235" s="230" t="s">
        <v>3496</v>
      </c>
      <c r="G235" s="231" t="s">
        <v>373</v>
      </c>
      <c r="H235" s="232">
        <v>16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0.00013999999999999999</v>
      </c>
      <c r="R235" s="238">
        <f>Q235*H235</f>
        <v>0.0022399999999999998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3497</v>
      </c>
    </row>
    <row r="236" s="2" customFormat="1" ht="16.5" customHeight="1">
      <c r="A236" s="39"/>
      <c r="B236" s="40"/>
      <c r="C236" s="228" t="s">
        <v>631</v>
      </c>
      <c r="D236" s="228" t="s">
        <v>217</v>
      </c>
      <c r="E236" s="229" t="s">
        <v>3498</v>
      </c>
      <c r="F236" s="230" t="s">
        <v>3499</v>
      </c>
      <c r="G236" s="231" t="s">
        <v>373</v>
      </c>
      <c r="H236" s="232">
        <v>4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9.0000000000000006E-05</v>
      </c>
      <c r="R236" s="238">
        <f>Q236*H236</f>
        <v>0.00036000000000000002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3500</v>
      </c>
    </row>
    <row r="237" s="2" customFormat="1" ht="44.25" customHeight="1">
      <c r="A237" s="39"/>
      <c r="B237" s="40"/>
      <c r="C237" s="228" t="s">
        <v>637</v>
      </c>
      <c r="D237" s="228" t="s">
        <v>217</v>
      </c>
      <c r="E237" s="229" t="s">
        <v>3501</v>
      </c>
      <c r="F237" s="230" t="s">
        <v>3502</v>
      </c>
      <c r="G237" s="231" t="s">
        <v>1587</v>
      </c>
      <c r="H237" s="297"/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303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303</v>
      </c>
      <c r="BM237" s="240" t="s">
        <v>3503</v>
      </c>
    </row>
    <row r="238" s="12" customFormat="1" ht="22.8" customHeight="1">
      <c r="A238" s="12"/>
      <c r="B238" s="212"/>
      <c r="C238" s="213"/>
      <c r="D238" s="214" t="s">
        <v>79</v>
      </c>
      <c r="E238" s="226" t="s">
        <v>3504</v>
      </c>
      <c r="F238" s="226" t="s">
        <v>3505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SUM(P239:P248)</f>
        <v>0</v>
      </c>
      <c r="Q238" s="220"/>
      <c r="R238" s="221">
        <f>SUM(R239:R248)</f>
        <v>0.26800000000000002</v>
      </c>
      <c r="S238" s="220"/>
      <c r="T238" s="222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89</v>
      </c>
      <c r="AT238" s="224" t="s">
        <v>79</v>
      </c>
      <c r="AU238" s="224" t="s">
        <v>21</v>
      </c>
      <c r="AY238" s="223" t="s">
        <v>215</v>
      </c>
      <c r="BK238" s="225">
        <f>SUM(BK239:BK248)</f>
        <v>0</v>
      </c>
    </row>
    <row r="239" s="2" customFormat="1" ht="33" customHeight="1">
      <c r="A239" s="39"/>
      <c r="B239" s="40"/>
      <c r="C239" s="228" t="s">
        <v>641</v>
      </c>
      <c r="D239" s="228" t="s">
        <v>217</v>
      </c>
      <c r="E239" s="229" t="s">
        <v>3506</v>
      </c>
      <c r="F239" s="230" t="s">
        <v>3507</v>
      </c>
      <c r="G239" s="231" t="s">
        <v>1303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0.012</v>
      </c>
      <c r="R239" s="238">
        <f>Q239*H239</f>
        <v>0.012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3508</v>
      </c>
    </row>
    <row r="240" s="2" customFormat="1" ht="33" customHeight="1">
      <c r="A240" s="39"/>
      <c r="B240" s="40"/>
      <c r="C240" s="228" t="s">
        <v>645</v>
      </c>
      <c r="D240" s="228" t="s">
        <v>217</v>
      </c>
      <c r="E240" s="229" t="s">
        <v>3509</v>
      </c>
      <c r="F240" s="230" t="s">
        <v>3510</v>
      </c>
      <c r="G240" s="231" t="s">
        <v>1303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0.012</v>
      </c>
      <c r="R240" s="238">
        <f>Q240*H240</f>
        <v>0.048000000000000001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3511</v>
      </c>
    </row>
    <row r="241" s="2" customFormat="1" ht="33" customHeight="1">
      <c r="A241" s="39"/>
      <c r="B241" s="40"/>
      <c r="C241" s="228" t="s">
        <v>651</v>
      </c>
      <c r="D241" s="228" t="s">
        <v>217</v>
      </c>
      <c r="E241" s="229" t="s">
        <v>3512</v>
      </c>
      <c r="F241" s="230" t="s">
        <v>3513</v>
      </c>
      <c r="G241" s="231" t="s">
        <v>1303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0.0117</v>
      </c>
      <c r="R241" s="238">
        <f>Q241*H241</f>
        <v>0.0117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3514</v>
      </c>
    </row>
    <row r="242" s="2" customFormat="1" ht="33" customHeight="1">
      <c r="A242" s="39"/>
      <c r="B242" s="40"/>
      <c r="C242" s="228" t="s">
        <v>656</v>
      </c>
      <c r="D242" s="228" t="s">
        <v>217</v>
      </c>
      <c r="E242" s="229" t="s">
        <v>3515</v>
      </c>
      <c r="F242" s="230" t="s">
        <v>3516</v>
      </c>
      <c r="G242" s="231" t="s">
        <v>373</v>
      </c>
      <c r="H242" s="232">
        <v>8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0.0117</v>
      </c>
      <c r="R242" s="238">
        <f>Q242*H242</f>
        <v>0.093600000000000003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303</v>
      </c>
      <c r="AT242" s="240" t="s">
        <v>217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303</v>
      </c>
      <c r="BM242" s="240" t="s">
        <v>3517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3518</v>
      </c>
      <c r="G243" s="243"/>
      <c r="H243" s="247">
        <v>8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33" customHeight="1">
      <c r="A244" s="39"/>
      <c r="B244" s="40"/>
      <c r="C244" s="228" t="s">
        <v>661</v>
      </c>
      <c r="D244" s="228" t="s">
        <v>217</v>
      </c>
      <c r="E244" s="229" t="s">
        <v>3519</v>
      </c>
      <c r="F244" s="230" t="s">
        <v>3520</v>
      </c>
      <c r="G244" s="231" t="s">
        <v>373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0.0117</v>
      </c>
      <c r="R244" s="238">
        <f>Q244*H244</f>
        <v>0.0117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303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303</v>
      </c>
      <c r="BM244" s="240" t="s">
        <v>3521</v>
      </c>
    </row>
    <row r="245" s="2" customFormat="1" ht="33" customHeight="1">
      <c r="A245" s="39"/>
      <c r="B245" s="40"/>
      <c r="C245" s="228" t="s">
        <v>666</v>
      </c>
      <c r="D245" s="228" t="s">
        <v>217</v>
      </c>
      <c r="E245" s="229" t="s">
        <v>3522</v>
      </c>
      <c r="F245" s="230" t="s">
        <v>3523</v>
      </c>
      <c r="G245" s="231" t="s">
        <v>373</v>
      </c>
      <c r="H245" s="232">
        <v>2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0.0117</v>
      </c>
      <c r="R245" s="238">
        <f>Q245*H245</f>
        <v>0.023400000000000001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3524</v>
      </c>
    </row>
    <row r="246" s="2" customFormat="1" ht="33" customHeight="1">
      <c r="A246" s="39"/>
      <c r="B246" s="40"/>
      <c r="C246" s="228" t="s">
        <v>672</v>
      </c>
      <c r="D246" s="228" t="s">
        <v>217</v>
      </c>
      <c r="E246" s="229" t="s">
        <v>3525</v>
      </c>
      <c r="F246" s="230" t="s">
        <v>3526</v>
      </c>
      <c r="G246" s="231" t="s">
        <v>1303</v>
      </c>
      <c r="H246" s="232">
        <v>3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0.016650000000000002</v>
      </c>
      <c r="R246" s="238">
        <f>Q246*H246</f>
        <v>0.049950000000000008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303</v>
      </c>
      <c r="AT246" s="240" t="s">
        <v>217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303</v>
      </c>
      <c r="BM246" s="240" t="s">
        <v>3527</v>
      </c>
    </row>
    <row r="247" s="2" customFormat="1" ht="44.25" customHeight="1">
      <c r="A247" s="39"/>
      <c r="B247" s="40"/>
      <c r="C247" s="228" t="s">
        <v>676</v>
      </c>
      <c r="D247" s="228" t="s">
        <v>217</v>
      </c>
      <c r="E247" s="229" t="s">
        <v>3528</v>
      </c>
      <c r="F247" s="230" t="s">
        <v>3529</v>
      </c>
      <c r="G247" s="231" t="s">
        <v>1303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0.017649999999999999</v>
      </c>
      <c r="R247" s="238">
        <f>Q247*H247</f>
        <v>0.017649999999999999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3530</v>
      </c>
    </row>
    <row r="248" s="2" customFormat="1" ht="44.25" customHeight="1">
      <c r="A248" s="39"/>
      <c r="B248" s="40"/>
      <c r="C248" s="228" t="s">
        <v>680</v>
      </c>
      <c r="D248" s="228" t="s">
        <v>217</v>
      </c>
      <c r="E248" s="229" t="s">
        <v>3531</v>
      </c>
      <c r="F248" s="230" t="s">
        <v>3532</v>
      </c>
      <c r="G248" s="231" t="s">
        <v>1587</v>
      </c>
      <c r="H248" s="297"/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3533</v>
      </c>
    </row>
    <row r="249" s="12" customFormat="1" ht="22.8" customHeight="1">
      <c r="A249" s="12"/>
      <c r="B249" s="212"/>
      <c r="C249" s="213"/>
      <c r="D249" s="214" t="s">
        <v>79</v>
      </c>
      <c r="E249" s="226" t="s">
        <v>3534</v>
      </c>
      <c r="F249" s="226" t="s">
        <v>3535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SUM(P250:P254)</f>
        <v>0</v>
      </c>
      <c r="Q249" s="220"/>
      <c r="R249" s="221">
        <f>SUM(R250:R254)</f>
        <v>0.020299999999999999</v>
      </c>
      <c r="S249" s="220"/>
      <c r="T249" s="222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89</v>
      </c>
      <c r="AT249" s="224" t="s">
        <v>79</v>
      </c>
      <c r="AU249" s="224" t="s">
        <v>21</v>
      </c>
      <c r="AY249" s="223" t="s">
        <v>215</v>
      </c>
      <c r="BK249" s="225">
        <f>SUM(BK250:BK254)</f>
        <v>0</v>
      </c>
    </row>
    <row r="250" s="2" customFormat="1" ht="33" customHeight="1">
      <c r="A250" s="39"/>
      <c r="B250" s="40"/>
      <c r="C250" s="228" t="s">
        <v>684</v>
      </c>
      <c r="D250" s="228" t="s">
        <v>217</v>
      </c>
      <c r="E250" s="229" t="s">
        <v>3536</v>
      </c>
      <c r="F250" s="230" t="s">
        <v>3537</v>
      </c>
      <c r="G250" s="231" t="s">
        <v>373</v>
      </c>
      <c r="H250" s="232">
        <v>10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0.00052999999999999998</v>
      </c>
      <c r="R250" s="238">
        <f>Q250*H250</f>
        <v>0.0053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3538</v>
      </c>
    </row>
    <row r="251" s="2" customFormat="1" ht="21.75" customHeight="1">
      <c r="A251" s="39"/>
      <c r="B251" s="40"/>
      <c r="C251" s="228" t="s">
        <v>688</v>
      </c>
      <c r="D251" s="228" t="s">
        <v>217</v>
      </c>
      <c r="E251" s="229" t="s">
        <v>3539</v>
      </c>
      <c r="F251" s="230" t="s">
        <v>3540</v>
      </c>
      <c r="G251" s="231" t="s">
        <v>373</v>
      </c>
      <c r="H251" s="232">
        <v>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0.00020000000000000001</v>
      </c>
      <c r="R251" s="238">
        <f>Q251*H251</f>
        <v>0.00040000000000000002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303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303</v>
      </c>
      <c r="BM251" s="240" t="s">
        <v>3541</v>
      </c>
    </row>
    <row r="252" s="2" customFormat="1" ht="21.75" customHeight="1">
      <c r="A252" s="39"/>
      <c r="B252" s="40"/>
      <c r="C252" s="228" t="s">
        <v>692</v>
      </c>
      <c r="D252" s="228" t="s">
        <v>217</v>
      </c>
      <c r="E252" s="229" t="s">
        <v>3542</v>
      </c>
      <c r="F252" s="230" t="s">
        <v>3543</v>
      </c>
      <c r="G252" s="231" t="s">
        <v>373</v>
      </c>
      <c r="H252" s="232">
        <v>18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0.00040000000000000002</v>
      </c>
      <c r="R252" s="238">
        <f>Q252*H252</f>
        <v>0.0072000000000000007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3544</v>
      </c>
    </row>
    <row r="253" s="2" customFormat="1" ht="21.75" customHeight="1">
      <c r="A253" s="39"/>
      <c r="B253" s="40"/>
      <c r="C253" s="228" t="s">
        <v>697</v>
      </c>
      <c r="D253" s="228" t="s">
        <v>217</v>
      </c>
      <c r="E253" s="229" t="s">
        <v>3545</v>
      </c>
      <c r="F253" s="230" t="s">
        <v>3546</v>
      </c>
      <c r="G253" s="231" t="s">
        <v>373</v>
      </c>
      <c r="H253" s="232">
        <v>10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0.00059999999999999995</v>
      </c>
      <c r="R253" s="238">
        <f>Q253*H253</f>
        <v>0.0059999999999999993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303</v>
      </c>
      <c r="AT253" s="240" t="s">
        <v>217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303</v>
      </c>
      <c r="BM253" s="240" t="s">
        <v>3547</v>
      </c>
    </row>
    <row r="254" s="2" customFormat="1" ht="21.75" customHeight="1">
      <c r="A254" s="39"/>
      <c r="B254" s="40"/>
      <c r="C254" s="228" t="s">
        <v>702</v>
      </c>
      <c r="D254" s="228" t="s">
        <v>217</v>
      </c>
      <c r="E254" s="229" t="s">
        <v>3548</v>
      </c>
      <c r="F254" s="230" t="s">
        <v>3549</v>
      </c>
      <c r="G254" s="231" t="s">
        <v>373</v>
      </c>
      <c r="H254" s="232">
        <v>2</v>
      </c>
      <c r="I254" s="233"/>
      <c r="J254" s="234">
        <f>ROUND(I254*H254,2)</f>
        <v>0</v>
      </c>
      <c r="K254" s="235"/>
      <c r="L254" s="45"/>
      <c r="M254" s="301" t="s">
        <v>1</v>
      </c>
      <c r="N254" s="302" t="s">
        <v>45</v>
      </c>
      <c r="O254" s="303"/>
      <c r="P254" s="304">
        <f>O254*H254</f>
        <v>0</v>
      </c>
      <c r="Q254" s="304">
        <v>0.00069999999999999999</v>
      </c>
      <c r="R254" s="304">
        <f>Q254*H254</f>
        <v>0.0014</v>
      </c>
      <c r="S254" s="304">
        <v>0</v>
      </c>
      <c r="T254" s="30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3550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VptbSP1n0TXvManZz11iaRrXoNp30+R8t6JMTBr8OW7YKnJTCMGz6HAC8VSHKxmyeATW7xzg9gWf6BemP/pJRw==" hashValue="UUZFBDhl3uw1YqCyO0gV0TsCQJ60UuT1f0SVtTvHvF3ssKk5Dr/wJEhWehYa3qfk3iqFMQpeIsUSs5W5KT1wyA==" algorithmName="SHA-512" password="CC35"/>
  <autoFilter ref="C124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3551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3552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3553</v>
      </c>
      <c r="F15" s="39"/>
      <c r="G15" s="39"/>
      <c r="H15" s="39"/>
      <c r="I15" s="151" t="s">
        <v>31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3554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3555</v>
      </c>
      <c r="F21" s="39"/>
      <c r="G21" s="39"/>
      <c r="H21" s="39"/>
      <c r="I21" s="151" t="s">
        <v>31</v>
      </c>
      <c r="J21" s="142" t="s">
        <v>3556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3557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ROUND((SUM(BE125:BE286)),  2)</f>
        <v>0</v>
      </c>
      <c r="G33" s="39"/>
      <c r="H33" s="39"/>
      <c r="I33" s="165">
        <v>0.20999999999999999</v>
      </c>
      <c r="J33" s="164">
        <f>ROUND(((SUM(BE125:BE286))*I33),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ROUND((SUM(BF125:BF286)),  2)</f>
        <v>0</v>
      </c>
      <c r="G34" s="39"/>
      <c r="H34" s="39"/>
      <c r="I34" s="165">
        <v>0.14999999999999999</v>
      </c>
      <c r="J34" s="164">
        <f>ROUND(((SUM(BF125:BF286))*I34),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ROUND((SUM(BG125:BG286)),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ROUND((SUM(BH125:BH286)),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ROUND((SUM(BI125:BI286)),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nemocnicedknlsaly1 - ZAŘÍZENÍ PRO VYTÁPĚNÍ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DVŮR KRÁLOVÉ NAD LABEM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>KRÁLOVÉHRADECKÝ KRAJ</v>
      </c>
      <c r="G91" s="41"/>
      <c r="H91" s="41"/>
      <c r="I91" s="33" t="s">
        <v>34</v>
      </c>
      <c r="J91" s="37" t="str">
        <f>E21</f>
        <v>Jiří Vik Tepelná technika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JVIK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177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3558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3240</v>
      </c>
      <c r="E99" s="197"/>
      <c r="F99" s="197"/>
      <c r="G99" s="197"/>
      <c r="H99" s="197"/>
      <c r="I99" s="197"/>
      <c r="J99" s="198">
        <f>J149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3559</v>
      </c>
      <c r="E100" s="197"/>
      <c r="F100" s="197"/>
      <c r="G100" s="197"/>
      <c r="H100" s="197"/>
      <c r="I100" s="197"/>
      <c r="J100" s="198">
        <f>J152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3560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3561</v>
      </c>
      <c r="E102" s="197"/>
      <c r="F102" s="197"/>
      <c r="G102" s="197"/>
      <c r="H102" s="197"/>
      <c r="I102" s="197"/>
      <c r="J102" s="198">
        <f>J216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191</v>
      </c>
      <c r="E103" s="197"/>
      <c r="F103" s="197"/>
      <c r="G103" s="197"/>
      <c r="H103" s="197"/>
      <c r="I103" s="197"/>
      <c r="J103" s="198">
        <f>J237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3562</v>
      </c>
      <c r="E104" s="197"/>
      <c r="F104" s="197"/>
      <c r="G104" s="197"/>
      <c r="H104" s="197"/>
      <c r="I104" s="197"/>
      <c r="J104" s="198">
        <f>J242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3563</v>
      </c>
      <c r="E105" s="197"/>
      <c r="F105" s="197"/>
      <c r="G105" s="197"/>
      <c r="H105" s="197"/>
      <c r="I105" s="197"/>
      <c r="J105" s="198">
        <f>J284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NÁSTAVBA OPER. SÁLŮ A STERILIZACE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nemocnicedknlsaly1 - ZAŘÍZENÍ PRO VYTÁPĚNÍ STAVEB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F12</f>
        <v>DVŮR KRÁLOVÉ NAD LABEM</v>
      </c>
      <c r="G119" s="41"/>
      <c r="H119" s="41"/>
      <c r="I119" s="33" t="s">
        <v>24</v>
      </c>
      <c r="J119" s="80" t="str">
        <f>IF(J12="","",J12)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E15</f>
        <v>KRÁLOVÉHRADECKÝ KRAJ</v>
      </c>
      <c r="G121" s="41"/>
      <c r="H121" s="41"/>
      <c r="I121" s="33" t="s">
        <v>34</v>
      </c>
      <c r="J121" s="37" t="str">
        <f>E21</f>
        <v>Jiří Vik Tepelná technika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JVIK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4.7540150000000008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P127+P149+P152+P165+P216+P237+P242</f>
        <v>0</v>
      </c>
      <c r="Q126" s="220"/>
      <c r="R126" s="221">
        <f>R127+R149+R152+R165+R216+R237+R242</f>
        <v>4.7540150000000008</v>
      </c>
      <c r="S126" s="220"/>
      <c r="T126" s="222">
        <f>T127+T149+T152+T165+T216+T237+T242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BK127+BK149+BK152+BK165+BK216+BK237+BK242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1751</v>
      </c>
      <c r="F127" s="226" t="s">
        <v>3564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SUM(P128:P148)</f>
        <v>0</v>
      </c>
      <c r="Q127" s="220"/>
      <c r="R127" s="221">
        <f>SUM(R128:R148)</f>
        <v>0.43294500000000002</v>
      </c>
      <c r="S127" s="220"/>
      <c r="T127" s="222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SUM(BK128:BK148)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3565</v>
      </c>
      <c r="F128" s="230" t="s">
        <v>3566</v>
      </c>
      <c r="G128" s="231" t="s">
        <v>246</v>
      </c>
      <c r="H128" s="232">
        <v>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0.00018000000000000001</v>
      </c>
      <c r="R128" s="238">
        <f>Q128*H128</f>
        <v>0.00090000000000000008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3567</v>
      </c>
    </row>
    <row r="129" s="2" customFormat="1" ht="16.5" customHeight="1">
      <c r="A129" s="39"/>
      <c r="B129" s="40"/>
      <c r="C129" s="275" t="s">
        <v>89</v>
      </c>
      <c r="D129" s="275" t="s">
        <v>294</v>
      </c>
      <c r="E129" s="276" t="s">
        <v>3568</v>
      </c>
      <c r="F129" s="277" t="s">
        <v>3569</v>
      </c>
      <c r="G129" s="278" t="s">
        <v>246</v>
      </c>
      <c r="H129" s="279">
        <v>4.75</v>
      </c>
      <c r="I129" s="280"/>
      <c r="J129" s="281">
        <f>ROUND(I129*H129,2)</f>
        <v>0</v>
      </c>
      <c r="K129" s="282"/>
      <c r="L129" s="283"/>
      <c r="M129" s="284" t="s">
        <v>1</v>
      </c>
      <c r="N129" s="285" t="s">
        <v>45</v>
      </c>
      <c r="O129" s="92"/>
      <c r="P129" s="238">
        <f>O129*H129</f>
        <v>0</v>
      </c>
      <c r="Q129" s="238">
        <v>0.0025000000000000001</v>
      </c>
      <c r="R129" s="238">
        <f>Q129*H129</f>
        <v>0.011875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384</v>
      </c>
      <c r="AT129" s="240" t="s">
        <v>294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3570</v>
      </c>
    </row>
    <row r="130" s="13" customFormat="1">
      <c r="A130" s="13"/>
      <c r="B130" s="242"/>
      <c r="C130" s="243"/>
      <c r="D130" s="244" t="s">
        <v>223</v>
      </c>
      <c r="E130" s="243"/>
      <c r="F130" s="246" t="s">
        <v>3571</v>
      </c>
      <c r="G130" s="243"/>
      <c r="H130" s="247">
        <v>4.75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4</v>
      </c>
      <c r="AX130" s="13" t="s">
        <v>21</v>
      </c>
      <c r="AY130" s="253" t="s">
        <v>215</v>
      </c>
    </row>
    <row r="131" s="2" customFormat="1" ht="33" customHeight="1">
      <c r="A131" s="39"/>
      <c r="B131" s="40"/>
      <c r="C131" s="228" t="s">
        <v>233</v>
      </c>
      <c r="D131" s="228" t="s">
        <v>217</v>
      </c>
      <c r="E131" s="229" t="s">
        <v>3572</v>
      </c>
      <c r="F131" s="230" t="s">
        <v>3573</v>
      </c>
      <c r="G131" s="231" t="s">
        <v>472</v>
      </c>
      <c r="H131" s="232">
        <v>267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0.00020000000000000001</v>
      </c>
      <c r="R131" s="238">
        <f>Q131*H131</f>
        <v>0.053400000000000003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3574</v>
      </c>
    </row>
    <row r="132" s="13" customFormat="1">
      <c r="A132" s="13"/>
      <c r="B132" s="242"/>
      <c r="C132" s="243"/>
      <c r="D132" s="244" t="s">
        <v>223</v>
      </c>
      <c r="E132" s="245" t="s">
        <v>1</v>
      </c>
      <c r="F132" s="246" t="s">
        <v>3575</v>
      </c>
      <c r="G132" s="243"/>
      <c r="H132" s="247">
        <v>267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223</v>
      </c>
      <c r="AU132" s="253" t="s">
        <v>89</v>
      </c>
      <c r="AV132" s="13" t="s">
        <v>89</v>
      </c>
      <c r="AW132" s="13" t="s">
        <v>36</v>
      </c>
      <c r="AX132" s="13" t="s">
        <v>21</v>
      </c>
      <c r="AY132" s="253" t="s">
        <v>215</v>
      </c>
    </row>
    <row r="133" s="2" customFormat="1" ht="21.75" customHeight="1">
      <c r="A133" s="39"/>
      <c r="B133" s="40"/>
      <c r="C133" s="275" t="s">
        <v>221</v>
      </c>
      <c r="D133" s="275" t="s">
        <v>294</v>
      </c>
      <c r="E133" s="276" t="s">
        <v>3576</v>
      </c>
      <c r="F133" s="277" t="s">
        <v>3577</v>
      </c>
      <c r="G133" s="278" t="s">
        <v>472</v>
      </c>
      <c r="H133" s="279">
        <v>61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45</v>
      </c>
      <c r="O133" s="92"/>
      <c r="P133" s="238">
        <f>O133*H133</f>
        <v>0</v>
      </c>
      <c r="Q133" s="238">
        <v>0.00088000000000000003</v>
      </c>
      <c r="R133" s="238">
        <f>Q133*H133</f>
        <v>0.053679999999999999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384</v>
      </c>
      <c r="AT133" s="240" t="s">
        <v>294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303</v>
      </c>
      <c r="BM133" s="240" t="s">
        <v>3578</v>
      </c>
    </row>
    <row r="134" s="2" customFormat="1" ht="21.75" customHeight="1">
      <c r="A134" s="39"/>
      <c r="B134" s="40"/>
      <c r="C134" s="275" t="s">
        <v>243</v>
      </c>
      <c r="D134" s="275" t="s">
        <v>294</v>
      </c>
      <c r="E134" s="276" t="s">
        <v>3579</v>
      </c>
      <c r="F134" s="277" t="s">
        <v>3580</v>
      </c>
      <c r="G134" s="278" t="s">
        <v>472</v>
      </c>
      <c r="H134" s="279">
        <v>23</v>
      </c>
      <c r="I134" s="280"/>
      <c r="J134" s="281">
        <f>ROUND(I134*H134,2)</f>
        <v>0</v>
      </c>
      <c r="K134" s="282"/>
      <c r="L134" s="283"/>
      <c r="M134" s="284" t="s">
        <v>1</v>
      </c>
      <c r="N134" s="285" t="s">
        <v>45</v>
      </c>
      <c r="O134" s="92"/>
      <c r="P134" s="238">
        <f>O134*H134</f>
        <v>0</v>
      </c>
      <c r="Q134" s="238">
        <v>0.00139</v>
      </c>
      <c r="R134" s="238">
        <f>Q134*H134</f>
        <v>0.031969999999999998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384</v>
      </c>
      <c r="AT134" s="240" t="s">
        <v>294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3581</v>
      </c>
    </row>
    <row r="135" s="2" customFormat="1" ht="21.75" customHeight="1">
      <c r="A135" s="39"/>
      <c r="B135" s="40"/>
      <c r="C135" s="275" t="s">
        <v>249</v>
      </c>
      <c r="D135" s="275" t="s">
        <v>294</v>
      </c>
      <c r="E135" s="276" t="s">
        <v>3582</v>
      </c>
      <c r="F135" s="277" t="s">
        <v>3583</v>
      </c>
      <c r="G135" s="278" t="s">
        <v>472</v>
      </c>
      <c r="H135" s="279">
        <v>83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45</v>
      </c>
      <c r="O135" s="92"/>
      <c r="P135" s="238">
        <f>O135*H135</f>
        <v>0</v>
      </c>
      <c r="Q135" s="238">
        <v>0.0015100000000000001</v>
      </c>
      <c r="R135" s="238">
        <f>Q135*H135</f>
        <v>0.12533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384</v>
      </c>
      <c r="AT135" s="240" t="s">
        <v>294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303</v>
      </c>
      <c r="BM135" s="240" t="s">
        <v>3584</v>
      </c>
    </row>
    <row r="136" s="2" customFormat="1" ht="21.75" customHeight="1">
      <c r="A136" s="39"/>
      <c r="B136" s="40"/>
      <c r="C136" s="275" t="s">
        <v>254</v>
      </c>
      <c r="D136" s="275" t="s">
        <v>294</v>
      </c>
      <c r="E136" s="276" t="s">
        <v>3585</v>
      </c>
      <c r="F136" s="277" t="s">
        <v>3586</v>
      </c>
      <c r="G136" s="278" t="s">
        <v>472</v>
      </c>
      <c r="H136" s="279">
        <v>100</v>
      </c>
      <c r="I136" s="280"/>
      <c r="J136" s="281">
        <f>ROUND(I136*H136,2)</f>
        <v>0</v>
      </c>
      <c r="K136" s="282"/>
      <c r="L136" s="283"/>
      <c r="M136" s="284" t="s">
        <v>1</v>
      </c>
      <c r="N136" s="285" t="s">
        <v>45</v>
      </c>
      <c r="O136" s="92"/>
      <c r="P136" s="238">
        <f>O136*H136</f>
        <v>0</v>
      </c>
      <c r="Q136" s="238">
        <v>0.00077999999999999999</v>
      </c>
      <c r="R136" s="238">
        <f>Q136*H136</f>
        <v>0.078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384</v>
      </c>
      <c r="AT136" s="240" t="s">
        <v>294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3587</v>
      </c>
    </row>
    <row r="137" s="2" customFormat="1" ht="21.75" customHeight="1">
      <c r="A137" s="39"/>
      <c r="B137" s="40"/>
      <c r="C137" s="275" t="s">
        <v>259</v>
      </c>
      <c r="D137" s="275" t="s">
        <v>294</v>
      </c>
      <c r="E137" s="276" t="s">
        <v>3588</v>
      </c>
      <c r="F137" s="277" t="s">
        <v>3589</v>
      </c>
      <c r="G137" s="278" t="s">
        <v>373</v>
      </c>
      <c r="H137" s="279">
        <v>6</v>
      </c>
      <c r="I137" s="280"/>
      <c r="J137" s="281">
        <f>ROUND(I137*H137,2)</f>
        <v>0</v>
      </c>
      <c r="K137" s="282"/>
      <c r="L137" s="283"/>
      <c r="M137" s="284" t="s">
        <v>1</v>
      </c>
      <c r="N137" s="285" t="s">
        <v>45</v>
      </c>
      <c r="O137" s="92"/>
      <c r="P137" s="238">
        <f>O137*H137</f>
        <v>0</v>
      </c>
      <c r="Q137" s="238">
        <v>0.0047000000000000002</v>
      </c>
      <c r="R137" s="238">
        <f>Q137*H137</f>
        <v>0.028200000000000003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384</v>
      </c>
      <c r="AT137" s="240" t="s">
        <v>294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3590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3591</v>
      </c>
      <c r="F138" s="230" t="s">
        <v>3592</v>
      </c>
      <c r="G138" s="231" t="s">
        <v>281</v>
      </c>
      <c r="H138" s="232">
        <v>0.433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3593</v>
      </c>
    </row>
    <row r="139" s="2" customFormat="1" ht="21.75" customHeight="1">
      <c r="A139" s="39"/>
      <c r="B139" s="40"/>
      <c r="C139" s="228" t="s">
        <v>26</v>
      </c>
      <c r="D139" s="228" t="s">
        <v>217</v>
      </c>
      <c r="E139" s="229" t="s">
        <v>3594</v>
      </c>
      <c r="F139" s="230" t="s">
        <v>3595</v>
      </c>
      <c r="G139" s="231" t="s">
        <v>281</v>
      </c>
      <c r="H139" s="232">
        <v>0.433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3596</v>
      </c>
    </row>
    <row r="140" s="2" customFormat="1" ht="21.75" customHeight="1">
      <c r="A140" s="39"/>
      <c r="B140" s="40"/>
      <c r="C140" s="228" t="s">
        <v>273</v>
      </c>
      <c r="D140" s="228" t="s">
        <v>217</v>
      </c>
      <c r="E140" s="229" t="s">
        <v>3597</v>
      </c>
      <c r="F140" s="230" t="s">
        <v>3598</v>
      </c>
      <c r="G140" s="231" t="s">
        <v>472</v>
      </c>
      <c r="H140" s="232">
        <v>661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303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303</v>
      </c>
      <c r="BM140" s="240" t="s">
        <v>3599</v>
      </c>
    </row>
    <row r="141" s="13" customFormat="1">
      <c r="A141" s="13"/>
      <c r="B141" s="242"/>
      <c r="C141" s="243"/>
      <c r="D141" s="244" t="s">
        <v>223</v>
      </c>
      <c r="E141" s="245" t="s">
        <v>1</v>
      </c>
      <c r="F141" s="246" t="s">
        <v>3600</v>
      </c>
      <c r="G141" s="243"/>
      <c r="H141" s="247">
        <v>661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223</v>
      </c>
      <c r="AU141" s="253" t="s">
        <v>89</v>
      </c>
      <c r="AV141" s="13" t="s">
        <v>89</v>
      </c>
      <c r="AW141" s="13" t="s">
        <v>36</v>
      </c>
      <c r="AX141" s="13" t="s">
        <v>21</v>
      </c>
      <c r="AY141" s="253" t="s">
        <v>215</v>
      </c>
    </row>
    <row r="142" s="2" customFormat="1" ht="16.5" customHeight="1">
      <c r="A142" s="39"/>
      <c r="B142" s="40"/>
      <c r="C142" s="275" t="s">
        <v>278</v>
      </c>
      <c r="D142" s="275" t="s">
        <v>294</v>
      </c>
      <c r="E142" s="276" t="s">
        <v>3601</v>
      </c>
      <c r="F142" s="277" t="s">
        <v>3602</v>
      </c>
      <c r="G142" s="278" t="s">
        <v>472</v>
      </c>
      <c r="H142" s="279">
        <v>377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45</v>
      </c>
      <c r="O142" s="92"/>
      <c r="P142" s="238">
        <f>O142*H142</f>
        <v>0</v>
      </c>
      <c r="Q142" s="238">
        <v>3.0000000000000001E-05</v>
      </c>
      <c r="R142" s="238">
        <f>Q142*H142</f>
        <v>0.011310000000000001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384</v>
      </c>
      <c r="AT142" s="240" t="s">
        <v>294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3603</v>
      </c>
    </row>
    <row r="143" s="2" customFormat="1" ht="16.5" customHeight="1">
      <c r="A143" s="39"/>
      <c r="B143" s="40"/>
      <c r="C143" s="275" t="s">
        <v>284</v>
      </c>
      <c r="D143" s="275" t="s">
        <v>294</v>
      </c>
      <c r="E143" s="276" t="s">
        <v>3604</v>
      </c>
      <c r="F143" s="277" t="s">
        <v>3605</v>
      </c>
      <c r="G143" s="278" t="s">
        <v>472</v>
      </c>
      <c r="H143" s="279">
        <v>27</v>
      </c>
      <c r="I143" s="280"/>
      <c r="J143" s="281">
        <f>ROUND(I143*H143,2)</f>
        <v>0</v>
      </c>
      <c r="K143" s="282"/>
      <c r="L143" s="283"/>
      <c r="M143" s="284" t="s">
        <v>1</v>
      </c>
      <c r="N143" s="285" t="s">
        <v>45</v>
      </c>
      <c r="O143" s="92"/>
      <c r="P143" s="238">
        <f>O143*H143</f>
        <v>0</v>
      </c>
      <c r="Q143" s="238">
        <v>6.9999999999999994E-05</v>
      </c>
      <c r="R143" s="238">
        <f>Q143*H143</f>
        <v>0.0018899999999999998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384</v>
      </c>
      <c r="AT143" s="240" t="s">
        <v>294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303</v>
      </c>
      <c r="BM143" s="240" t="s">
        <v>3606</v>
      </c>
    </row>
    <row r="144" s="2" customFormat="1" ht="16.5" customHeight="1">
      <c r="A144" s="39"/>
      <c r="B144" s="40"/>
      <c r="C144" s="275" t="s">
        <v>293</v>
      </c>
      <c r="D144" s="275" t="s">
        <v>294</v>
      </c>
      <c r="E144" s="276" t="s">
        <v>3607</v>
      </c>
      <c r="F144" s="277" t="s">
        <v>3608</v>
      </c>
      <c r="G144" s="278" t="s">
        <v>472</v>
      </c>
      <c r="H144" s="279">
        <v>149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45</v>
      </c>
      <c r="O144" s="92"/>
      <c r="P144" s="238">
        <f>O144*H144</f>
        <v>0</v>
      </c>
      <c r="Q144" s="238">
        <v>8.0000000000000007E-05</v>
      </c>
      <c r="R144" s="238">
        <f>Q144*H144</f>
        <v>0.011920000000000002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384</v>
      </c>
      <c r="AT144" s="240" t="s">
        <v>294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303</v>
      </c>
      <c r="BM144" s="240" t="s">
        <v>3609</v>
      </c>
    </row>
    <row r="145" s="2" customFormat="1" ht="16.5" customHeight="1">
      <c r="A145" s="39"/>
      <c r="B145" s="40"/>
      <c r="C145" s="275" t="s">
        <v>8</v>
      </c>
      <c r="D145" s="275" t="s">
        <v>294</v>
      </c>
      <c r="E145" s="276" t="s">
        <v>3610</v>
      </c>
      <c r="F145" s="277" t="s">
        <v>3611</v>
      </c>
      <c r="G145" s="278" t="s">
        <v>472</v>
      </c>
      <c r="H145" s="279">
        <v>93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9.0000000000000006E-05</v>
      </c>
      <c r="R145" s="238">
        <f>Q145*H145</f>
        <v>0.0083700000000000007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384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303</v>
      </c>
      <c r="BM145" s="240" t="s">
        <v>3612</v>
      </c>
    </row>
    <row r="146" s="2" customFormat="1" ht="16.5" customHeight="1">
      <c r="A146" s="39"/>
      <c r="B146" s="40"/>
      <c r="C146" s="275" t="s">
        <v>303</v>
      </c>
      <c r="D146" s="275" t="s">
        <v>294</v>
      </c>
      <c r="E146" s="276" t="s">
        <v>3613</v>
      </c>
      <c r="F146" s="277" t="s">
        <v>3614</v>
      </c>
      <c r="G146" s="278" t="s">
        <v>472</v>
      </c>
      <c r="H146" s="279">
        <v>15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45</v>
      </c>
      <c r="O146" s="92"/>
      <c r="P146" s="238">
        <f>O146*H146</f>
        <v>0</v>
      </c>
      <c r="Q146" s="238">
        <v>0.00013999999999999999</v>
      </c>
      <c r="R146" s="238">
        <f>Q146*H146</f>
        <v>0.0020999999999999999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384</v>
      </c>
      <c r="AT146" s="240" t="s">
        <v>294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3615</v>
      </c>
    </row>
    <row r="147" s="2" customFormat="1" ht="16.5" customHeight="1">
      <c r="A147" s="39"/>
      <c r="B147" s="40"/>
      <c r="C147" s="275" t="s">
        <v>309</v>
      </c>
      <c r="D147" s="275" t="s">
        <v>294</v>
      </c>
      <c r="E147" s="276" t="s">
        <v>3616</v>
      </c>
      <c r="F147" s="277" t="s">
        <v>3617</v>
      </c>
      <c r="G147" s="278" t="s">
        <v>373</v>
      </c>
      <c r="H147" s="279">
        <v>660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384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3618</v>
      </c>
    </row>
    <row r="148" s="2" customFormat="1" ht="16.5" customHeight="1">
      <c r="A148" s="39"/>
      <c r="B148" s="40"/>
      <c r="C148" s="275" t="s">
        <v>314</v>
      </c>
      <c r="D148" s="275" t="s">
        <v>294</v>
      </c>
      <c r="E148" s="276" t="s">
        <v>3619</v>
      </c>
      <c r="F148" s="277" t="s">
        <v>3620</v>
      </c>
      <c r="G148" s="278" t="s">
        <v>373</v>
      </c>
      <c r="H148" s="279">
        <v>35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45</v>
      </c>
      <c r="O148" s="92"/>
      <c r="P148" s="238">
        <f>O148*H148</f>
        <v>0</v>
      </c>
      <c r="Q148" s="238">
        <v>0.00040000000000000002</v>
      </c>
      <c r="R148" s="238">
        <f>Q148*H148</f>
        <v>0.014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384</v>
      </c>
      <c r="AT148" s="240" t="s">
        <v>294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3621</v>
      </c>
    </row>
    <row r="149" s="12" customFormat="1" ht="22.8" customHeight="1">
      <c r="A149" s="12"/>
      <c r="B149" s="212"/>
      <c r="C149" s="213"/>
      <c r="D149" s="214" t="s">
        <v>79</v>
      </c>
      <c r="E149" s="226" t="s">
        <v>3534</v>
      </c>
      <c r="F149" s="226" t="s">
        <v>3535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0.01384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89</v>
      </c>
      <c r="AT149" s="224" t="s">
        <v>79</v>
      </c>
      <c r="AU149" s="224" t="s">
        <v>21</v>
      </c>
      <c r="AY149" s="223" t="s">
        <v>215</v>
      </c>
      <c r="BK149" s="225">
        <f>SUM(BK150:BK151)</f>
        <v>0</v>
      </c>
    </row>
    <row r="150" s="2" customFormat="1" ht="21.75" customHeight="1">
      <c r="A150" s="39"/>
      <c r="B150" s="40"/>
      <c r="C150" s="228" t="s">
        <v>319</v>
      </c>
      <c r="D150" s="228" t="s">
        <v>217</v>
      </c>
      <c r="E150" s="229" t="s">
        <v>3622</v>
      </c>
      <c r="F150" s="230" t="s">
        <v>3623</v>
      </c>
      <c r="G150" s="231" t="s">
        <v>373</v>
      </c>
      <c r="H150" s="232">
        <v>16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0.00067000000000000002</v>
      </c>
      <c r="R150" s="238">
        <f>Q150*H150</f>
        <v>0.01072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3624</v>
      </c>
    </row>
    <row r="151" s="2" customFormat="1" ht="21.75" customHeight="1">
      <c r="A151" s="39"/>
      <c r="B151" s="40"/>
      <c r="C151" s="228" t="s">
        <v>324</v>
      </c>
      <c r="D151" s="228" t="s">
        <v>217</v>
      </c>
      <c r="E151" s="229" t="s">
        <v>3625</v>
      </c>
      <c r="F151" s="230" t="s">
        <v>3626</v>
      </c>
      <c r="G151" s="231" t="s">
        <v>373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0.00077999999999999999</v>
      </c>
      <c r="R151" s="238">
        <f>Q151*H151</f>
        <v>0.0031199999999999999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3627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3628</v>
      </c>
      <c r="F152" s="226" t="s">
        <v>3629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SUM(P153:P164)</f>
        <v>0</v>
      </c>
      <c r="Q152" s="220"/>
      <c r="R152" s="221">
        <f>SUM(R153:R164)</f>
        <v>0.15748000000000001</v>
      </c>
      <c r="S152" s="220"/>
      <c r="T152" s="222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89</v>
      </c>
      <c r="AT152" s="224" t="s">
        <v>79</v>
      </c>
      <c r="AU152" s="224" t="s">
        <v>21</v>
      </c>
      <c r="AY152" s="223" t="s">
        <v>215</v>
      </c>
      <c r="BK152" s="225">
        <f>SUM(BK153:BK164)</f>
        <v>0</v>
      </c>
    </row>
    <row r="153" s="2" customFormat="1" ht="21.75" customHeight="1">
      <c r="A153" s="39"/>
      <c r="B153" s="40"/>
      <c r="C153" s="228" t="s">
        <v>7</v>
      </c>
      <c r="D153" s="228" t="s">
        <v>217</v>
      </c>
      <c r="E153" s="229" t="s">
        <v>3630</v>
      </c>
      <c r="F153" s="230" t="s">
        <v>3631</v>
      </c>
      <c r="G153" s="231" t="s">
        <v>373</v>
      </c>
      <c r="H153" s="232">
        <v>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0.0013799999999999999</v>
      </c>
      <c r="R153" s="238">
        <f>Q153*H153</f>
        <v>0.0027599999999999999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303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303</v>
      </c>
      <c r="BM153" s="240" t="s">
        <v>3632</v>
      </c>
    </row>
    <row r="154" s="2" customFormat="1" ht="21.75" customHeight="1">
      <c r="A154" s="39"/>
      <c r="B154" s="40"/>
      <c r="C154" s="228" t="s">
        <v>334</v>
      </c>
      <c r="D154" s="228" t="s">
        <v>217</v>
      </c>
      <c r="E154" s="229" t="s">
        <v>3633</v>
      </c>
      <c r="F154" s="230" t="s">
        <v>3634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0.0035000000000000001</v>
      </c>
      <c r="R154" s="238">
        <f>Q154*H154</f>
        <v>0.014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3635</v>
      </c>
    </row>
    <row r="155" s="2" customFormat="1" ht="16.5" customHeight="1">
      <c r="A155" s="39"/>
      <c r="B155" s="40"/>
      <c r="C155" s="228" t="s">
        <v>339</v>
      </c>
      <c r="D155" s="228" t="s">
        <v>217</v>
      </c>
      <c r="E155" s="229" t="s">
        <v>3636</v>
      </c>
      <c r="F155" s="230" t="s">
        <v>3637</v>
      </c>
      <c r="G155" s="231" t="s">
        <v>373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0.055840000000000001</v>
      </c>
      <c r="R155" s="238">
        <f>Q155*H155</f>
        <v>0.055840000000000001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3638</v>
      </c>
    </row>
    <row r="156" s="2" customFormat="1" ht="16.5" customHeight="1">
      <c r="A156" s="39"/>
      <c r="B156" s="40"/>
      <c r="C156" s="228" t="s">
        <v>344</v>
      </c>
      <c r="D156" s="228" t="s">
        <v>217</v>
      </c>
      <c r="E156" s="229" t="s">
        <v>3639</v>
      </c>
      <c r="F156" s="230" t="s">
        <v>3640</v>
      </c>
      <c r="G156" s="231" t="s">
        <v>1303</v>
      </c>
      <c r="H156" s="232">
        <v>30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0.0011299999999999999</v>
      </c>
      <c r="R156" s="238">
        <f>Q156*H156</f>
        <v>0.0339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3641</v>
      </c>
    </row>
    <row r="157" s="2" customFormat="1" ht="33" customHeight="1">
      <c r="A157" s="39"/>
      <c r="B157" s="40"/>
      <c r="C157" s="228" t="s">
        <v>349</v>
      </c>
      <c r="D157" s="228" t="s">
        <v>217</v>
      </c>
      <c r="E157" s="229" t="s">
        <v>3642</v>
      </c>
      <c r="F157" s="230" t="s">
        <v>3643</v>
      </c>
      <c r="G157" s="231" t="s">
        <v>1303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0.00329</v>
      </c>
      <c r="R157" s="238">
        <f>Q157*H157</f>
        <v>0.0065799999999999999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303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303</v>
      </c>
      <c r="BM157" s="240" t="s">
        <v>3644</v>
      </c>
    </row>
    <row r="158" s="2" customFormat="1" ht="33" customHeight="1">
      <c r="A158" s="39"/>
      <c r="B158" s="40"/>
      <c r="C158" s="228" t="s">
        <v>355</v>
      </c>
      <c r="D158" s="228" t="s">
        <v>217</v>
      </c>
      <c r="E158" s="229" t="s">
        <v>3645</v>
      </c>
      <c r="F158" s="230" t="s">
        <v>3646</v>
      </c>
      <c r="G158" s="231" t="s">
        <v>1303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0.0060899999999999999</v>
      </c>
      <c r="R158" s="238">
        <f>Q158*H158</f>
        <v>0.02436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3647</v>
      </c>
    </row>
    <row r="159" s="2" customFormat="1" ht="33" customHeight="1">
      <c r="A159" s="39"/>
      <c r="B159" s="40"/>
      <c r="C159" s="228" t="s">
        <v>360</v>
      </c>
      <c r="D159" s="228" t="s">
        <v>217</v>
      </c>
      <c r="E159" s="229" t="s">
        <v>3648</v>
      </c>
      <c r="F159" s="230" t="s">
        <v>3649</v>
      </c>
      <c r="G159" s="231" t="s">
        <v>1303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0.0066</v>
      </c>
      <c r="R159" s="238">
        <f>Q159*H159</f>
        <v>0.0066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3650</v>
      </c>
    </row>
    <row r="160" s="2" customFormat="1" ht="33" customHeight="1">
      <c r="A160" s="39"/>
      <c r="B160" s="40"/>
      <c r="C160" s="228" t="s">
        <v>365</v>
      </c>
      <c r="D160" s="228" t="s">
        <v>217</v>
      </c>
      <c r="E160" s="229" t="s">
        <v>3651</v>
      </c>
      <c r="F160" s="230" t="s">
        <v>3652</v>
      </c>
      <c r="G160" s="231" t="s">
        <v>1303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0.0068999999999999999</v>
      </c>
      <c r="R160" s="238">
        <f>Q160*H160</f>
        <v>0.0068999999999999999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3653</v>
      </c>
    </row>
    <row r="161" s="2" customFormat="1" ht="21.75" customHeight="1">
      <c r="A161" s="39"/>
      <c r="B161" s="40"/>
      <c r="C161" s="228" t="s">
        <v>370</v>
      </c>
      <c r="D161" s="228" t="s">
        <v>217</v>
      </c>
      <c r="E161" s="229" t="s">
        <v>3654</v>
      </c>
      <c r="F161" s="230" t="s">
        <v>3655</v>
      </c>
      <c r="G161" s="231" t="s">
        <v>1303</v>
      </c>
      <c r="H161" s="232">
        <v>6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0.00068999999999999997</v>
      </c>
      <c r="R161" s="238">
        <f>Q161*H161</f>
        <v>0.0041399999999999996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3656</v>
      </c>
    </row>
    <row r="162" s="2" customFormat="1" ht="21.75" customHeight="1">
      <c r="A162" s="39"/>
      <c r="B162" s="40"/>
      <c r="C162" s="228" t="s">
        <v>375</v>
      </c>
      <c r="D162" s="228" t="s">
        <v>217</v>
      </c>
      <c r="E162" s="229" t="s">
        <v>3657</v>
      </c>
      <c r="F162" s="230" t="s">
        <v>3658</v>
      </c>
      <c r="G162" s="231" t="s">
        <v>1303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0.0011999999999999999</v>
      </c>
      <c r="R162" s="238">
        <f>Q162*H162</f>
        <v>0.0023999999999999998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3659</v>
      </c>
    </row>
    <row r="163" s="2" customFormat="1" ht="21.75" customHeight="1">
      <c r="A163" s="39"/>
      <c r="B163" s="40"/>
      <c r="C163" s="228" t="s">
        <v>380</v>
      </c>
      <c r="D163" s="228" t="s">
        <v>217</v>
      </c>
      <c r="E163" s="229" t="s">
        <v>3660</v>
      </c>
      <c r="F163" s="230" t="s">
        <v>3661</v>
      </c>
      <c r="G163" s="231" t="s">
        <v>281</v>
      </c>
      <c r="H163" s="232">
        <v>0.157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3662</v>
      </c>
    </row>
    <row r="164" s="2" customFormat="1" ht="21.75" customHeight="1">
      <c r="A164" s="39"/>
      <c r="B164" s="40"/>
      <c r="C164" s="228" t="s">
        <v>384</v>
      </c>
      <c r="D164" s="228" t="s">
        <v>217</v>
      </c>
      <c r="E164" s="229" t="s">
        <v>3663</v>
      </c>
      <c r="F164" s="230" t="s">
        <v>3664</v>
      </c>
      <c r="G164" s="231" t="s">
        <v>281</v>
      </c>
      <c r="H164" s="232">
        <v>0.157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3665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3666</v>
      </c>
      <c r="F165" s="226" t="s">
        <v>3667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SUM(P166:P215)</f>
        <v>0</v>
      </c>
      <c r="Q165" s="220"/>
      <c r="R165" s="221">
        <f>SUM(R166:R215)</f>
        <v>0.43585000000000007</v>
      </c>
      <c r="S165" s="220"/>
      <c r="T165" s="222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89</v>
      </c>
      <c r="AT165" s="224" t="s">
        <v>79</v>
      </c>
      <c r="AU165" s="224" t="s">
        <v>21</v>
      </c>
      <c r="AY165" s="223" t="s">
        <v>215</v>
      </c>
      <c r="BK165" s="225">
        <f>SUM(BK166:BK215)</f>
        <v>0</v>
      </c>
    </row>
    <row r="166" s="2" customFormat="1" ht="21.75" customHeight="1">
      <c r="A166" s="39"/>
      <c r="B166" s="40"/>
      <c r="C166" s="228" t="s">
        <v>389</v>
      </c>
      <c r="D166" s="228" t="s">
        <v>217</v>
      </c>
      <c r="E166" s="229" t="s">
        <v>3668</v>
      </c>
      <c r="F166" s="230" t="s">
        <v>3669</v>
      </c>
      <c r="G166" s="231" t="s">
        <v>1303</v>
      </c>
      <c r="H166" s="232">
        <v>7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0.01149</v>
      </c>
      <c r="R166" s="238">
        <f>Q166*H166</f>
        <v>0.080430000000000001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3670</v>
      </c>
    </row>
    <row r="167" s="2" customFormat="1" ht="21.75" customHeight="1">
      <c r="A167" s="39"/>
      <c r="B167" s="40"/>
      <c r="C167" s="228" t="s">
        <v>394</v>
      </c>
      <c r="D167" s="228" t="s">
        <v>217</v>
      </c>
      <c r="E167" s="229" t="s">
        <v>3671</v>
      </c>
      <c r="F167" s="230" t="s">
        <v>3672</v>
      </c>
      <c r="G167" s="231" t="s">
        <v>1303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0.029739999999999999</v>
      </c>
      <c r="R167" s="238">
        <f>Q167*H167</f>
        <v>0.029739999999999999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3673</v>
      </c>
    </row>
    <row r="168" s="2" customFormat="1" ht="21.75" customHeight="1">
      <c r="A168" s="39"/>
      <c r="B168" s="40"/>
      <c r="C168" s="275" t="s">
        <v>400</v>
      </c>
      <c r="D168" s="275" t="s">
        <v>294</v>
      </c>
      <c r="E168" s="276" t="s">
        <v>3674</v>
      </c>
      <c r="F168" s="277" t="s">
        <v>3675</v>
      </c>
      <c r="G168" s="278" t="s">
        <v>3197</v>
      </c>
      <c r="H168" s="279">
        <v>2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384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3676</v>
      </c>
    </row>
    <row r="169" s="2" customFormat="1" ht="21.75" customHeight="1">
      <c r="A169" s="39"/>
      <c r="B169" s="40"/>
      <c r="C169" s="275" t="s">
        <v>406</v>
      </c>
      <c r="D169" s="275" t="s">
        <v>294</v>
      </c>
      <c r="E169" s="276" t="s">
        <v>3677</v>
      </c>
      <c r="F169" s="277" t="s">
        <v>3678</v>
      </c>
      <c r="G169" s="278" t="s">
        <v>3197</v>
      </c>
      <c r="H169" s="279">
        <v>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384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3679</v>
      </c>
    </row>
    <row r="170" s="2" customFormat="1" ht="21.75" customHeight="1">
      <c r="A170" s="39"/>
      <c r="B170" s="40"/>
      <c r="C170" s="275" t="s">
        <v>411</v>
      </c>
      <c r="D170" s="275" t="s">
        <v>294</v>
      </c>
      <c r="E170" s="276" t="s">
        <v>3680</v>
      </c>
      <c r="F170" s="277" t="s">
        <v>3681</v>
      </c>
      <c r="G170" s="278" t="s">
        <v>3197</v>
      </c>
      <c r="H170" s="279">
        <v>6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384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3682</v>
      </c>
    </row>
    <row r="171" s="2" customFormat="1" ht="21.75" customHeight="1">
      <c r="A171" s="39"/>
      <c r="B171" s="40"/>
      <c r="C171" s="275" t="s">
        <v>415</v>
      </c>
      <c r="D171" s="275" t="s">
        <v>294</v>
      </c>
      <c r="E171" s="276" t="s">
        <v>3683</v>
      </c>
      <c r="F171" s="277" t="s">
        <v>3684</v>
      </c>
      <c r="G171" s="278" t="s">
        <v>3197</v>
      </c>
      <c r="H171" s="279">
        <v>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384</v>
      </c>
      <c r="AT171" s="240" t="s">
        <v>294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3685</v>
      </c>
    </row>
    <row r="172" s="2" customFormat="1" ht="16.5" customHeight="1">
      <c r="A172" s="39"/>
      <c r="B172" s="40"/>
      <c r="C172" s="228" t="s">
        <v>420</v>
      </c>
      <c r="D172" s="228" t="s">
        <v>217</v>
      </c>
      <c r="E172" s="229" t="s">
        <v>3686</v>
      </c>
      <c r="F172" s="230" t="s">
        <v>3687</v>
      </c>
      <c r="G172" s="231" t="s">
        <v>1303</v>
      </c>
      <c r="H172" s="232">
        <v>6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0.0096299999999999997</v>
      </c>
      <c r="R172" s="238">
        <f>Q172*H172</f>
        <v>0.057779999999999998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3688</v>
      </c>
    </row>
    <row r="173" s="2" customFormat="1" ht="21.75" customHeight="1">
      <c r="A173" s="39"/>
      <c r="B173" s="40"/>
      <c r="C173" s="228" t="s">
        <v>427</v>
      </c>
      <c r="D173" s="228" t="s">
        <v>217</v>
      </c>
      <c r="E173" s="229" t="s">
        <v>3689</v>
      </c>
      <c r="F173" s="230" t="s">
        <v>3690</v>
      </c>
      <c r="G173" s="231" t="s">
        <v>1303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0.02121</v>
      </c>
      <c r="R173" s="238">
        <f>Q173*H173</f>
        <v>0.02121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3691</v>
      </c>
    </row>
    <row r="174" s="2" customFormat="1" ht="21.75" customHeight="1">
      <c r="A174" s="39"/>
      <c r="B174" s="40"/>
      <c r="C174" s="228" t="s">
        <v>432</v>
      </c>
      <c r="D174" s="228" t="s">
        <v>217</v>
      </c>
      <c r="E174" s="229" t="s">
        <v>3692</v>
      </c>
      <c r="F174" s="230" t="s">
        <v>3693</v>
      </c>
      <c r="G174" s="231" t="s">
        <v>1303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0.014670000000000001</v>
      </c>
      <c r="R174" s="238">
        <f>Q174*H174</f>
        <v>0.073349999999999999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3694</v>
      </c>
    </row>
    <row r="175" s="2" customFormat="1" ht="21.75" customHeight="1">
      <c r="A175" s="39"/>
      <c r="B175" s="40"/>
      <c r="C175" s="228" t="s">
        <v>437</v>
      </c>
      <c r="D175" s="228" t="s">
        <v>217</v>
      </c>
      <c r="E175" s="229" t="s">
        <v>3695</v>
      </c>
      <c r="F175" s="230" t="s">
        <v>3696</v>
      </c>
      <c r="G175" s="231" t="s">
        <v>373</v>
      </c>
      <c r="H175" s="232">
        <v>12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3.0000000000000001E-05</v>
      </c>
      <c r="R175" s="238">
        <f>Q175*H175</f>
        <v>0.00036000000000000002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3697</v>
      </c>
    </row>
    <row r="176" s="2" customFormat="1" ht="21.75" customHeight="1">
      <c r="A176" s="39"/>
      <c r="B176" s="40"/>
      <c r="C176" s="228" t="s">
        <v>449</v>
      </c>
      <c r="D176" s="228" t="s">
        <v>217</v>
      </c>
      <c r="E176" s="229" t="s">
        <v>3698</v>
      </c>
      <c r="F176" s="230" t="s">
        <v>3699</v>
      </c>
      <c r="G176" s="231" t="s">
        <v>373</v>
      </c>
      <c r="H176" s="232">
        <v>17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3.0000000000000001E-05</v>
      </c>
      <c r="R176" s="238">
        <f>Q176*H176</f>
        <v>0.00051000000000000004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3700</v>
      </c>
    </row>
    <row r="177" s="2" customFormat="1" ht="16.5" customHeight="1">
      <c r="A177" s="39"/>
      <c r="B177" s="40"/>
      <c r="C177" s="228" t="s">
        <v>458</v>
      </c>
      <c r="D177" s="228" t="s">
        <v>217</v>
      </c>
      <c r="E177" s="229" t="s">
        <v>3701</v>
      </c>
      <c r="F177" s="230" t="s">
        <v>3702</v>
      </c>
      <c r="G177" s="231" t="s">
        <v>373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6.9999999999999994E-05</v>
      </c>
      <c r="R177" s="238">
        <f>Q177*H177</f>
        <v>0.00013999999999999999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3703</v>
      </c>
    </row>
    <row r="178" s="2" customFormat="1" ht="16.5" customHeight="1">
      <c r="A178" s="39"/>
      <c r="B178" s="40"/>
      <c r="C178" s="228" t="s">
        <v>463</v>
      </c>
      <c r="D178" s="228" t="s">
        <v>217</v>
      </c>
      <c r="E178" s="229" t="s">
        <v>3704</v>
      </c>
      <c r="F178" s="230" t="s">
        <v>3705</v>
      </c>
      <c r="G178" s="231" t="s">
        <v>373</v>
      </c>
      <c r="H178" s="232">
        <v>70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8.0000000000000007E-05</v>
      </c>
      <c r="R178" s="238">
        <f>Q178*H178</f>
        <v>0.0056000000000000008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3706</v>
      </c>
    </row>
    <row r="179" s="2" customFormat="1" ht="16.5" customHeight="1">
      <c r="A179" s="39"/>
      <c r="B179" s="40"/>
      <c r="C179" s="228" t="s">
        <v>469</v>
      </c>
      <c r="D179" s="228" t="s">
        <v>217</v>
      </c>
      <c r="E179" s="229" t="s">
        <v>3707</v>
      </c>
      <c r="F179" s="230" t="s">
        <v>3708</v>
      </c>
      <c r="G179" s="231" t="s">
        <v>373</v>
      </c>
      <c r="H179" s="232">
        <v>7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0.00011</v>
      </c>
      <c r="R179" s="238">
        <f>Q179*H179</f>
        <v>0.00077000000000000007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3709</v>
      </c>
    </row>
    <row r="180" s="2" customFormat="1" ht="16.5" customHeight="1">
      <c r="A180" s="39"/>
      <c r="B180" s="40"/>
      <c r="C180" s="228" t="s">
        <v>475</v>
      </c>
      <c r="D180" s="228" t="s">
        <v>217</v>
      </c>
      <c r="E180" s="229" t="s">
        <v>3710</v>
      </c>
      <c r="F180" s="230" t="s">
        <v>3711</v>
      </c>
      <c r="G180" s="231" t="s">
        <v>373</v>
      </c>
      <c r="H180" s="232">
        <v>17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0.00022000000000000001</v>
      </c>
      <c r="R180" s="238">
        <f>Q180*H180</f>
        <v>0.0037400000000000003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3712</v>
      </c>
    </row>
    <row r="181" s="2" customFormat="1" ht="16.5" customHeight="1">
      <c r="A181" s="39"/>
      <c r="B181" s="40"/>
      <c r="C181" s="228" t="s">
        <v>481</v>
      </c>
      <c r="D181" s="228" t="s">
        <v>217</v>
      </c>
      <c r="E181" s="229" t="s">
        <v>3713</v>
      </c>
      <c r="F181" s="230" t="s">
        <v>3714</v>
      </c>
      <c r="G181" s="231" t="s">
        <v>373</v>
      </c>
      <c r="H181" s="232">
        <v>6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0.00025000000000000001</v>
      </c>
      <c r="R181" s="238">
        <f>Q181*H181</f>
        <v>0.0015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3715</v>
      </c>
    </row>
    <row r="182" s="2" customFormat="1" ht="16.5" customHeight="1">
      <c r="A182" s="39"/>
      <c r="B182" s="40"/>
      <c r="C182" s="228" t="s">
        <v>487</v>
      </c>
      <c r="D182" s="228" t="s">
        <v>217</v>
      </c>
      <c r="E182" s="229" t="s">
        <v>3716</v>
      </c>
      <c r="F182" s="230" t="s">
        <v>3717</v>
      </c>
      <c r="G182" s="231" t="s">
        <v>373</v>
      </c>
      <c r="H182" s="232">
        <v>4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0.00035</v>
      </c>
      <c r="R182" s="238">
        <f>Q182*H182</f>
        <v>0.0014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3718</v>
      </c>
    </row>
    <row r="183" s="2" customFormat="1" ht="16.5" customHeight="1">
      <c r="A183" s="39"/>
      <c r="B183" s="40"/>
      <c r="C183" s="228" t="s">
        <v>492</v>
      </c>
      <c r="D183" s="228" t="s">
        <v>217</v>
      </c>
      <c r="E183" s="229" t="s">
        <v>3719</v>
      </c>
      <c r="F183" s="230" t="s">
        <v>3720</v>
      </c>
      <c r="G183" s="231" t="s">
        <v>373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0.00012</v>
      </c>
      <c r="R183" s="238">
        <f>Q183*H183</f>
        <v>0.00024000000000000001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303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303</v>
      </c>
      <c r="BM183" s="240" t="s">
        <v>3721</v>
      </c>
    </row>
    <row r="184" s="2" customFormat="1" ht="16.5" customHeight="1">
      <c r="A184" s="39"/>
      <c r="B184" s="40"/>
      <c r="C184" s="228" t="s">
        <v>497</v>
      </c>
      <c r="D184" s="228" t="s">
        <v>217</v>
      </c>
      <c r="E184" s="229" t="s">
        <v>3722</v>
      </c>
      <c r="F184" s="230" t="s">
        <v>3723</v>
      </c>
      <c r="G184" s="231" t="s">
        <v>373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0.00016000000000000001</v>
      </c>
      <c r="R184" s="238">
        <f>Q184*H184</f>
        <v>0.00048000000000000007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3724</v>
      </c>
    </row>
    <row r="185" s="2" customFormat="1" ht="16.5" customHeight="1">
      <c r="A185" s="39"/>
      <c r="B185" s="40"/>
      <c r="C185" s="228" t="s">
        <v>502</v>
      </c>
      <c r="D185" s="228" t="s">
        <v>217</v>
      </c>
      <c r="E185" s="229" t="s">
        <v>3725</v>
      </c>
      <c r="F185" s="230" t="s">
        <v>3726</v>
      </c>
      <c r="G185" s="231" t="s">
        <v>373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0.00023000000000000001</v>
      </c>
      <c r="R185" s="238">
        <f>Q185*H185</f>
        <v>0.00023000000000000001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3727</v>
      </c>
    </row>
    <row r="186" s="2" customFormat="1" ht="21.75" customHeight="1">
      <c r="A186" s="39"/>
      <c r="B186" s="40"/>
      <c r="C186" s="228" t="s">
        <v>507</v>
      </c>
      <c r="D186" s="228" t="s">
        <v>217</v>
      </c>
      <c r="E186" s="229" t="s">
        <v>3728</v>
      </c>
      <c r="F186" s="230" t="s">
        <v>3729</v>
      </c>
      <c r="G186" s="231" t="s">
        <v>373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6.0000000000000002E-05</v>
      </c>
      <c r="R186" s="238">
        <f>Q186*H186</f>
        <v>0.00072000000000000005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3730</v>
      </c>
    </row>
    <row r="187" s="2" customFormat="1" ht="21.75" customHeight="1">
      <c r="A187" s="39"/>
      <c r="B187" s="40"/>
      <c r="C187" s="228" t="s">
        <v>512</v>
      </c>
      <c r="D187" s="228" t="s">
        <v>217</v>
      </c>
      <c r="E187" s="229" t="s">
        <v>3731</v>
      </c>
      <c r="F187" s="230" t="s">
        <v>3732</v>
      </c>
      <c r="G187" s="231" t="s">
        <v>373</v>
      </c>
      <c r="H187" s="232">
        <v>15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0.00024000000000000001</v>
      </c>
      <c r="R187" s="238">
        <f>Q187*H187</f>
        <v>0.0035999999999999999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3733</v>
      </c>
    </row>
    <row r="188" s="2" customFormat="1" ht="21.75" customHeight="1">
      <c r="A188" s="39"/>
      <c r="B188" s="40"/>
      <c r="C188" s="228" t="s">
        <v>520</v>
      </c>
      <c r="D188" s="228" t="s">
        <v>217</v>
      </c>
      <c r="E188" s="229" t="s">
        <v>3734</v>
      </c>
      <c r="F188" s="230" t="s">
        <v>3735</v>
      </c>
      <c r="G188" s="231" t="s">
        <v>373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0.00018000000000000001</v>
      </c>
      <c r="R188" s="238">
        <f>Q188*H188</f>
        <v>0.00054000000000000001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3736</v>
      </c>
    </row>
    <row r="189" s="2" customFormat="1" ht="21.75" customHeight="1">
      <c r="A189" s="39"/>
      <c r="B189" s="40"/>
      <c r="C189" s="228" t="s">
        <v>525</v>
      </c>
      <c r="D189" s="228" t="s">
        <v>217</v>
      </c>
      <c r="E189" s="229" t="s">
        <v>3737</v>
      </c>
      <c r="F189" s="230" t="s">
        <v>3738</v>
      </c>
      <c r="G189" s="231" t="s">
        <v>373</v>
      </c>
      <c r="H189" s="232">
        <v>2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0.00018000000000000001</v>
      </c>
      <c r="R189" s="238">
        <f>Q189*H189</f>
        <v>0.00036000000000000002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3739</v>
      </c>
    </row>
    <row r="190" s="2" customFormat="1" ht="21.75" customHeight="1">
      <c r="A190" s="39"/>
      <c r="B190" s="40"/>
      <c r="C190" s="228" t="s">
        <v>530</v>
      </c>
      <c r="D190" s="228" t="s">
        <v>217</v>
      </c>
      <c r="E190" s="229" t="s">
        <v>3740</v>
      </c>
      <c r="F190" s="230" t="s">
        <v>3741</v>
      </c>
      <c r="G190" s="231" t="s">
        <v>373</v>
      </c>
      <c r="H190" s="232">
        <v>2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0.00018000000000000001</v>
      </c>
      <c r="R190" s="238">
        <f>Q190*H190</f>
        <v>0.00036000000000000002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3742</v>
      </c>
    </row>
    <row r="191" s="2" customFormat="1" ht="21.75" customHeight="1">
      <c r="A191" s="39"/>
      <c r="B191" s="40"/>
      <c r="C191" s="228" t="s">
        <v>535</v>
      </c>
      <c r="D191" s="228" t="s">
        <v>217</v>
      </c>
      <c r="E191" s="229" t="s">
        <v>3743</v>
      </c>
      <c r="F191" s="230" t="s">
        <v>3744</v>
      </c>
      <c r="G191" s="231" t="s">
        <v>373</v>
      </c>
      <c r="H191" s="232">
        <v>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0.00069999999999999999</v>
      </c>
      <c r="R191" s="238">
        <f>Q191*H191</f>
        <v>0.0028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3745</v>
      </c>
    </row>
    <row r="192" s="2" customFormat="1" ht="21.75" customHeight="1">
      <c r="A192" s="39"/>
      <c r="B192" s="40"/>
      <c r="C192" s="228" t="s">
        <v>539</v>
      </c>
      <c r="D192" s="228" t="s">
        <v>217</v>
      </c>
      <c r="E192" s="229" t="s">
        <v>3746</v>
      </c>
      <c r="F192" s="230" t="s">
        <v>3747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0.00059999999999999995</v>
      </c>
      <c r="R192" s="238">
        <f>Q192*H192</f>
        <v>0.00059999999999999995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3748</v>
      </c>
    </row>
    <row r="193" s="2" customFormat="1" ht="21.75" customHeight="1">
      <c r="A193" s="39"/>
      <c r="B193" s="40"/>
      <c r="C193" s="228" t="s">
        <v>544</v>
      </c>
      <c r="D193" s="228" t="s">
        <v>217</v>
      </c>
      <c r="E193" s="229" t="s">
        <v>3749</v>
      </c>
      <c r="F193" s="230" t="s">
        <v>3750</v>
      </c>
      <c r="G193" s="231" t="s">
        <v>373</v>
      </c>
      <c r="H193" s="232">
        <v>29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0.00071000000000000002</v>
      </c>
      <c r="R193" s="238">
        <f>Q193*H193</f>
        <v>0.020590000000000001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3751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370</v>
      </c>
      <c r="G194" s="243"/>
      <c r="H194" s="247">
        <v>29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550</v>
      </c>
      <c r="D195" s="228" t="s">
        <v>217</v>
      </c>
      <c r="E195" s="229" t="s">
        <v>3752</v>
      </c>
      <c r="F195" s="230" t="s">
        <v>3753</v>
      </c>
      <c r="G195" s="231" t="s">
        <v>373</v>
      </c>
      <c r="H195" s="232">
        <v>6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0.00071000000000000002</v>
      </c>
      <c r="R195" s="238">
        <f>Q195*H195</f>
        <v>0.0042599999999999999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3754</v>
      </c>
    </row>
    <row r="196" s="2" customFormat="1" ht="21.75" customHeight="1">
      <c r="A196" s="39"/>
      <c r="B196" s="40"/>
      <c r="C196" s="228" t="s">
        <v>555</v>
      </c>
      <c r="D196" s="228" t="s">
        <v>217</v>
      </c>
      <c r="E196" s="229" t="s">
        <v>3755</v>
      </c>
      <c r="F196" s="230" t="s">
        <v>3756</v>
      </c>
      <c r="G196" s="231" t="s">
        <v>373</v>
      </c>
      <c r="H196" s="232">
        <v>12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0.00022000000000000001</v>
      </c>
      <c r="R196" s="238">
        <f>Q196*H196</f>
        <v>0.00264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3757</v>
      </c>
    </row>
    <row r="197" s="2" customFormat="1" ht="21.75" customHeight="1">
      <c r="A197" s="39"/>
      <c r="B197" s="40"/>
      <c r="C197" s="228" t="s">
        <v>559</v>
      </c>
      <c r="D197" s="228" t="s">
        <v>217</v>
      </c>
      <c r="E197" s="229" t="s">
        <v>3758</v>
      </c>
      <c r="F197" s="230" t="s">
        <v>3759</v>
      </c>
      <c r="G197" s="231" t="s">
        <v>373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0.00019000000000000001</v>
      </c>
      <c r="R197" s="238">
        <f>Q197*H197</f>
        <v>0.00019000000000000001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3760</v>
      </c>
    </row>
    <row r="198" s="2" customFormat="1" ht="21.75" customHeight="1">
      <c r="A198" s="39"/>
      <c r="B198" s="40"/>
      <c r="C198" s="228" t="s">
        <v>564</v>
      </c>
      <c r="D198" s="228" t="s">
        <v>217</v>
      </c>
      <c r="E198" s="229" t="s">
        <v>3761</v>
      </c>
      <c r="F198" s="230" t="s">
        <v>3762</v>
      </c>
      <c r="G198" s="231" t="s">
        <v>373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0.00033</v>
      </c>
      <c r="R198" s="238">
        <f>Q198*H198</f>
        <v>0.00033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3763</v>
      </c>
    </row>
    <row r="199" s="2" customFormat="1" ht="21.75" customHeight="1">
      <c r="A199" s="39"/>
      <c r="B199" s="40"/>
      <c r="C199" s="228" t="s">
        <v>569</v>
      </c>
      <c r="D199" s="228" t="s">
        <v>217</v>
      </c>
      <c r="E199" s="229" t="s">
        <v>3764</v>
      </c>
      <c r="F199" s="230" t="s">
        <v>3765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0.00124</v>
      </c>
      <c r="R199" s="238">
        <f>Q199*H199</f>
        <v>0.0037200000000000002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3766</v>
      </c>
    </row>
    <row r="200" s="2" customFormat="1" ht="21.75" customHeight="1">
      <c r="A200" s="39"/>
      <c r="B200" s="40"/>
      <c r="C200" s="228" t="s">
        <v>573</v>
      </c>
      <c r="D200" s="228" t="s">
        <v>217</v>
      </c>
      <c r="E200" s="229" t="s">
        <v>3767</v>
      </c>
      <c r="F200" s="230" t="s">
        <v>3768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0.00114</v>
      </c>
      <c r="R200" s="238">
        <f>Q200*H200</f>
        <v>0.00114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3769</v>
      </c>
    </row>
    <row r="201" s="2" customFormat="1" ht="21.75" customHeight="1">
      <c r="A201" s="39"/>
      <c r="B201" s="40"/>
      <c r="C201" s="228" t="s">
        <v>578</v>
      </c>
      <c r="D201" s="228" t="s">
        <v>217</v>
      </c>
      <c r="E201" s="229" t="s">
        <v>3770</v>
      </c>
      <c r="F201" s="230" t="s">
        <v>3771</v>
      </c>
      <c r="G201" s="231" t="s">
        <v>373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0.00173</v>
      </c>
      <c r="R201" s="238">
        <f>Q201*H201</f>
        <v>0.00173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3772</v>
      </c>
    </row>
    <row r="202" s="2" customFormat="1" ht="21.75" customHeight="1">
      <c r="A202" s="39"/>
      <c r="B202" s="40"/>
      <c r="C202" s="228" t="s">
        <v>583</v>
      </c>
      <c r="D202" s="228" t="s">
        <v>217</v>
      </c>
      <c r="E202" s="229" t="s">
        <v>3773</v>
      </c>
      <c r="F202" s="230" t="s">
        <v>3774</v>
      </c>
      <c r="G202" s="231" t="s">
        <v>373</v>
      </c>
      <c r="H202" s="232">
        <v>3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0.00021000000000000001</v>
      </c>
      <c r="R202" s="238">
        <f>Q202*H202</f>
        <v>0.00063000000000000003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3775</v>
      </c>
    </row>
    <row r="203" s="2" customFormat="1" ht="21.75" customHeight="1">
      <c r="A203" s="39"/>
      <c r="B203" s="40"/>
      <c r="C203" s="228" t="s">
        <v>588</v>
      </c>
      <c r="D203" s="228" t="s">
        <v>217</v>
      </c>
      <c r="E203" s="229" t="s">
        <v>3776</v>
      </c>
      <c r="F203" s="230" t="s">
        <v>3777</v>
      </c>
      <c r="G203" s="231" t="s">
        <v>373</v>
      </c>
      <c r="H203" s="232">
        <v>3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0.00034000000000000002</v>
      </c>
      <c r="R203" s="238">
        <f>Q203*H203</f>
        <v>0.0010200000000000001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3778</v>
      </c>
    </row>
    <row r="204" s="2" customFormat="1" ht="21.75" customHeight="1">
      <c r="A204" s="39"/>
      <c r="B204" s="40"/>
      <c r="C204" s="228" t="s">
        <v>593</v>
      </c>
      <c r="D204" s="228" t="s">
        <v>217</v>
      </c>
      <c r="E204" s="229" t="s">
        <v>3779</v>
      </c>
      <c r="F204" s="230" t="s">
        <v>3780</v>
      </c>
      <c r="G204" s="231" t="s">
        <v>373</v>
      </c>
      <c r="H204" s="232">
        <v>9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0.00069999999999999999</v>
      </c>
      <c r="R204" s="238">
        <f>Q204*H204</f>
        <v>0.0063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3781</v>
      </c>
    </row>
    <row r="205" s="2" customFormat="1" ht="21.75" customHeight="1">
      <c r="A205" s="39"/>
      <c r="B205" s="40"/>
      <c r="C205" s="228" t="s">
        <v>597</v>
      </c>
      <c r="D205" s="228" t="s">
        <v>217</v>
      </c>
      <c r="E205" s="229" t="s">
        <v>3782</v>
      </c>
      <c r="F205" s="230" t="s">
        <v>3783</v>
      </c>
      <c r="G205" s="231" t="s">
        <v>373</v>
      </c>
      <c r="H205" s="232">
        <v>4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0.00107</v>
      </c>
      <c r="R205" s="238">
        <f>Q205*H205</f>
        <v>0.00428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3784</v>
      </c>
    </row>
    <row r="206" s="2" customFormat="1" ht="21.75" customHeight="1">
      <c r="A206" s="39"/>
      <c r="B206" s="40"/>
      <c r="C206" s="228" t="s">
        <v>603</v>
      </c>
      <c r="D206" s="228" t="s">
        <v>217</v>
      </c>
      <c r="E206" s="229" t="s">
        <v>3785</v>
      </c>
      <c r="F206" s="230" t="s">
        <v>3786</v>
      </c>
      <c r="G206" s="231" t="s">
        <v>373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0.0016800000000000001</v>
      </c>
      <c r="R206" s="238">
        <f>Q206*H206</f>
        <v>0.0050400000000000002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3787</v>
      </c>
    </row>
    <row r="207" s="2" customFormat="1" ht="21.75" customHeight="1">
      <c r="A207" s="39"/>
      <c r="B207" s="40"/>
      <c r="C207" s="228" t="s">
        <v>608</v>
      </c>
      <c r="D207" s="228" t="s">
        <v>217</v>
      </c>
      <c r="E207" s="229" t="s">
        <v>3788</v>
      </c>
      <c r="F207" s="230" t="s">
        <v>3789</v>
      </c>
      <c r="G207" s="231" t="s">
        <v>373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0.00051999999999999995</v>
      </c>
      <c r="R207" s="238">
        <f>Q207*H207</f>
        <v>0.0010399999999999999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3790</v>
      </c>
    </row>
    <row r="208" s="2" customFormat="1" ht="21.75" customHeight="1">
      <c r="A208" s="39"/>
      <c r="B208" s="40"/>
      <c r="C208" s="228" t="s">
        <v>612</v>
      </c>
      <c r="D208" s="228" t="s">
        <v>217</v>
      </c>
      <c r="E208" s="229" t="s">
        <v>3791</v>
      </c>
      <c r="F208" s="230" t="s">
        <v>3792</v>
      </c>
      <c r="G208" s="231" t="s">
        <v>373</v>
      </c>
      <c r="H208" s="232">
        <v>16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0.00064999999999999997</v>
      </c>
      <c r="R208" s="238">
        <f>Q208*H208</f>
        <v>0.0104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3793</v>
      </c>
    </row>
    <row r="209" s="2" customFormat="1" ht="16.5" customHeight="1">
      <c r="A209" s="39"/>
      <c r="B209" s="40"/>
      <c r="C209" s="228" t="s">
        <v>616</v>
      </c>
      <c r="D209" s="228" t="s">
        <v>217</v>
      </c>
      <c r="E209" s="229" t="s">
        <v>3794</v>
      </c>
      <c r="F209" s="230" t="s">
        <v>3795</v>
      </c>
      <c r="G209" s="231" t="s">
        <v>373</v>
      </c>
      <c r="H209" s="232">
        <v>20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0.0031199999999999999</v>
      </c>
      <c r="R209" s="238">
        <f>Q209*H209</f>
        <v>0.062399999999999997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3796</v>
      </c>
    </row>
    <row r="210" s="2" customFormat="1" ht="21.75" customHeight="1">
      <c r="A210" s="39"/>
      <c r="B210" s="40"/>
      <c r="C210" s="228" t="s">
        <v>620</v>
      </c>
      <c r="D210" s="228" t="s">
        <v>217</v>
      </c>
      <c r="E210" s="229" t="s">
        <v>3797</v>
      </c>
      <c r="F210" s="230" t="s">
        <v>3798</v>
      </c>
      <c r="G210" s="231" t="s">
        <v>373</v>
      </c>
      <c r="H210" s="232">
        <v>8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0.0022100000000000002</v>
      </c>
      <c r="R210" s="238">
        <f>Q210*H210</f>
        <v>0.017680000000000001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303</v>
      </c>
      <c r="AT210" s="240" t="s">
        <v>217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303</v>
      </c>
      <c r="BM210" s="240" t="s">
        <v>3799</v>
      </c>
    </row>
    <row r="211" s="2" customFormat="1" ht="21.75" customHeight="1">
      <c r="A211" s="39"/>
      <c r="B211" s="40"/>
      <c r="C211" s="228" t="s">
        <v>626</v>
      </c>
      <c r="D211" s="228" t="s">
        <v>217</v>
      </c>
      <c r="E211" s="229" t="s">
        <v>3800</v>
      </c>
      <c r="F211" s="230" t="s">
        <v>3801</v>
      </c>
      <c r="G211" s="231" t="s">
        <v>373</v>
      </c>
      <c r="H211" s="232">
        <v>8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0.00075000000000000002</v>
      </c>
      <c r="R211" s="238">
        <f>Q211*H211</f>
        <v>0.0060000000000000001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303</v>
      </c>
      <c r="AT211" s="240" t="s">
        <v>217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303</v>
      </c>
      <c r="BM211" s="240" t="s">
        <v>3802</v>
      </c>
    </row>
    <row r="212" s="2" customFormat="1" ht="21.75" customHeight="1">
      <c r="A212" s="39"/>
      <c r="B212" s="40"/>
      <c r="C212" s="228" t="s">
        <v>631</v>
      </c>
      <c r="D212" s="228" t="s">
        <v>217</v>
      </c>
      <c r="E212" s="229" t="s">
        <v>3803</v>
      </c>
      <c r="F212" s="230" t="s">
        <v>3804</v>
      </c>
      <c r="G212" s="231" t="s">
        <v>281</v>
      </c>
      <c r="H212" s="232">
        <v>0.436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303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303</v>
      </c>
      <c r="BM212" s="240" t="s">
        <v>3805</v>
      </c>
    </row>
    <row r="213" s="13" customFormat="1">
      <c r="A213" s="13"/>
      <c r="B213" s="242"/>
      <c r="C213" s="243"/>
      <c r="D213" s="244" t="s">
        <v>223</v>
      </c>
      <c r="E213" s="245" t="s">
        <v>1</v>
      </c>
      <c r="F213" s="246" t="s">
        <v>3806</v>
      </c>
      <c r="G213" s="243"/>
      <c r="H213" s="247">
        <v>0.436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223</v>
      </c>
      <c r="AU213" s="253" t="s">
        <v>89</v>
      </c>
      <c r="AV213" s="13" t="s">
        <v>89</v>
      </c>
      <c r="AW213" s="13" t="s">
        <v>36</v>
      </c>
      <c r="AX213" s="13" t="s">
        <v>21</v>
      </c>
      <c r="AY213" s="253" t="s">
        <v>215</v>
      </c>
    </row>
    <row r="214" s="2" customFormat="1" ht="21.75" customHeight="1">
      <c r="A214" s="39"/>
      <c r="B214" s="40"/>
      <c r="C214" s="228" t="s">
        <v>637</v>
      </c>
      <c r="D214" s="228" t="s">
        <v>217</v>
      </c>
      <c r="E214" s="229" t="s">
        <v>3807</v>
      </c>
      <c r="F214" s="230" t="s">
        <v>3808</v>
      </c>
      <c r="G214" s="231" t="s">
        <v>281</v>
      </c>
      <c r="H214" s="232">
        <v>0.436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303</v>
      </c>
      <c r="AT214" s="240" t="s">
        <v>217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303</v>
      </c>
      <c r="BM214" s="240" t="s">
        <v>3809</v>
      </c>
    </row>
    <row r="215" s="13" customFormat="1">
      <c r="A215" s="13"/>
      <c r="B215" s="242"/>
      <c r="C215" s="243"/>
      <c r="D215" s="244" t="s">
        <v>223</v>
      </c>
      <c r="E215" s="245" t="s">
        <v>1</v>
      </c>
      <c r="F215" s="246" t="s">
        <v>3806</v>
      </c>
      <c r="G215" s="243"/>
      <c r="H215" s="247">
        <v>0.436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223</v>
      </c>
      <c r="AU215" s="253" t="s">
        <v>89</v>
      </c>
      <c r="AV215" s="13" t="s">
        <v>89</v>
      </c>
      <c r="AW215" s="13" t="s">
        <v>36</v>
      </c>
      <c r="AX215" s="13" t="s">
        <v>21</v>
      </c>
      <c r="AY215" s="253" t="s">
        <v>215</v>
      </c>
    </row>
    <row r="216" s="12" customFormat="1" ht="22.8" customHeight="1">
      <c r="A216" s="12"/>
      <c r="B216" s="212"/>
      <c r="C216" s="213"/>
      <c r="D216" s="214" t="s">
        <v>79</v>
      </c>
      <c r="E216" s="226" t="s">
        <v>3810</v>
      </c>
      <c r="F216" s="226" t="s">
        <v>3811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SUM(P217:P236)</f>
        <v>0</v>
      </c>
      <c r="Q216" s="220"/>
      <c r="R216" s="221">
        <f>SUM(R217:R236)</f>
        <v>1.7184000000000004</v>
      </c>
      <c r="S216" s="220"/>
      <c r="T216" s="222">
        <f>SUM(T217:T236)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89</v>
      </c>
      <c r="AT216" s="224" t="s">
        <v>79</v>
      </c>
      <c r="AU216" s="224" t="s">
        <v>21</v>
      </c>
      <c r="AY216" s="223" t="s">
        <v>215</v>
      </c>
      <c r="BK216" s="225">
        <f>SUM(BK217:BK236)</f>
        <v>0</v>
      </c>
    </row>
    <row r="217" s="2" customFormat="1" ht="21.75" customHeight="1">
      <c r="A217" s="39"/>
      <c r="B217" s="40"/>
      <c r="C217" s="228" t="s">
        <v>641</v>
      </c>
      <c r="D217" s="228" t="s">
        <v>217</v>
      </c>
      <c r="E217" s="229" t="s">
        <v>3812</v>
      </c>
      <c r="F217" s="230" t="s">
        <v>3813</v>
      </c>
      <c r="G217" s="231" t="s">
        <v>373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0.02145</v>
      </c>
      <c r="R217" s="238">
        <f>Q217*H217</f>
        <v>0.02145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303</v>
      </c>
      <c r="AT217" s="240" t="s">
        <v>217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303</v>
      </c>
      <c r="BM217" s="240" t="s">
        <v>3814</v>
      </c>
    </row>
    <row r="218" s="2" customFormat="1" ht="21.75" customHeight="1">
      <c r="A218" s="39"/>
      <c r="B218" s="40"/>
      <c r="C218" s="228" t="s">
        <v>645</v>
      </c>
      <c r="D218" s="228" t="s">
        <v>217</v>
      </c>
      <c r="E218" s="229" t="s">
        <v>3815</v>
      </c>
      <c r="F218" s="230" t="s">
        <v>3816</v>
      </c>
      <c r="G218" s="231" t="s">
        <v>373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0.0253</v>
      </c>
      <c r="R218" s="238">
        <f>Q218*H218</f>
        <v>0.0253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303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303</v>
      </c>
      <c r="BM218" s="240" t="s">
        <v>3817</v>
      </c>
    </row>
    <row r="219" s="2" customFormat="1" ht="21.75" customHeight="1">
      <c r="A219" s="39"/>
      <c r="B219" s="40"/>
      <c r="C219" s="228" t="s">
        <v>651</v>
      </c>
      <c r="D219" s="228" t="s">
        <v>217</v>
      </c>
      <c r="E219" s="229" t="s">
        <v>3818</v>
      </c>
      <c r="F219" s="230" t="s">
        <v>3819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0.029149999999999999</v>
      </c>
      <c r="R219" s="238">
        <f>Q219*H219</f>
        <v>0.029149999999999999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3820</v>
      </c>
    </row>
    <row r="220" s="2" customFormat="1" ht="33" customHeight="1">
      <c r="A220" s="39"/>
      <c r="B220" s="40"/>
      <c r="C220" s="228" t="s">
        <v>656</v>
      </c>
      <c r="D220" s="228" t="s">
        <v>217</v>
      </c>
      <c r="E220" s="229" t="s">
        <v>3821</v>
      </c>
      <c r="F220" s="230" t="s">
        <v>3822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0.048120000000000003</v>
      </c>
      <c r="R220" s="238">
        <f>Q220*H220</f>
        <v>0.048120000000000003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3823</v>
      </c>
    </row>
    <row r="221" s="2" customFormat="1" ht="33" customHeight="1">
      <c r="A221" s="39"/>
      <c r="B221" s="40"/>
      <c r="C221" s="228" t="s">
        <v>661</v>
      </c>
      <c r="D221" s="228" t="s">
        <v>217</v>
      </c>
      <c r="E221" s="229" t="s">
        <v>3824</v>
      </c>
      <c r="F221" s="230" t="s">
        <v>3825</v>
      </c>
      <c r="G221" s="231" t="s">
        <v>373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0.039100000000000003</v>
      </c>
      <c r="R221" s="238">
        <f>Q221*H221</f>
        <v>0.078200000000000006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3826</v>
      </c>
    </row>
    <row r="222" s="2" customFormat="1" ht="21.75" customHeight="1">
      <c r="A222" s="39"/>
      <c r="B222" s="40"/>
      <c r="C222" s="228" t="s">
        <v>666</v>
      </c>
      <c r="D222" s="228" t="s">
        <v>217</v>
      </c>
      <c r="E222" s="229" t="s">
        <v>3827</v>
      </c>
      <c r="F222" s="230" t="s">
        <v>3828</v>
      </c>
      <c r="G222" s="231" t="s">
        <v>373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0.021760000000000002</v>
      </c>
      <c r="R222" s="238">
        <f>Q222*H222</f>
        <v>0.021760000000000002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303</v>
      </c>
      <c r="AT222" s="240" t="s">
        <v>217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3829</v>
      </c>
    </row>
    <row r="223" s="2" customFormat="1" ht="21.75" customHeight="1">
      <c r="A223" s="39"/>
      <c r="B223" s="40"/>
      <c r="C223" s="228" t="s">
        <v>672</v>
      </c>
      <c r="D223" s="228" t="s">
        <v>217</v>
      </c>
      <c r="E223" s="229" t="s">
        <v>3830</v>
      </c>
      <c r="F223" s="230" t="s">
        <v>3831</v>
      </c>
      <c r="G223" s="231" t="s">
        <v>373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0.021760000000000002</v>
      </c>
      <c r="R223" s="238">
        <f>Q223*H223</f>
        <v>0.021760000000000002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3832</v>
      </c>
    </row>
    <row r="224" s="2" customFormat="1" ht="33" customHeight="1">
      <c r="A224" s="39"/>
      <c r="B224" s="40"/>
      <c r="C224" s="228" t="s">
        <v>676</v>
      </c>
      <c r="D224" s="228" t="s">
        <v>217</v>
      </c>
      <c r="E224" s="229" t="s">
        <v>3833</v>
      </c>
      <c r="F224" s="230" t="s">
        <v>3834</v>
      </c>
      <c r="G224" s="231" t="s">
        <v>373</v>
      </c>
      <c r="H224" s="232">
        <v>1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0.021760000000000002</v>
      </c>
      <c r="R224" s="238">
        <f>Q224*H224</f>
        <v>0.021760000000000002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3835</v>
      </c>
    </row>
    <row r="225" s="2" customFormat="1" ht="21.75" customHeight="1">
      <c r="A225" s="39"/>
      <c r="B225" s="40"/>
      <c r="C225" s="228" t="s">
        <v>680</v>
      </c>
      <c r="D225" s="228" t="s">
        <v>217</v>
      </c>
      <c r="E225" s="229" t="s">
        <v>3836</v>
      </c>
      <c r="F225" s="230" t="s">
        <v>3837</v>
      </c>
      <c r="G225" s="231" t="s">
        <v>373</v>
      </c>
      <c r="H225" s="232">
        <v>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0.054359999999999999</v>
      </c>
      <c r="R225" s="238">
        <f>Q225*H225</f>
        <v>0.054359999999999999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303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303</v>
      </c>
      <c r="BM225" s="240" t="s">
        <v>3838</v>
      </c>
    </row>
    <row r="226" s="2" customFormat="1" ht="21.75" customHeight="1">
      <c r="A226" s="39"/>
      <c r="B226" s="40"/>
      <c r="C226" s="228" t="s">
        <v>684</v>
      </c>
      <c r="D226" s="228" t="s">
        <v>217</v>
      </c>
      <c r="E226" s="229" t="s">
        <v>3839</v>
      </c>
      <c r="F226" s="230" t="s">
        <v>3840</v>
      </c>
      <c r="G226" s="231" t="s">
        <v>373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0.068500000000000005</v>
      </c>
      <c r="R226" s="238">
        <f>Q226*H226</f>
        <v>0.13700000000000001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303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303</v>
      </c>
      <c r="BM226" s="240" t="s">
        <v>3841</v>
      </c>
    </row>
    <row r="227" s="2" customFormat="1" ht="21.75" customHeight="1">
      <c r="A227" s="39"/>
      <c r="B227" s="40"/>
      <c r="C227" s="228" t="s">
        <v>688</v>
      </c>
      <c r="D227" s="228" t="s">
        <v>217</v>
      </c>
      <c r="E227" s="229" t="s">
        <v>3842</v>
      </c>
      <c r="F227" s="230" t="s">
        <v>3843</v>
      </c>
      <c r="G227" s="231" t="s">
        <v>373</v>
      </c>
      <c r="H227" s="232">
        <v>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0.030099999999999998</v>
      </c>
      <c r="R227" s="238">
        <f>Q227*H227</f>
        <v>0.090299999999999991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303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3844</v>
      </c>
    </row>
    <row r="228" s="2" customFormat="1" ht="21.75" customHeight="1">
      <c r="A228" s="39"/>
      <c r="B228" s="40"/>
      <c r="C228" s="228" t="s">
        <v>692</v>
      </c>
      <c r="D228" s="228" t="s">
        <v>217</v>
      </c>
      <c r="E228" s="229" t="s">
        <v>3845</v>
      </c>
      <c r="F228" s="230" t="s">
        <v>3846</v>
      </c>
      <c r="G228" s="231" t="s">
        <v>373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0.041259999999999998</v>
      </c>
      <c r="R228" s="238">
        <f>Q228*H228</f>
        <v>0.041259999999999998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303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303</v>
      </c>
      <c r="BM228" s="240" t="s">
        <v>3847</v>
      </c>
    </row>
    <row r="229" s="2" customFormat="1" ht="21.75" customHeight="1">
      <c r="A229" s="39"/>
      <c r="B229" s="40"/>
      <c r="C229" s="228" t="s">
        <v>697</v>
      </c>
      <c r="D229" s="228" t="s">
        <v>217</v>
      </c>
      <c r="E229" s="229" t="s">
        <v>3848</v>
      </c>
      <c r="F229" s="230" t="s">
        <v>3849</v>
      </c>
      <c r="G229" s="231" t="s">
        <v>373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0.052420000000000001</v>
      </c>
      <c r="R229" s="238">
        <f>Q229*H229</f>
        <v>0.052420000000000001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303</v>
      </c>
      <c r="AT229" s="240" t="s">
        <v>217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3850</v>
      </c>
    </row>
    <row r="230" s="2" customFormat="1" ht="21.75" customHeight="1">
      <c r="A230" s="39"/>
      <c r="B230" s="40"/>
      <c r="C230" s="228" t="s">
        <v>702</v>
      </c>
      <c r="D230" s="228" t="s">
        <v>217</v>
      </c>
      <c r="E230" s="229" t="s">
        <v>3851</v>
      </c>
      <c r="F230" s="230" t="s">
        <v>3852</v>
      </c>
      <c r="G230" s="231" t="s">
        <v>373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0.062199999999999998</v>
      </c>
      <c r="R230" s="238">
        <f>Q230*H230</f>
        <v>0.24879999999999999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303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303</v>
      </c>
      <c r="BM230" s="240" t="s">
        <v>3853</v>
      </c>
    </row>
    <row r="231" s="2" customFormat="1" ht="21.75" customHeight="1">
      <c r="A231" s="39"/>
      <c r="B231" s="40"/>
      <c r="C231" s="228" t="s">
        <v>708</v>
      </c>
      <c r="D231" s="228" t="s">
        <v>217</v>
      </c>
      <c r="E231" s="229" t="s">
        <v>3854</v>
      </c>
      <c r="F231" s="230" t="s">
        <v>3855</v>
      </c>
      <c r="G231" s="231" t="s">
        <v>373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0.080320000000000003</v>
      </c>
      <c r="R231" s="238">
        <f>Q231*H231</f>
        <v>0.080320000000000003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3856</v>
      </c>
    </row>
    <row r="232" s="2" customFormat="1" ht="33" customHeight="1">
      <c r="A232" s="39"/>
      <c r="B232" s="40"/>
      <c r="C232" s="228" t="s">
        <v>712</v>
      </c>
      <c r="D232" s="228" t="s">
        <v>217</v>
      </c>
      <c r="E232" s="229" t="s">
        <v>3857</v>
      </c>
      <c r="F232" s="230" t="s">
        <v>3858</v>
      </c>
      <c r="G232" s="231" t="s">
        <v>373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0.080320000000000003</v>
      </c>
      <c r="R232" s="238">
        <f>Q232*H232</f>
        <v>0.32128000000000001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303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303</v>
      </c>
      <c r="BM232" s="240" t="s">
        <v>3859</v>
      </c>
    </row>
    <row r="233" s="2" customFormat="1" ht="33" customHeight="1">
      <c r="A233" s="39"/>
      <c r="B233" s="40"/>
      <c r="C233" s="228" t="s">
        <v>718</v>
      </c>
      <c r="D233" s="228" t="s">
        <v>217</v>
      </c>
      <c r="E233" s="229" t="s">
        <v>3860</v>
      </c>
      <c r="F233" s="230" t="s">
        <v>3861</v>
      </c>
      <c r="G233" s="231" t="s">
        <v>373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0.080320000000000003</v>
      </c>
      <c r="R233" s="238">
        <f>Q233*H233</f>
        <v>0.080320000000000003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3862</v>
      </c>
    </row>
    <row r="234" s="2" customFormat="1" ht="33" customHeight="1">
      <c r="A234" s="39"/>
      <c r="B234" s="40"/>
      <c r="C234" s="228" t="s">
        <v>724</v>
      </c>
      <c r="D234" s="228" t="s">
        <v>217</v>
      </c>
      <c r="E234" s="229" t="s">
        <v>3863</v>
      </c>
      <c r="F234" s="230" t="s">
        <v>3864</v>
      </c>
      <c r="G234" s="231" t="s">
        <v>373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0.080320000000000003</v>
      </c>
      <c r="R234" s="238">
        <f>Q234*H234</f>
        <v>0.16064000000000001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303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303</v>
      </c>
      <c r="BM234" s="240" t="s">
        <v>3865</v>
      </c>
    </row>
    <row r="235" s="2" customFormat="1" ht="21.75" customHeight="1">
      <c r="A235" s="39"/>
      <c r="B235" s="40"/>
      <c r="C235" s="228" t="s">
        <v>729</v>
      </c>
      <c r="D235" s="228" t="s">
        <v>217</v>
      </c>
      <c r="E235" s="229" t="s">
        <v>3866</v>
      </c>
      <c r="F235" s="230" t="s">
        <v>3867</v>
      </c>
      <c r="G235" s="231" t="s">
        <v>373</v>
      </c>
      <c r="H235" s="232">
        <v>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0.030700000000000002</v>
      </c>
      <c r="R235" s="238">
        <f>Q235*H235</f>
        <v>0.092100000000000001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3868</v>
      </c>
    </row>
    <row r="236" s="2" customFormat="1" ht="21.75" customHeight="1">
      <c r="A236" s="39"/>
      <c r="B236" s="40"/>
      <c r="C236" s="228" t="s">
        <v>745</v>
      </c>
      <c r="D236" s="228" t="s">
        <v>217</v>
      </c>
      <c r="E236" s="229" t="s">
        <v>3869</v>
      </c>
      <c r="F236" s="230" t="s">
        <v>3870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0.030700000000000002</v>
      </c>
      <c r="R236" s="238">
        <f>Q236*H236</f>
        <v>0.092100000000000001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3871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2872</v>
      </c>
      <c r="F237" s="226" t="s">
        <v>2873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0.01078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89</v>
      </c>
      <c r="AT237" s="224" t="s">
        <v>79</v>
      </c>
      <c r="AU237" s="224" t="s">
        <v>21</v>
      </c>
      <c r="AY237" s="223" t="s">
        <v>215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27</v>
      </c>
      <c r="D238" s="228" t="s">
        <v>217</v>
      </c>
      <c r="E238" s="229" t="s">
        <v>3872</v>
      </c>
      <c r="F238" s="230" t="s">
        <v>3873</v>
      </c>
      <c r="G238" s="231" t="s">
        <v>472</v>
      </c>
      <c r="H238" s="232">
        <v>241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2.0000000000000002E-05</v>
      </c>
      <c r="R238" s="238">
        <f>Q238*H238</f>
        <v>0.0048200000000000005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303</v>
      </c>
      <c r="AT238" s="240" t="s">
        <v>217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303</v>
      </c>
      <c r="BM238" s="240" t="s">
        <v>3874</v>
      </c>
    </row>
    <row r="239" s="2" customFormat="1" ht="21.75" customHeight="1">
      <c r="A239" s="39"/>
      <c r="B239" s="40"/>
      <c r="C239" s="228" t="s">
        <v>756</v>
      </c>
      <c r="D239" s="228" t="s">
        <v>217</v>
      </c>
      <c r="E239" s="229" t="s">
        <v>3875</v>
      </c>
      <c r="F239" s="230" t="s">
        <v>3876</v>
      </c>
      <c r="G239" s="231" t="s">
        <v>472</v>
      </c>
      <c r="H239" s="232">
        <v>106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5.0000000000000002E-05</v>
      </c>
      <c r="R239" s="238">
        <f>Q239*H239</f>
        <v>0.0053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3877</v>
      </c>
    </row>
    <row r="240" s="2" customFormat="1" ht="21.75" customHeight="1">
      <c r="A240" s="39"/>
      <c r="B240" s="40"/>
      <c r="C240" s="228" t="s">
        <v>764</v>
      </c>
      <c r="D240" s="228" t="s">
        <v>217</v>
      </c>
      <c r="E240" s="229" t="s">
        <v>3878</v>
      </c>
      <c r="F240" s="230" t="s">
        <v>3879</v>
      </c>
      <c r="G240" s="231" t="s">
        <v>373</v>
      </c>
      <c r="H240" s="232">
        <v>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0.00012999999999999999</v>
      </c>
      <c r="R240" s="238">
        <f>Q240*H240</f>
        <v>0.00025999999999999998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3880</v>
      </c>
    </row>
    <row r="241" s="2" customFormat="1" ht="21.75" customHeight="1">
      <c r="A241" s="39"/>
      <c r="B241" s="40"/>
      <c r="C241" s="228" t="s">
        <v>783</v>
      </c>
      <c r="D241" s="228" t="s">
        <v>217</v>
      </c>
      <c r="E241" s="229" t="s">
        <v>3881</v>
      </c>
      <c r="F241" s="230" t="s">
        <v>3882</v>
      </c>
      <c r="G241" s="231" t="s">
        <v>472</v>
      </c>
      <c r="H241" s="232">
        <v>20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2.0000000000000002E-05</v>
      </c>
      <c r="R241" s="238">
        <f>Q241*H241</f>
        <v>0.00040000000000000002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3883</v>
      </c>
    </row>
    <row r="242" s="12" customFormat="1" ht="22.8" customHeight="1">
      <c r="A242" s="12"/>
      <c r="B242" s="212"/>
      <c r="C242" s="213"/>
      <c r="D242" s="214" t="s">
        <v>79</v>
      </c>
      <c r="E242" s="226" t="s">
        <v>3884</v>
      </c>
      <c r="F242" s="226" t="s">
        <v>3885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P243+SUM(P244:P284)</f>
        <v>0</v>
      </c>
      <c r="Q242" s="220"/>
      <c r="R242" s="221">
        <f>R243+SUM(R244:R284)</f>
        <v>1.9847200000000003</v>
      </c>
      <c r="S242" s="220"/>
      <c r="T242" s="222">
        <f>T243+SUM(T244:T284)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89</v>
      </c>
      <c r="AT242" s="224" t="s">
        <v>79</v>
      </c>
      <c r="AU242" s="224" t="s">
        <v>21</v>
      </c>
      <c r="AY242" s="223" t="s">
        <v>215</v>
      </c>
      <c r="BK242" s="225">
        <f>BK243+SUM(BK244:BK284)</f>
        <v>0</v>
      </c>
    </row>
    <row r="243" s="2" customFormat="1" ht="21.75" customHeight="1">
      <c r="A243" s="39"/>
      <c r="B243" s="40"/>
      <c r="C243" s="228" t="s">
        <v>839</v>
      </c>
      <c r="D243" s="228" t="s">
        <v>217</v>
      </c>
      <c r="E243" s="229" t="s">
        <v>3886</v>
      </c>
      <c r="F243" s="230" t="s">
        <v>3887</v>
      </c>
      <c r="G243" s="231" t="s">
        <v>472</v>
      </c>
      <c r="H243" s="232">
        <v>48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0.00148</v>
      </c>
      <c r="R243" s="238">
        <f>Q243*H243</f>
        <v>0.071039999999999992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303</v>
      </c>
      <c r="AT243" s="240" t="s">
        <v>217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303</v>
      </c>
      <c r="BM243" s="240" t="s">
        <v>3888</v>
      </c>
    </row>
    <row r="244" s="13" customFormat="1">
      <c r="A244" s="13"/>
      <c r="B244" s="242"/>
      <c r="C244" s="243"/>
      <c r="D244" s="244" t="s">
        <v>223</v>
      </c>
      <c r="E244" s="245" t="s">
        <v>1</v>
      </c>
      <c r="F244" s="246" t="s">
        <v>3889</v>
      </c>
      <c r="G244" s="243"/>
      <c r="H244" s="247">
        <v>48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223</v>
      </c>
      <c r="AU244" s="253" t="s">
        <v>89</v>
      </c>
      <c r="AV244" s="13" t="s">
        <v>89</v>
      </c>
      <c r="AW244" s="13" t="s">
        <v>36</v>
      </c>
      <c r="AX244" s="13" t="s">
        <v>21</v>
      </c>
      <c r="AY244" s="253" t="s">
        <v>215</v>
      </c>
    </row>
    <row r="245" s="2" customFormat="1" ht="21.75" customHeight="1">
      <c r="A245" s="39"/>
      <c r="B245" s="40"/>
      <c r="C245" s="228" t="s">
        <v>844</v>
      </c>
      <c r="D245" s="228" t="s">
        <v>217</v>
      </c>
      <c r="E245" s="229" t="s">
        <v>3890</v>
      </c>
      <c r="F245" s="230" t="s">
        <v>3891</v>
      </c>
      <c r="G245" s="231" t="s">
        <v>472</v>
      </c>
      <c r="H245" s="232">
        <v>49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0.00189</v>
      </c>
      <c r="R245" s="238">
        <f>Q245*H245</f>
        <v>0.092609999999999998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3892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3893</v>
      </c>
      <c r="G246" s="243"/>
      <c r="H246" s="247">
        <v>49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865</v>
      </c>
      <c r="D247" s="228" t="s">
        <v>217</v>
      </c>
      <c r="E247" s="229" t="s">
        <v>3894</v>
      </c>
      <c r="F247" s="230" t="s">
        <v>3895</v>
      </c>
      <c r="G247" s="231" t="s">
        <v>472</v>
      </c>
      <c r="H247" s="232">
        <v>15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0.0028400000000000001</v>
      </c>
      <c r="R247" s="238">
        <f>Q247*H247</f>
        <v>0.042599999999999999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3896</v>
      </c>
    </row>
    <row r="248" s="2" customFormat="1" ht="21.75" customHeight="1">
      <c r="A248" s="39"/>
      <c r="B248" s="40"/>
      <c r="C248" s="228" t="s">
        <v>870</v>
      </c>
      <c r="D248" s="228" t="s">
        <v>217</v>
      </c>
      <c r="E248" s="229" t="s">
        <v>3897</v>
      </c>
      <c r="F248" s="230" t="s">
        <v>3898</v>
      </c>
      <c r="G248" s="231" t="s">
        <v>472</v>
      </c>
      <c r="H248" s="232">
        <v>68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0.0036700000000000001</v>
      </c>
      <c r="R248" s="238">
        <f>Q248*H248</f>
        <v>0.24956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3899</v>
      </c>
    </row>
    <row r="249" s="13" customFormat="1">
      <c r="A249" s="13"/>
      <c r="B249" s="242"/>
      <c r="C249" s="243"/>
      <c r="D249" s="244" t="s">
        <v>223</v>
      </c>
      <c r="E249" s="245" t="s">
        <v>1</v>
      </c>
      <c r="F249" s="246" t="s">
        <v>3900</v>
      </c>
      <c r="G249" s="243"/>
      <c r="H249" s="247">
        <v>68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223</v>
      </c>
      <c r="AU249" s="253" t="s">
        <v>89</v>
      </c>
      <c r="AV249" s="13" t="s">
        <v>89</v>
      </c>
      <c r="AW249" s="13" t="s">
        <v>36</v>
      </c>
      <c r="AX249" s="13" t="s">
        <v>21</v>
      </c>
      <c r="AY249" s="253" t="s">
        <v>215</v>
      </c>
    </row>
    <row r="250" s="2" customFormat="1" ht="21.75" customHeight="1">
      <c r="A250" s="39"/>
      <c r="B250" s="40"/>
      <c r="C250" s="228" t="s">
        <v>884</v>
      </c>
      <c r="D250" s="228" t="s">
        <v>217</v>
      </c>
      <c r="E250" s="229" t="s">
        <v>3901</v>
      </c>
      <c r="F250" s="230" t="s">
        <v>3902</v>
      </c>
      <c r="G250" s="231" t="s">
        <v>472</v>
      </c>
      <c r="H250" s="232">
        <v>61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0.00594</v>
      </c>
      <c r="R250" s="238">
        <f>Q250*H250</f>
        <v>0.36234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3903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3904</v>
      </c>
      <c r="G251" s="243"/>
      <c r="H251" s="247">
        <v>61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893</v>
      </c>
      <c r="D252" s="228" t="s">
        <v>217</v>
      </c>
      <c r="E252" s="229" t="s">
        <v>3905</v>
      </c>
      <c r="F252" s="230" t="s">
        <v>3906</v>
      </c>
      <c r="G252" s="231" t="s">
        <v>472</v>
      </c>
      <c r="H252" s="232">
        <v>23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0.0061799999999999997</v>
      </c>
      <c r="R252" s="238">
        <f>Q252*H252</f>
        <v>0.14213999999999999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3907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3908</v>
      </c>
      <c r="G253" s="243"/>
      <c r="H253" s="247">
        <v>23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21</v>
      </c>
      <c r="AY253" s="253" t="s">
        <v>215</v>
      </c>
    </row>
    <row r="254" s="2" customFormat="1" ht="21.75" customHeight="1">
      <c r="A254" s="39"/>
      <c r="B254" s="40"/>
      <c r="C254" s="228" t="s">
        <v>901</v>
      </c>
      <c r="D254" s="228" t="s">
        <v>217</v>
      </c>
      <c r="E254" s="229" t="s">
        <v>3909</v>
      </c>
      <c r="F254" s="230" t="s">
        <v>3910</v>
      </c>
      <c r="G254" s="231" t="s">
        <v>472</v>
      </c>
      <c r="H254" s="232">
        <v>83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0.0075100000000000002</v>
      </c>
      <c r="R254" s="238">
        <f>Q254*H254</f>
        <v>0.62333000000000005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3911</v>
      </c>
    </row>
    <row r="255" s="13" customFormat="1">
      <c r="A255" s="13"/>
      <c r="B255" s="242"/>
      <c r="C255" s="243"/>
      <c r="D255" s="244" t="s">
        <v>223</v>
      </c>
      <c r="E255" s="245" t="s">
        <v>1</v>
      </c>
      <c r="F255" s="246" t="s">
        <v>3912</v>
      </c>
      <c r="G255" s="243"/>
      <c r="H255" s="247">
        <v>83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223</v>
      </c>
      <c r="AU255" s="253" t="s">
        <v>89</v>
      </c>
      <c r="AV255" s="13" t="s">
        <v>89</v>
      </c>
      <c r="AW255" s="13" t="s">
        <v>36</v>
      </c>
      <c r="AX255" s="13" t="s">
        <v>21</v>
      </c>
      <c r="AY255" s="253" t="s">
        <v>215</v>
      </c>
    </row>
    <row r="256" s="2" customFormat="1" ht="33" customHeight="1">
      <c r="A256" s="39"/>
      <c r="B256" s="40"/>
      <c r="C256" s="228" t="s">
        <v>920</v>
      </c>
      <c r="D256" s="228" t="s">
        <v>217</v>
      </c>
      <c r="E256" s="229" t="s">
        <v>3913</v>
      </c>
      <c r="F256" s="230" t="s">
        <v>3914</v>
      </c>
      <c r="G256" s="231" t="s">
        <v>373</v>
      </c>
      <c r="H256" s="232">
        <v>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303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303</v>
      </c>
      <c r="BM256" s="240" t="s">
        <v>3915</v>
      </c>
    </row>
    <row r="257" s="2" customFormat="1" ht="33" customHeight="1">
      <c r="A257" s="39"/>
      <c r="B257" s="40"/>
      <c r="C257" s="228" t="s">
        <v>927</v>
      </c>
      <c r="D257" s="228" t="s">
        <v>217</v>
      </c>
      <c r="E257" s="229" t="s">
        <v>3916</v>
      </c>
      <c r="F257" s="230" t="s">
        <v>3917</v>
      </c>
      <c r="G257" s="231" t="s">
        <v>373</v>
      </c>
      <c r="H257" s="232">
        <v>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303</v>
      </c>
      <c r="AT257" s="240" t="s">
        <v>217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303</v>
      </c>
      <c r="BM257" s="240" t="s">
        <v>3918</v>
      </c>
    </row>
    <row r="258" s="2" customFormat="1" ht="33" customHeight="1">
      <c r="A258" s="39"/>
      <c r="B258" s="40"/>
      <c r="C258" s="228" t="s">
        <v>938</v>
      </c>
      <c r="D258" s="228" t="s">
        <v>217</v>
      </c>
      <c r="E258" s="229" t="s">
        <v>3919</v>
      </c>
      <c r="F258" s="230" t="s">
        <v>3920</v>
      </c>
      <c r="G258" s="231" t="s">
        <v>373</v>
      </c>
      <c r="H258" s="232">
        <v>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303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303</v>
      </c>
      <c r="BM258" s="240" t="s">
        <v>3921</v>
      </c>
    </row>
    <row r="259" s="2" customFormat="1" ht="33" customHeight="1">
      <c r="A259" s="39"/>
      <c r="B259" s="40"/>
      <c r="C259" s="228" t="s">
        <v>943</v>
      </c>
      <c r="D259" s="228" t="s">
        <v>217</v>
      </c>
      <c r="E259" s="229" t="s">
        <v>3922</v>
      </c>
      <c r="F259" s="230" t="s">
        <v>3923</v>
      </c>
      <c r="G259" s="231" t="s">
        <v>373</v>
      </c>
      <c r="H259" s="232">
        <v>2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303</v>
      </c>
      <c r="AT259" s="240" t="s">
        <v>217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303</v>
      </c>
      <c r="BM259" s="240" t="s">
        <v>3924</v>
      </c>
    </row>
    <row r="260" s="2" customFormat="1" ht="21.75" customHeight="1">
      <c r="A260" s="39"/>
      <c r="B260" s="40"/>
      <c r="C260" s="228" t="s">
        <v>948</v>
      </c>
      <c r="D260" s="228" t="s">
        <v>217</v>
      </c>
      <c r="E260" s="229" t="s">
        <v>3925</v>
      </c>
      <c r="F260" s="230" t="s">
        <v>3926</v>
      </c>
      <c r="G260" s="231" t="s">
        <v>373</v>
      </c>
      <c r="H260" s="232">
        <v>12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0.0016299999999999999</v>
      </c>
      <c r="R260" s="238">
        <f>Q260*H260</f>
        <v>0.019560000000000001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303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303</v>
      </c>
      <c r="BM260" s="240" t="s">
        <v>3927</v>
      </c>
    </row>
    <row r="261" s="2" customFormat="1" ht="21.75" customHeight="1">
      <c r="A261" s="39"/>
      <c r="B261" s="40"/>
      <c r="C261" s="228" t="s">
        <v>953</v>
      </c>
      <c r="D261" s="228" t="s">
        <v>217</v>
      </c>
      <c r="E261" s="229" t="s">
        <v>3928</v>
      </c>
      <c r="F261" s="230" t="s">
        <v>3929</v>
      </c>
      <c r="G261" s="231" t="s">
        <v>472</v>
      </c>
      <c r="H261" s="232">
        <v>180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303</v>
      </c>
      <c r="AT261" s="240" t="s">
        <v>217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303</v>
      </c>
      <c r="BM261" s="240" t="s">
        <v>3930</v>
      </c>
    </row>
    <row r="262" s="13" customFormat="1">
      <c r="A262" s="13"/>
      <c r="B262" s="242"/>
      <c r="C262" s="243"/>
      <c r="D262" s="244" t="s">
        <v>223</v>
      </c>
      <c r="E262" s="245" t="s">
        <v>1</v>
      </c>
      <c r="F262" s="246" t="s">
        <v>3931</v>
      </c>
      <c r="G262" s="243"/>
      <c r="H262" s="247">
        <v>180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223</v>
      </c>
      <c r="AU262" s="253" t="s">
        <v>89</v>
      </c>
      <c r="AV262" s="13" t="s">
        <v>89</v>
      </c>
      <c r="AW262" s="13" t="s">
        <v>36</v>
      </c>
      <c r="AX262" s="13" t="s">
        <v>21</v>
      </c>
      <c r="AY262" s="253" t="s">
        <v>215</v>
      </c>
    </row>
    <row r="263" s="2" customFormat="1" ht="21.75" customHeight="1">
      <c r="A263" s="39"/>
      <c r="B263" s="40"/>
      <c r="C263" s="228" t="s">
        <v>965</v>
      </c>
      <c r="D263" s="228" t="s">
        <v>217</v>
      </c>
      <c r="E263" s="229" t="s">
        <v>3932</v>
      </c>
      <c r="F263" s="230" t="s">
        <v>3933</v>
      </c>
      <c r="G263" s="231" t="s">
        <v>472</v>
      </c>
      <c r="H263" s="232">
        <v>61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303</v>
      </c>
      <c r="AT263" s="240" t="s">
        <v>217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303</v>
      </c>
      <c r="BM263" s="240" t="s">
        <v>3934</v>
      </c>
    </row>
    <row r="264" s="2" customFormat="1" ht="21.75" customHeight="1">
      <c r="A264" s="39"/>
      <c r="B264" s="40"/>
      <c r="C264" s="228" t="s">
        <v>970</v>
      </c>
      <c r="D264" s="228" t="s">
        <v>217</v>
      </c>
      <c r="E264" s="229" t="s">
        <v>3935</v>
      </c>
      <c r="F264" s="230" t="s">
        <v>3936</v>
      </c>
      <c r="G264" s="231" t="s">
        <v>472</v>
      </c>
      <c r="H264" s="232">
        <v>106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303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303</v>
      </c>
      <c r="BM264" s="240" t="s">
        <v>3937</v>
      </c>
    </row>
    <row r="265" s="2" customFormat="1" ht="21.75" customHeight="1">
      <c r="A265" s="39"/>
      <c r="B265" s="40"/>
      <c r="C265" s="228" t="s">
        <v>978</v>
      </c>
      <c r="D265" s="228" t="s">
        <v>217</v>
      </c>
      <c r="E265" s="229" t="s">
        <v>3938</v>
      </c>
      <c r="F265" s="230" t="s">
        <v>3939</v>
      </c>
      <c r="G265" s="231" t="s">
        <v>373</v>
      </c>
      <c r="H265" s="232">
        <v>2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0.00050000000000000001</v>
      </c>
      <c r="R265" s="238">
        <f>Q265*H265</f>
        <v>0.001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303</v>
      </c>
      <c r="AT265" s="240" t="s">
        <v>217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303</v>
      </c>
      <c r="BM265" s="240" t="s">
        <v>3940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89</v>
      </c>
      <c r="G266" s="243"/>
      <c r="H266" s="247">
        <v>2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21</v>
      </c>
      <c r="AY266" s="253" t="s">
        <v>215</v>
      </c>
    </row>
    <row r="267" s="2" customFormat="1" ht="33" customHeight="1">
      <c r="A267" s="39"/>
      <c r="B267" s="40"/>
      <c r="C267" s="228" t="s">
        <v>983</v>
      </c>
      <c r="D267" s="228" t="s">
        <v>217</v>
      </c>
      <c r="E267" s="229" t="s">
        <v>3941</v>
      </c>
      <c r="F267" s="230" t="s">
        <v>3942</v>
      </c>
      <c r="G267" s="231" t="s">
        <v>373</v>
      </c>
      <c r="H267" s="232">
        <v>35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45</v>
      </c>
      <c r="O267" s="92"/>
      <c r="P267" s="238">
        <f>O267*H267</f>
        <v>0</v>
      </c>
      <c r="Q267" s="238">
        <v>0.00013999999999999999</v>
      </c>
      <c r="R267" s="238">
        <f>Q267*H267</f>
        <v>0.0048999999999999998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303</v>
      </c>
      <c r="AT267" s="240" t="s">
        <v>217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303</v>
      </c>
      <c r="BM267" s="240" t="s">
        <v>3943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400</v>
      </c>
      <c r="G268" s="243"/>
      <c r="H268" s="247">
        <v>35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21</v>
      </c>
      <c r="AY268" s="253" t="s">
        <v>215</v>
      </c>
    </row>
    <row r="269" s="2" customFormat="1" ht="21.75" customHeight="1">
      <c r="A269" s="39"/>
      <c r="B269" s="40"/>
      <c r="C269" s="228" t="s">
        <v>988</v>
      </c>
      <c r="D269" s="228" t="s">
        <v>217</v>
      </c>
      <c r="E269" s="229" t="s">
        <v>3944</v>
      </c>
      <c r="F269" s="230" t="s">
        <v>3945</v>
      </c>
      <c r="G269" s="231" t="s">
        <v>472</v>
      </c>
      <c r="H269" s="232">
        <v>377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0.00046999999999999999</v>
      </c>
      <c r="R269" s="238">
        <f>Q269*H269</f>
        <v>0.17718999999999999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303</v>
      </c>
      <c r="AT269" s="240" t="s">
        <v>217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303</v>
      </c>
      <c r="BM269" s="240" t="s">
        <v>3946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3947</v>
      </c>
      <c r="G270" s="243"/>
      <c r="H270" s="247">
        <v>377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21</v>
      </c>
      <c r="AY270" s="253" t="s">
        <v>215</v>
      </c>
    </row>
    <row r="271" s="2" customFormat="1" ht="21.75" customHeight="1">
      <c r="A271" s="39"/>
      <c r="B271" s="40"/>
      <c r="C271" s="228" t="s">
        <v>994</v>
      </c>
      <c r="D271" s="228" t="s">
        <v>217</v>
      </c>
      <c r="E271" s="229" t="s">
        <v>3948</v>
      </c>
      <c r="F271" s="230" t="s">
        <v>3949</v>
      </c>
      <c r="G271" s="231" t="s">
        <v>472</v>
      </c>
      <c r="H271" s="232">
        <v>27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45</v>
      </c>
      <c r="O271" s="92"/>
      <c r="P271" s="238">
        <f>O271*H271</f>
        <v>0</v>
      </c>
      <c r="Q271" s="238">
        <v>0.00058</v>
      </c>
      <c r="R271" s="238">
        <f>Q271*H271</f>
        <v>0.01566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303</v>
      </c>
      <c r="AT271" s="240" t="s">
        <v>217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303</v>
      </c>
      <c r="BM271" s="240" t="s">
        <v>3950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3951</v>
      </c>
      <c r="G272" s="243"/>
      <c r="H272" s="247">
        <v>27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21</v>
      </c>
      <c r="AY272" s="253" t="s">
        <v>215</v>
      </c>
    </row>
    <row r="273" s="2" customFormat="1" ht="21.75" customHeight="1">
      <c r="A273" s="39"/>
      <c r="B273" s="40"/>
      <c r="C273" s="228" t="s">
        <v>999</v>
      </c>
      <c r="D273" s="228" t="s">
        <v>217</v>
      </c>
      <c r="E273" s="229" t="s">
        <v>3952</v>
      </c>
      <c r="F273" s="230" t="s">
        <v>3953</v>
      </c>
      <c r="G273" s="231" t="s">
        <v>472</v>
      </c>
      <c r="H273" s="232">
        <v>101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0.00071000000000000002</v>
      </c>
      <c r="R273" s="238">
        <f>Q273*H273</f>
        <v>0.071709999999999996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303</v>
      </c>
      <c r="AT273" s="240" t="s">
        <v>217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303</v>
      </c>
      <c r="BM273" s="240" t="s">
        <v>3954</v>
      </c>
    </row>
    <row r="274" s="13" customFormat="1">
      <c r="A274" s="13"/>
      <c r="B274" s="242"/>
      <c r="C274" s="243"/>
      <c r="D274" s="244" t="s">
        <v>223</v>
      </c>
      <c r="E274" s="245" t="s">
        <v>1</v>
      </c>
      <c r="F274" s="246" t="s">
        <v>3955</v>
      </c>
      <c r="G274" s="243"/>
      <c r="H274" s="247">
        <v>101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223</v>
      </c>
      <c r="AU274" s="253" t="s">
        <v>89</v>
      </c>
      <c r="AV274" s="13" t="s">
        <v>89</v>
      </c>
      <c r="AW274" s="13" t="s">
        <v>36</v>
      </c>
      <c r="AX274" s="13" t="s">
        <v>21</v>
      </c>
      <c r="AY274" s="253" t="s">
        <v>215</v>
      </c>
    </row>
    <row r="275" s="2" customFormat="1" ht="21.75" customHeight="1">
      <c r="A275" s="39"/>
      <c r="B275" s="40"/>
      <c r="C275" s="228" t="s">
        <v>1004</v>
      </c>
      <c r="D275" s="228" t="s">
        <v>217</v>
      </c>
      <c r="E275" s="229" t="s">
        <v>3956</v>
      </c>
      <c r="F275" s="230" t="s">
        <v>3957</v>
      </c>
      <c r="G275" s="231" t="s">
        <v>472</v>
      </c>
      <c r="H275" s="232">
        <v>45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0.00106</v>
      </c>
      <c r="R275" s="238">
        <f>Q275*H275</f>
        <v>0.047699999999999999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303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303</v>
      </c>
      <c r="BM275" s="240" t="s">
        <v>3958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3959</v>
      </c>
      <c r="G276" s="243"/>
      <c r="H276" s="247">
        <v>45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21</v>
      </c>
      <c r="AY276" s="253" t="s">
        <v>215</v>
      </c>
    </row>
    <row r="277" s="2" customFormat="1" ht="21.75" customHeight="1">
      <c r="A277" s="39"/>
      <c r="B277" s="40"/>
      <c r="C277" s="228" t="s">
        <v>1026</v>
      </c>
      <c r="D277" s="228" t="s">
        <v>217</v>
      </c>
      <c r="E277" s="229" t="s">
        <v>3960</v>
      </c>
      <c r="F277" s="230" t="s">
        <v>3961</v>
      </c>
      <c r="G277" s="231" t="s">
        <v>472</v>
      </c>
      <c r="H277" s="232">
        <v>32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0.0019599999999999999</v>
      </c>
      <c r="R277" s="238">
        <f>Q277*H277</f>
        <v>0.062719999999999998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303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303</v>
      </c>
      <c r="BM277" s="240" t="s">
        <v>3962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3963</v>
      </c>
      <c r="G278" s="243"/>
      <c r="H278" s="247">
        <v>32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21</v>
      </c>
      <c r="AY278" s="253" t="s">
        <v>215</v>
      </c>
    </row>
    <row r="279" s="2" customFormat="1" ht="21.75" customHeight="1">
      <c r="A279" s="39"/>
      <c r="B279" s="40"/>
      <c r="C279" s="228" t="s">
        <v>1034</v>
      </c>
      <c r="D279" s="228" t="s">
        <v>217</v>
      </c>
      <c r="E279" s="229" t="s">
        <v>3964</v>
      </c>
      <c r="F279" s="230" t="s">
        <v>3965</v>
      </c>
      <c r="G279" s="231" t="s">
        <v>373</v>
      </c>
      <c r="H279" s="232">
        <v>66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1.0000000000000001E-05</v>
      </c>
      <c r="R279" s="238">
        <f>Q279*H279</f>
        <v>0.0006600000000000001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303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303</v>
      </c>
      <c r="BM279" s="240" t="s">
        <v>3966</v>
      </c>
    </row>
    <row r="280" s="2" customFormat="1" ht="16.5" customHeight="1">
      <c r="A280" s="39"/>
      <c r="B280" s="40"/>
      <c r="C280" s="228" t="s">
        <v>1039</v>
      </c>
      <c r="D280" s="228" t="s">
        <v>217</v>
      </c>
      <c r="E280" s="229" t="s">
        <v>3967</v>
      </c>
      <c r="F280" s="230" t="s">
        <v>3968</v>
      </c>
      <c r="G280" s="231" t="s">
        <v>472</v>
      </c>
      <c r="H280" s="232">
        <v>863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303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303</v>
      </c>
      <c r="BM280" s="240" t="s">
        <v>3969</v>
      </c>
    </row>
    <row r="281" s="13" customFormat="1">
      <c r="A281" s="13"/>
      <c r="B281" s="242"/>
      <c r="C281" s="243"/>
      <c r="D281" s="244" t="s">
        <v>223</v>
      </c>
      <c r="E281" s="245" t="s">
        <v>1</v>
      </c>
      <c r="F281" s="246" t="s">
        <v>3970</v>
      </c>
      <c r="G281" s="243"/>
      <c r="H281" s="247">
        <v>863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223</v>
      </c>
      <c r="AU281" s="253" t="s">
        <v>89</v>
      </c>
      <c r="AV281" s="13" t="s">
        <v>89</v>
      </c>
      <c r="AW281" s="13" t="s">
        <v>36</v>
      </c>
      <c r="AX281" s="13" t="s">
        <v>21</v>
      </c>
      <c r="AY281" s="253" t="s">
        <v>215</v>
      </c>
    </row>
    <row r="282" s="2" customFormat="1" ht="16.5" customHeight="1">
      <c r="A282" s="39"/>
      <c r="B282" s="40"/>
      <c r="C282" s="228" t="s">
        <v>592</v>
      </c>
      <c r="D282" s="228" t="s">
        <v>217</v>
      </c>
      <c r="E282" s="229" t="s">
        <v>3971</v>
      </c>
      <c r="F282" s="230" t="s">
        <v>3972</v>
      </c>
      <c r="G282" s="231" t="s">
        <v>472</v>
      </c>
      <c r="H282" s="232">
        <v>66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303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303</v>
      </c>
      <c r="BM282" s="240" t="s">
        <v>3973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573</v>
      </c>
      <c r="G283" s="243"/>
      <c r="H283" s="247">
        <v>66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12" customFormat="1" ht="20.88" customHeight="1">
      <c r="A284" s="12"/>
      <c r="B284" s="212"/>
      <c r="C284" s="213"/>
      <c r="D284" s="214" t="s">
        <v>79</v>
      </c>
      <c r="E284" s="226" t="s">
        <v>3974</v>
      </c>
      <c r="F284" s="226" t="s">
        <v>3975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SUM(P285:P286)</f>
        <v>0</v>
      </c>
      <c r="Q284" s="220"/>
      <c r="R284" s="221">
        <f>SUM(R285:R286)</f>
        <v>0</v>
      </c>
      <c r="S284" s="220"/>
      <c r="T284" s="222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221</v>
      </c>
      <c r="AT284" s="224" t="s">
        <v>79</v>
      </c>
      <c r="AU284" s="224" t="s">
        <v>89</v>
      </c>
      <c r="AY284" s="223" t="s">
        <v>215</v>
      </c>
      <c r="BK284" s="225">
        <f>SUM(BK285:BK286)</f>
        <v>0</v>
      </c>
    </row>
    <row r="285" s="2" customFormat="1" ht="16.5" customHeight="1">
      <c r="A285" s="39"/>
      <c r="B285" s="40"/>
      <c r="C285" s="228" t="s">
        <v>1048</v>
      </c>
      <c r="D285" s="228" t="s">
        <v>217</v>
      </c>
      <c r="E285" s="229" t="s">
        <v>3976</v>
      </c>
      <c r="F285" s="230" t="s">
        <v>3977</v>
      </c>
      <c r="G285" s="231" t="s">
        <v>1223</v>
      </c>
      <c r="H285" s="232">
        <v>35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3978</v>
      </c>
      <c r="AT285" s="240" t="s">
        <v>217</v>
      </c>
      <c r="AU285" s="240" t="s">
        <v>233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3978</v>
      </c>
      <c r="BM285" s="240" t="s">
        <v>3979</v>
      </c>
    </row>
    <row r="286" s="2" customFormat="1" ht="21.75" customHeight="1">
      <c r="A286" s="39"/>
      <c r="B286" s="40"/>
      <c r="C286" s="228" t="s">
        <v>1053</v>
      </c>
      <c r="D286" s="228" t="s">
        <v>217</v>
      </c>
      <c r="E286" s="229" t="s">
        <v>3980</v>
      </c>
      <c r="F286" s="230" t="s">
        <v>3981</v>
      </c>
      <c r="G286" s="231" t="s">
        <v>1223</v>
      </c>
      <c r="H286" s="232">
        <v>30</v>
      </c>
      <c r="I286" s="233"/>
      <c r="J286" s="234">
        <f>ROUND(I286*H286,2)</f>
        <v>0</v>
      </c>
      <c r="K286" s="235"/>
      <c r="L286" s="45"/>
      <c r="M286" s="301" t="s">
        <v>1</v>
      </c>
      <c r="N286" s="302" t="s">
        <v>45</v>
      </c>
      <c r="O286" s="303"/>
      <c r="P286" s="304">
        <f>O286*H286</f>
        <v>0</v>
      </c>
      <c r="Q286" s="304">
        <v>0</v>
      </c>
      <c r="R286" s="304">
        <f>Q286*H286</f>
        <v>0</v>
      </c>
      <c r="S286" s="304">
        <v>0</v>
      </c>
      <c r="T286" s="30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3978</v>
      </c>
      <c r="AT286" s="240" t="s">
        <v>217</v>
      </c>
      <c r="AU286" s="240" t="s">
        <v>233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3978</v>
      </c>
      <c r="BM286" s="240" t="s">
        <v>3982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Xn3kxRL+uCIGrLs/pCTeQk4Wm3L/IOdpucOmdLW9RhvuUwziq6ID2tw9jO8OJv5xC6ue50m+5nxAyGmd3VoyXQ==" hashValue="Qa0H/NjCq6K67L3OCJlIwEHzNbyCIrZQAenxXo/x66dZJ2njqGEs4FDMllGrKC1YMqrTsFMwzFZoLikt2TtQbA==" algorithmName="SHA-512" password="CC35"/>
  <autoFilter ref="C124:K2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ROUND((SUM(BE119:BE172)),  2)</f>
        <v>0</v>
      </c>
      <c r="G33" s="39"/>
      <c r="H33" s="39"/>
      <c r="I33" s="165">
        <v>0.20999999999999999</v>
      </c>
      <c r="J33" s="164">
        <f>ROUND(((SUM(BE119:BE172))*I33),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ROUND((SUM(BF119:BF172)),  2)</f>
        <v>0</v>
      </c>
      <c r="G34" s="39"/>
      <c r="H34" s="39"/>
      <c r="I34" s="165">
        <v>0.14999999999999999</v>
      </c>
      <c r="J34" s="164">
        <f>ROUND(((SUM(BF119:BF172))*I34),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ROUND((SUM(BG119:BG172)),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ROUND((SUM(BH119:BH172)),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ROUND((SUM(BI119:BI172)),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SILNOPROUD - TSB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3984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3985</v>
      </c>
      <c r="E98" s="192"/>
      <c r="F98" s="192"/>
      <c r="G98" s="192"/>
      <c r="H98" s="192"/>
      <c r="I98" s="192"/>
      <c r="J98" s="193">
        <f>J159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3986</v>
      </c>
      <c r="E99" s="192"/>
      <c r="F99" s="192"/>
      <c r="G99" s="192"/>
      <c r="H99" s="192"/>
      <c r="I99" s="192"/>
      <c r="J99" s="193">
        <f>J165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NÁSTAVBA OPER. SÁLŮ A STERILIZACE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TSB SILNOPROUD - TSB Silnoproud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 xml:space="preserve"> </v>
      </c>
      <c r="G113" s="41"/>
      <c r="H113" s="41"/>
      <c r="I113" s="33" t="s">
        <v>24</v>
      </c>
      <c r="J113" s="80" t="str">
        <f>IF(J12="","",J12)</f>
        <v>3. 3. 2021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E15</f>
        <v xml:space="preserve"> </v>
      </c>
      <c r="G115" s="41"/>
      <c r="H115" s="41"/>
      <c r="I115" s="33" t="s">
        <v>34</v>
      </c>
      <c r="J115" s="37" t="str">
        <f>E21</f>
        <v>ATELIER H1§ ATELIER HÁJEK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32</v>
      </c>
      <c r="D116" s="41"/>
      <c r="E116" s="41"/>
      <c r="F116" s="28" t="str">
        <f>IF(E18="","",E18)</f>
        <v>Vyplň údaj</v>
      </c>
      <c r="G116" s="41"/>
      <c r="H116" s="41"/>
      <c r="I116" s="33" t="s">
        <v>37</v>
      </c>
      <c r="J116" s="37" t="str">
        <f>E24</f>
        <v>ERŠILOVÁ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201</v>
      </c>
      <c r="D118" s="203" t="s">
        <v>65</v>
      </c>
      <c r="E118" s="203" t="s">
        <v>61</v>
      </c>
      <c r="F118" s="203" t="s">
        <v>62</v>
      </c>
      <c r="G118" s="203" t="s">
        <v>202</v>
      </c>
      <c r="H118" s="203" t="s">
        <v>203</v>
      </c>
      <c r="I118" s="203" t="s">
        <v>204</v>
      </c>
      <c r="J118" s="204" t="s">
        <v>164</v>
      </c>
      <c r="K118" s="205" t="s">
        <v>205</v>
      </c>
      <c r="L118" s="206"/>
      <c r="M118" s="101" t="s">
        <v>1</v>
      </c>
      <c r="N118" s="102" t="s">
        <v>44</v>
      </c>
      <c r="O118" s="102" t="s">
        <v>206</v>
      </c>
      <c r="P118" s="102" t="s">
        <v>207</v>
      </c>
      <c r="Q118" s="102" t="s">
        <v>208</v>
      </c>
      <c r="R118" s="102" t="s">
        <v>209</v>
      </c>
      <c r="S118" s="102" t="s">
        <v>210</v>
      </c>
      <c r="T118" s="103" t="s">
        <v>211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212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P120+P159+P165</f>
        <v>0</v>
      </c>
      <c r="Q119" s="105"/>
      <c r="R119" s="209">
        <f>R120+R159+R165</f>
        <v>0</v>
      </c>
      <c r="S119" s="105"/>
      <c r="T119" s="210">
        <f>T120+T159+T165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166</v>
      </c>
      <c r="BK119" s="211">
        <f>BK120+BK159+BK165</f>
        <v>0</v>
      </c>
    </row>
    <row r="120" s="12" customFormat="1" ht="25.92" customHeight="1">
      <c r="A120" s="12"/>
      <c r="B120" s="212"/>
      <c r="C120" s="213"/>
      <c r="D120" s="214" t="s">
        <v>79</v>
      </c>
      <c r="E120" s="215" t="s">
        <v>3987</v>
      </c>
      <c r="F120" s="215" t="s">
        <v>3988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SUM(P121:P158)</f>
        <v>0</v>
      </c>
      <c r="Q120" s="220"/>
      <c r="R120" s="221">
        <f>SUM(R121:R158)</f>
        <v>0</v>
      </c>
      <c r="S120" s="220"/>
      <c r="T120" s="222">
        <f>SUM(T121:T158)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21</v>
      </c>
      <c r="AT120" s="224" t="s">
        <v>79</v>
      </c>
      <c r="AU120" s="224" t="s">
        <v>80</v>
      </c>
      <c r="AY120" s="223" t="s">
        <v>215</v>
      </c>
      <c r="BK120" s="225">
        <f>SUM(BK121:BK158)</f>
        <v>0</v>
      </c>
    </row>
    <row r="121" s="2" customFormat="1" ht="21.75" customHeight="1">
      <c r="A121" s="39"/>
      <c r="B121" s="40"/>
      <c r="C121" s="228" t="s">
        <v>21</v>
      </c>
      <c r="D121" s="228" t="s">
        <v>217</v>
      </c>
      <c r="E121" s="229" t="s">
        <v>3989</v>
      </c>
      <c r="F121" s="230" t="s">
        <v>3990</v>
      </c>
      <c r="G121" s="231" t="s">
        <v>3197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89</v>
      </c>
    </row>
    <row r="122" s="2" customFormat="1" ht="21.75" customHeight="1">
      <c r="A122" s="39"/>
      <c r="B122" s="40"/>
      <c r="C122" s="228" t="s">
        <v>89</v>
      </c>
      <c r="D122" s="228" t="s">
        <v>217</v>
      </c>
      <c r="E122" s="229" t="s">
        <v>3991</v>
      </c>
      <c r="F122" s="230" t="s">
        <v>3992</v>
      </c>
      <c r="G122" s="231" t="s">
        <v>3197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221</v>
      </c>
    </row>
    <row r="123" s="2" customFormat="1" ht="21.75" customHeight="1">
      <c r="A123" s="39"/>
      <c r="B123" s="40"/>
      <c r="C123" s="228" t="s">
        <v>233</v>
      </c>
      <c r="D123" s="228" t="s">
        <v>217</v>
      </c>
      <c r="E123" s="229" t="s">
        <v>3993</v>
      </c>
      <c r="F123" s="230" t="s">
        <v>3994</v>
      </c>
      <c r="G123" s="231" t="s">
        <v>3197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249</v>
      </c>
    </row>
    <row r="124" s="2" customFormat="1" ht="16.5" customHeight="1">
      <c r="A124" s="39"/>
      <c r="B124" s="40"/>
      <c r="C124" s="228" t="s">
        <v>221</v>
      </c>
      <c r="D124" s="228" t="s">
        <v>217</v>
      </c>
      <c r="E124" s="229" t="s">
        <v>3995</v>
      </c>
      <c r="F124" s="230" t="s">
        <v>3996</v>
      </c>
      <c r="G124" s="231" t="s">
        <v>3197</v>
      </c>
      <c r="H124" s="232">
        <v>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259</v>
      </c>
    </row>
    <row r="125" s="2" customFormat="1" ht="16.5" customHeight="1">
      <c r="A125" s="39"/>
      <c r="B125" s="40"/>
      <c r="C125" s="228" t="s">
        <v>243</v>
      </c>
      <c r="D125" s="228" t="s">
        <v>217</v>
      </c>
      <c r="E125" s="229" t="s">
        <v>3997</v>
      </c>
      <c r="F125" s="230" t="s">
        <v>3998</v>
      </c>
      <c r="G125" s="231" t="s">
        <v>3197</v>
      </c>
      <c r="H125" s="232">
        <v>6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26</v>
      </c>
    </row>
    <row r="126" s="2" customFormat="1" ht="16.5" customHeight="1">
      <c r="A126" s="39"/>
      <c r="B126" s="40"/>
      <c r="C126" s="228" t="s">
        <v>249</v>
      </c>
      <c r="D126" s="228" t="s">
        <v>217</v>
      </c>
      <c r="E126" s="229" t="s">
        <v>3999</v>
      </c>
      <c r="F126" s="230" t="s">
        <v>4000</v>
      </c>
      <c r="G126" s="231" t="s">
        <v>3197</v>
      </c>
      <c r="H126" s="232">
        <v>4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278</v>
      </c>
    </row>
    <row r="127" s="2" customFormat="1" ht="16.5" customHeight="1">
      <c r="A127" s="39"/>
      <c r="B127" s="40"/>
      <c r="C127" s="228" t="s">
        <v>254</v>
      </c>
      <c r="D127" s="228" t="s">
        <v>217</v>
      </c>
      <c r="E127" s="229" t="s">
        <v>4001</v>
      </c>
      <c r="F127" s="230" t="s">
        <v>4002</v>
      </c>
      <c r="G127" s="231" t="s">
        <v>3197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293</v>
      </c>
    </row>
    <row r="128" s="2" customFormat="1" ht="16.5" customHeight="1">
      <c r="A128" s="39"/>
      <c r="B128" s="40"/>
      <c r="C128" s="228" t="s">
        <v>259</v>
      </c>
      <c r="D128" s="228" t="s">
        <v>217</v>
      </c>
      <c r="E128" s="229" t="s">
        <v>4003</v>
      </c>
      <c r="F128" s="230" t="s">
        <v>4004</v>
      </c>
      <c r="G128" s="231" t="s">
        <v>3197</v>
      </c>
      <c r="H128" s="232">
        <v>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303</v>
      </c>
    </row>
    <row r="129" s="2" customFormat="1" ht="16.5" customHeight="1">
      <c r="A129" s="39"/>
      <c r="B129" s="40"/>
      <c r="C129" s="228" t="s">
        <v>264</v>
      </c>
      <c r="D129" s="228" t="s">
        <v>217</v>
      </c>
      <c r="E129" s="229" t="s">
        <v>4005</v>
      </c>
      <c r="F129" s="230" t="s">
        <v>4006</v>
      </c>
      <c r="G129" s="231" t="s">
        <v>3197</v>
      </c>
      <c r="H129" s="232">
        <v>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16.5" customHeight="1">
      <c r="A130" s="39"/>
      <c r="B130" s="40"/>
      <c r="C130" s="228" t="s">
        <v>26</v>
      </c>
      <c r="D130" s="228" t="s">
        <v>217</v>
      </c>
      <c r="E130" s="229" t="s">
        <v>4007</v>
      </c>
      <c r="F130" s="230" t="s">
        <v>4008</v>
      </c>
      <c r="G130" s="231" t="s">
        <v>3197</v>
      </c>
      <c r="H130" s="232">
        <v>3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4009</v>
      </c>
      <c r="F131" s="230" t="s">
        <v>4010</v>
      </c>
      <c r="G131" s="231" t="s">
        <v>3197</v>
      </c>
      <c r="H131" s="232">
        <v>4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4011</v>
      </c>
      <c r="F132" s="230" t="s">
        <v>4012</v>
      </c>
      <c r="G132" s="231" t="s">
        <v>3197</v>
      </c>
      <c r="H132" s="232">
        <v>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4013</v>
      </c>
      <c r="F133" s="230" t="s">
        <v>4014</v>
      </c>
      <c r="G133" s="231" t="s">
        <v>3197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16.5" customHeight="1">
      <c r="A134" s="39"/>
      <c r="B134" s="40"/>
      <c r="C134" s="228" t="s">
        <v>293</v>
      </c>
      <c r="D134" s="228" t="s">
        <v>217</v>
      </c>
      <c r="E134" s="229" t="s">
        <v>4015</v>
      </c>
      <c r="F134" s="230" t="s">
        <v>4016</v>
      </c>
      <c r="G134" s="231" t="s">
        <v>484</v>
      </c>
      <c r="H134" s="232">
        <v>500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365</v>
      </c>
    </row>
    <row r="135" s="2" customFormat="1" ht="16.5" customHeight="1">
      <c r="A135" s="39"/>
      <c r="B135" s="40"/>
      <c r="C135" s="228" t="s">
        <v>8</v>
      </c>
      <c r="D135" s="228" t="s">
        <v>217</v>
      </c>
      <c r="E135" s="229" t="s">
        <v>4017</v>
      </c>
      <c r="F135" s="230" t="s">
        <v>4018</v>
      </c>
      <c r="G135" s="231" t="s">
        <v>472</v>
      </c>
      <c r="H135" s="232">
        <v>9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375</v>
      </c>
    </row>
    <row r="136" s="2" customFormat="1" ht="16.5" customHeight="1">
      <c r="A136" s="39"/>
      <c r="B136" s="40"/>
      <c r="C136" s="228" t="s">
        <v>303</v>
      </c>
      <c r="D136" s="228" t="s">
        <v>217</v>
      </c>
      <c r="E136" s="229" t="s">
        <v>4019</v>
      </c>
      <c r="F136" s="230" t="s">
        <v>4020</v>
      </c>
      <c r="G136" s="231" t="s">
        <v>472</v>
      </c>
      <c r="H136" s="232">
        <v>9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384</v>
      </c>
    </row>
    <row r="137" s="2" customFormat="1" ht="21.75" customHeight="1">
      <c r="A137" s="39"/>
      <c r="B137" s="40"/>
      <c r="C137" s="228" t="s">
        <v>309</v>
      </c>
      <c r="D137" s="228" t="s">
        <v>217</v>
      </c>
      <c r="E137" s="229" t="s">
        <v>4021</v>
      </c>
      <c r="F137" s="230" t="s">
        <v>4022</v>
      </c>
      <c r="G137" s="231" t="s">
        <v>3197</v>
      </c>
      <c r="H137" s="232">
        <v>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394</v>
      </c>
    </row>
    <row r="138" s="2" customFormat="1" ht="16.5" customHeight="1">
      <c r="A138" s="39"/>
      <c r="B138" s="40"/>
      <c r="C138" s="228" t="s">
        <v>314</v>
      </c>
      <c r="D138" s="228" t="s">
        <v>217</v>
      </c>
      <c r="E138" s="229" t="s">
        <v>4023</v>
      </c>
      <c r="F138" s="230" t="s">
        <v>4024</v>
      </c>
      <c r="G138" s="231" t="s">
        <v>3197</v>
      </c>
      <c r="H138" s="232">
        <v>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406</v>
      </c>
    </row>
    <row r="139" s="2" customFormat="1" ht="16.5" customHeight="1">
      <c r="A139" s="39"/>
      <c r="B139" s="40"/>
      <c r="C139" s="228" t="s">
        <v>319</v>
      </c>
      <c r="D139" s="228" t="s">
        <v>217</v>
      </c>
      <c r="E139" s="229" t="s">
        <v>4025</v>
      </c>
      <c r="F139" s="230" t="s">
        <v>4026</v>
      </c>
      <c r="G139" s="231" t="s">
        <v>472</v>
      </c>
      <c r="H139" s="232">
        <v>86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415</v>
      </c>
    </row>
    <row r="140" s="2" customFormat="1" ht="16.5" customHeight="1">
      <c r="A140" s="39"/>
      <c r="B140" s="40"/>
      <c r="C140" s="228" t="s">
        <v>324</v>
      </c>
      <c r="D140" s="228" t="s">
        <v>217</v>
      </c>
      <c r="E140" s="229" t="s">
        <v>4027</v>
      </c>
      <c r="F140" s="230" t="s">
        <v>4028</v>
      </c>
      <c r="G140" s="231" t="s">
        <v>3197</v>
      </c>
      <c r="H140" s="232">
        <v>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427</v>
      </c>
    </row>
    <row r="141" s="2" customFormat="1" ht="16.5" customHeight="1">
      <c r="A141" s="39"/>
      <c r="B141" s="40"/>
      <c r="C141" s="228" t="s">
        <v>7</v>
      </c>
      <c r="D141" s="228" t="s">
        <v>217</v>
      </c>
      <c r="E141" s="229" t="s">
        <v>4029</v>
      </c>
      <c r="F141" s="230" t="s">
        <v>4030</v>
      </c>
      <c r="G141" s="231" t="s">
        <v>3197</v>
      </c>
      <c r="H141" s="232">
        <v>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437</v>
      </c>
    </row>
    <row r="142" s="2" customFormat="1" ht="16.5" customHeight="1">
      <c r="A142" s="39"/>
      <c r="B142" s="40"/>
      <c r="C142" s="228" t="s">
        <v>334</v>
      </c>
      <c r="D142" s="228" t="s">
        <v>217</v>
      </c>
      <c r="E142" s="229" t="s">
        <v>4031</v>
      </c>
      <c r="F142" s="230" t="s">
        <v>4032</v>
      </c>
      <c r="G142" s="231" t="s">
        <v>3197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458</v>
      </c>
    </row>
    <row r="143" s="2" customFormat="1" ht="16.5" customHeight="1">
      <c r="A143" s="39"/>
      <c r="B143" s="40"/>
      <c r="C143" s="228" t="s">
        <v>339</v>
      </c>
      <c r="D143" s="228" t="s">
        <v>217</v>
      </c>
      <c r="E143" s="229" t="s">
        <v>4033</v>
      </c>
      <c r="F143" s="230" t="s">
        <v>4034</v>
      </c>
      <c r="G143" s="231" t="s">
        <v>3197</v>
      </c>
      <c r="H143" s="232">
        <v>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469</v>
      </c>
    </row>
    <row r="144" s="2" customFormat="1" ht="21.75" customHeight="1">
      <c r="A144" s="39"/>
      <c r="B144" s="40"/>
      <c r="C144" s="228" t="s">
        <v>344</v>
      </c>
      <c r="D144" s="228" t="s">
        <v>217</v>
      </c>
      <c r="E144" s="229" t="s">
        <v>4035</v>
      </c>
      <c r="F144" s="230" t="s">
        <v>4036</v>
      </c>
      <c r="G144" s="231" t="s">
        <v>484</v>
      </c>
      <c r="H144" s="232">
        <v>5.1500000000000004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481</v>
      </c>
    </row>
    <row r="145" s="2" customFormat="1" ht="16.5" customHeight="1">
      <c r="A145" s="39"/>
      <c r="B145" s="40"/>
      <c r="C145" s="228" t="s">
        <v>349</v>
      </c>
      <c r="D145" s="228" t="s">
        <v>217</v>
      </c>
      <c r="E145" s="229" t="s">
        <v>4037</v>
      </c>
      <c r="F145" s="230" t="s">
        <v>4038</v>
      </c>
      <c r="G145" s="231" t="s">
        <v>991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4039</v>
      </c>
    </row>
    <row r="146" s="13" customFormat="1">
      <c r="A146" s="13"/>
      <c r="B146" s="242"/>
      <c r="C146" s="243"/>
      <c r="D146" s="244" t="s">
        <v>223</v>
      </c>
      <c r="E146" s="245" t="s">
        <v>1</v>
      </c>
      <c r="F146" s="246" t="s">
        <v>21</v>
      </c>
      <c r="G146" s="243"/>
      <c r="H146" s="247">
        <v>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223</v>
      </c>
      <c r="AU146" s="253" t="s">
        <v>21</v>
      </c>
      <c r="AV146" s="13" t="s">
        <v>89</v>
      </c>
      <c r="AW146" s="13" t="s">
        <v>36</v>
      </c>
      <c r="AX146" s="13" t="s">
        <v>21</v>
      </c>
      <c r="AY146" s="253" t="s">
        <v>215</v>
      </c>
    </row>
    <row r="147" s="2" customFormat="1" ht="16.5" customHeight="1">
      <c r="A147" s="39"/>
      <c r="B147" s="40"/>
      <c r="C147" s="228" t="s">
        <v>355</v>
      </c>
      <c r="D147" s="228" t="s">
        <v>217</v>
      </c>
      <c r="E147" s="229" t="s">
        <v>4040</v>
      </c>
      <c r="F147" s="230" t="s">
        <v>4041</v>
      </c>
      <c r="G147" s="231" t="s">
        <v>991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4042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21</v>
      </c>
      <c r="G148" s="243"/>
      <c r="H148" s="247">
        <v>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21</v>
      </c>
      <c r="AV148" s="13" t="s">
        <v>89</v>
      </c>
      <c r="AW148" s="13" t="s">
        <v>36</v>
      </c>
      <c r="AX148" s="13" t="s">
        <v>21</v>
      </c>
      <c r="AY148" s="253" t="s">
        <v>215</v>
      </c>
    </row>
    <row r="149" s="2" customFormat="1" ht="16.5" customHeight="1">
      <c r="A149" s="39"/>
      <c r="B149" s="40"/>
      <c r="C149" s="228" t="s">
        <v>360</v>
      </c>
      <c r="D149" s="228" t="s">
        <v>217</v>
      </c>
      <c r="E149" s="229" t="s">
        <v>4043</v>
      </c>
      <c r="F149" s="230" t="s">
        <v>4044</v>
      </c>
      <c r="G149" s="231" t="s">
        <v>472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4045</v>
      </c>
    </row>
    <row r="150" s="13" customFormat="1">
      <c r="A150" s="13"/>
      <c r="B150" s="242"/>
      <c r="C150" s="243"/>
      <c r="D150" s="244" t="s">
        <v>223</v>
      </c>
      <c r="E150" s="245" t="s">
        <v>1</v>
      </c>
      <c r="F150" s="246" t="s">
        <v>26</v>
      </c>
      <c r="G150" s="243"/>
      <c r="H150" s="247">
        <v>10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223</v>
      </c>
      <c r="AU150" s="253" t="s">
        <v>21</v>
      </c>
      <c r="AV150" s="13" t="s">
        <v>89</v>
      </c>
      <c r="AW150" s="13" t="s">
        <v>36</v>
      </c>
      <c r="AX150" s="13" t="s">
        <v>21</v>
      </c>
      <c r="AY150" s="253" t="s">
        <v>215</v>
      </c>
    </row>
    <row r="151" s="2" customFormat="1" ht="21.75" customHeight="1">
      <c r="A151" s="39"/>
      <c r="B151" s="40"/>
      <c r="C151" s="228" t="s">
        <v>365</v>
      </c>
      <c r="D151" s="228" t="s">
        <v>217</v>
      </c>
      <c r="E151" s="229" t="s">
        <v>4046</v>
      </c>
      <c r="F151" s="230" t="s">
        <v>4047</v>
      </c>
      <c r="G151" s="231" t="s">
        <v>991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4048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21</v>
      </c>
      <c r="G152" s="243"/>
      <c r="H152" s="247">
        <v>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21</v>
      </c>
      <c r="AV152" s="13" t="s">
        <v>89</v>
      </c>
      <c r="AW152" s="13" t="s">
        <v>36</v>
      </c>
      <c r="AX152" s="13" t="s">
        <v>21</v>
      </c>
      <c r="AY152" s="253" t="s">
        <v>215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4049</v>
      </c>
      <c r="F153" s="230" t="s">
        <v>4050</v>
      </c>
      <c r="G153" s="231" t="s">
        <v>1223</v>
      </c>
      <c r="H153" s="232">
        <v>20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4051</v>
      </c>
      <c r="F154" s="230" t="s">
        <v>4052</v>
      </c>
      <c r="G154" s="231" t="s">
        <v>1223</v>
      </c>
      <c r="H154" s="232">
        <v>10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502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4053</v>
      </c>
      <c r="F155" s="230" t="s">
        <v>4054</v>
      </c>
      <c r="G155" s="231" t="s">
        <v>1223</v>
      </c>
      <c r="H155" s="232">
        <v>10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512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4055</v>
      </c>
      <c r="F156" s="230" t="s">
        <v>4056</v>
      </c>
      <c r="G156" s="231" t="s">
        <v>1223</v>
      </c>
      <c r="H156" s="232">
        <v>100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525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4057</v>
      </c>
      <c r="F157" s="230" t="s">
        <v>4058</v>
      </c>
      <c r="G157" s="231" t="s">
        <v>991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535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4059</v>
      </c>
      <c r="F158" s="230" t="s">
        <v>4060</v>
      </c>
      <c r="G158" s="231" t="s">
        <v>3197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544</v>
      </c>
    </row>
    <row r="159" s="12" customFormat="1" ht="25.92" customHeight="1">
      <c r="A159" s="12"/>
      <c r="B159" s="212"/>
      <c r="C159" s="213"/>
      <c r="D159" s="214" t="s">
        <v>79</v>
      </c>
      <c r="E159" s="215" t="s">
        <v>4061</v>
      </c>
      <c r="F159" s="215" t="s">
        <v>4062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21</v>
      </c>
      <c r="AT159" s="224" t="s">
        <v>79</v>
      </c>
      <c r="AU159" s="224" t="s">
        <v>80</v>
      </c>
      <c r="AY159" s="223" t="s">
        <v>215</v>
      </c>
      <c r="BK159" s="225">
        <f>SUM(BK160:BK164)</f>
        <v>0</v>
      </c>
    </row>
    <row r="160" s="2" customFormat="1" ht="16.5" customHeight="1">
      <c r="A160" s="39"/>
      <c r="B160" s="40"/>
      <c r="C160" s="228" t="s">
        <v>400</v>
      </c>
      <c r="D160" s="228" t="s">
        <v>217</v>
      </c>
      <c r="E160" s="229" t="s">
        <v>4063</v>
      </c>
      <c r="F160" s="230" t="s">
        <v>4064</v>
      </c>
      <c r="G160" s="231" t="s">
        <v>246</v>
      </c>
      <c r="H160" s="232">
        <v>20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555</v>
      </c>
    </row>
    <row r="161" s="2" customFormat="1" ht="16.5" customHeight="1">
      <c r="A161" s="39"/>
      <c r="B161" s="40"/>
      <c r="C161" s="228" t="s">
        <v>406</v>
      </c>
      <c r="D161" s="228" t="s">
        <v>217</v>
      </c>
      <c r="E161" s="229" t="s">
        <v>4065</v>
      </c>
      <c r="F161" s="230" t="s">
        <v>4066</v>
      </c>
      <c r="G161" s="231" t="s">
        <v>246</v>
      </c>
      <c r="H161" s="232">
        <v>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564</v>
      </c>
    </row>
    <row r="162" s="2" customFormat="1" ht="16.5" customHeight="1">
      <c r="A162" s="39"/>
      <c r="B162" s="40"/>
      <c r="C162" s="228" t="s">
        <v>411</v>
      </c>
      <c r="D162" s="228" t="s">
        <v>217</v>
      </c>
      <c r="E162" s="229" t="s">
        <v>4067</v>
      </c>
      <c r="F162" s="230" t="s">
        <v>4068</v>
      </c>
      <c r="G162" s="231" t="s">
        <v>246</v>
      </c>
      <c r="H162" s="232">
        <v>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573</v>
      </c>
    </row>
    <row r="163" s="2" customFormat="1" ht="16.5" customHeight="1">
      <c r="A163" s="39"/>
      <c r="B163" s="40"/>
      <c r="C163" s="228" t="s">
        <v>415</v>
      </c>
      <c r="D163" s="228" t="s">
        <v>217</v>
      </c>
      <c r="E163" s="229" t="s">
        <v>4069</v>
      </c>
      <c r="F163" s="230" t="s">
        <v>4070</v>
      </c>
      <c r="G163" s="231" t="s">
        <v>246</v>
      </c>
      <c r="H163" s="232">
        <v>20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583</v>
      </c>
    </row>
    <row r="164" s="2" customFormat="1" ht="16.5" customHeight="1">
      <c r="A164" s="39"/>
      <c r="B164" s="40"/>
      <c r="C164" s="228" t="s">
        <v>420</v>
      </c>
      <c r="D164" s="228" t="s">
        <v>217</v>
      </c>
      <c r="E164" s="229" t="s">
        <v>4071</v>
      </c>
      <c r="F164" s="230" t="s">
        <v>4072</v>
      </c>
      <c r="G164" s="231" t="s">
        <v>3197</v>
      </c>
      <c r="H164" s="232">
        <v>100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593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4073</v>
      </c>
      <c r="F165" s="215" t="s">
        <v>4074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SUM(P166:P172)</f>
        <v>0</v>
      </c>
      <c r="Q165" s="220"/>
      <c r="R165" s="221">
        <f>SUM(R166:R172)</f>
        <v>0</v>
      </c>
      <c r="S165" s="220"/>
      <c r="T165" s="22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SUM(BK166:BK172)</f>
        <v>0</v>
      </c>
    </row>
    <row r="166" s="2" customFormat="1" ht="21.75" customHeight="1">
      <c r="A166" s="39"/>
      <c r="B166" s="40"/>
      <c r="C166" s="228" t="s">
        <v>427</v>
      </c>
      <c r="D166" s="228" t="s">
        <v>217</v>
      </c>
      <c r="E166" s="229" t="s">
        <v>4075</v>
      </c>
      <c r="F166" s="230" t="s">
        <v>4076</v>
      </c>
      <c r="G166" s="231" t="s">
        <v>220</v>
      </c>
      <c r="H166" s="232">
        <v>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603</v>
      </c>
    </row>
    <row r="167" s="2" customFormat="1" ht="16.5" customHeight="1">
      <c r="A167" s="39"/>
      <c r="B167" s="40"/>
      <c r="C167" s="228" t="s">
        <v>432</v>
      </c>
      <c r="D167" s="228" t="s">
        <v>217</v>
      </c>
      <c r="E167" s="229" t="s">
        <v>4077</v>
      </c>
      <c r="F167" s="230" t="s">
        <v>4078</v>
      </c>
      <c r="G167" s="231" t="s">
        <v>220</v>
      </c>
      <c r="H167" s="232">
        <v>2.8999999999999999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612</v>
      </c>
    </row>
    <row r="168" s="2" customFormat="1" ht="16.5" customHeight="1">
      <c r="A168" s="39"/>
      <c r="B168" s="40"/>
      <c r="C168" s="228" t="s">
        <v>437</v>
      </c>
      <c r="D168" s="228" t="s">
        <v>217</v>
      </c>
      <c r="E168" s="229" t="s">
        <v>4079</v>
      </c>
      <c r="F168" s="230" t="s">
        <v>4080</v>
      </c>
      <c r="G168" s="231" t="s">
        <v>220</v>
      </c>
      <c r="H168" s="232">
        <v>1.7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620</v>
      </c>
    </row>
    <row r="169" s="2" customFormat="1" ht="16.5" customHeight="1">
      <c r="A169" s="39"/>
      <c r="B169" s="40"/>
      <c r="C169" s="228" t="s">
        <v>449</v>
      </c>
      <c r="D169" s="228" t="s">
        <v>217</v>
      </c>
      <c r="E169" s="229" t="s">
        <v>4081</v>
      </c>
      <c r="F169" s="230" t="s">
        <v>4082</v>
      </c>
      <c r="G169" s="231" t="s">
        <v>220</v>
      </c>
      <c r="H169" s="232">
        <v>3.2000000000000002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631</v>
      </c>
    </row>
    <row r="170" s="2" customFormat="1" ht="16.5" customHeight="1">
      <c r="A170" s="39"/>
      <c r="B170" s="40"/>
      <c r="C170" s="228" t="s">
        <v>458</v>
      </c>
      <c r="D170" s="228" t="s">
        <v>217</v>
      </c>
      <c r="E170" s="229" t="s">
        <v>4083</v>
      </c>
      <c r="F170" s="230" t="s">
        <v>4084</v>
      </c>
      <c r="G170" s="231" t="s">
        <v>220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641</v>
      </c>
    </row>
    <row r="171" s="2" customFormat="1" ht="16.5" customHeight="1">
      <c r="A171" s="39"/>
      <c r="B171" s="40"/>
      <c r="C171" s="228" t="s">
        <v>463</v>
      </c>
      <c r="D171" s="228" t="s">
        <v>217</v>
      </c>
      <c r="E171" s="229" t="s">
        <v>4085</v>
      </c>
      <c r="F171" s="230" t="s">
        <v>4086</v>
      </c>
      <c r="G171" s="231" t="s">
        <v>472</v>
      </c>
      <c r="H171" s="232">
        <v>16.800000000000001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651</v>
      </c>
    </row>
    <row r="172" s="2" customFormat="1" ht="16.5" customHeight="1">
      <c r="A172" s="39"/>
      <c r="B172" s="40"/>
      <c r="C172" s="228" t="s">
        <v>469</v>
      </c>
      <c r="D172" s="228" t="s">
        <v>217</v>
      </c>
      <c r="E172" s="229" t="s">
        <v>4087</v>
      </c>
      <c r="F172" s="230" t="s">
        <v>4088</v>
      </c>
      <c r="G172" s="231" t="s">
        <v>472</v>
      </c>
      <c r="H172" s="232">
        <v>16.800000000000001</v>
      </c>
      <c r="I172" s="233"/>
      <c r="J172" s="234">
        <f>ROUND(I172*H172,2)</f>
        <v>0</v>
      </c>
      <c r="K172" s="235"/>
      <c r="L172" s="45"/>
      <c r="M172" s="301" t="s">
        <v>1</v>
      </c>
      <c r="N172" s="302" t="s">
        <v>45</v>
      </c>
      <c r="O172" s="303"/>
      <c r="P172" s="304">
        <f>O172*H172</f>
        <v>0</v>
      </c>
      <c r="Q172" s="304">
        <v>0</v>
      </c>
      <c r="R172" s="304">
        <f>Q172*H172</f>
        <v>0</v>
      </c>
      <c r="S172" s="304">
        <v>0</v>
      </c>
      <c r="T172" s="30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661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jFEwaigS8FJuwyoGkOxdZsmPJOAgkvyMEDppXyMBLQQi1W5mVh6/vMlVBU/cn2Ss3HQGcwEYvbUxCletAgN82Q==" hashValue="CRyjbsPUgnEuwCZdUXkqhkg4wO8PVEY0ME3rkrwprDeoi84eujCt+v8Li9z22fPfS9aFOMUxKHWASrQoXfO6ZA==" algorithmName="SHA-512" password="CC35"/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ROUND((SUM(BE118:BE133)),  2)</f>
        <v>0</v>
      </c>
      <c r="G33" s="39"/>
      <c r="H33" s="39"/>
      <c r="I33" s="165">
        <v>0.20999999999999999</v>
      </c>
      <c r="J33" s="164">
        <f>ROUND(((SUM(BE118:BE133))*I33),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ROUND((SUM(BF118:BF133)),  2)</f>
        <v>0</v>
      </c>
      <c r="G34" s="39"/>
      <c r="H34" s="39"/>
      <c r="I34" s="165">
        <v>0.14999999999999999</v>
      </c>
      <c r="J34" s="164">
        <f>ROUND(((SUM(BF118:BF133))*I34),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ROUND((SUM(BG118:BG133)),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ROUND((SUM(BH118:BH133)),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ROUND((SUM(BI118:BI133)),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PŘELOŽKA - TSB PŘELOŽENÍ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3984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4090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NÁSTAVBA OPER. SÁLŮ A STERILIZACE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TSB PŘELOŽKA - TSB PŘELOŽENÍ NN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 xml:space="preserve"> </v>
      </c>
      <c r="G112" s="41"/>
      <c r="H112" s="41"/>
      <c r="I112" s="33" t="s">
        <v>24</v>
      </c>
      <c r="J112" s="80" t="str">
        <f>IF(J12="","",J12)</f>
        <v>3. 3. 2021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E15</f>
        <v xml:space="preserve"> </v>
      </c>
      <c r="G114" s="41"/>
      <c r="H114" s="41"/>
      <c r="I114" s="33" t="s">
        <v>34</v>
      </c>
      <c r="J114" s="37" t="str">
        <f>E21</f>
        <v>ATELIER H1§ ATELIER HÁJEK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32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>ERŠILOVÁ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201</v>
      </c>
      <c r="D117" s="203" t="s">
        <v>65</v>
      </c>
      <c r="E117" s="203" t="s">
        <v>61</v>
      </c>
      <c r="F117" s="203" t="s">
        <v>62</v>
      </c>
      <c r="G117" s="203" t="s">
        <v>202</v>
      </c>
      <c r="H117" s="203" t="s">
        <v>203</v>
      </c>
      <c r="I117" s="203" t="s">
        <v>204</v>
      </c>
      <c r="J117" s="204" t="s">
        <v>164</v>
      </c>
      <c r="K117" s="205" t="s">
        <v>205</v>
      </c>
      <c r="L117" s="206"/>
      <c r="M117" s="101" t="s">
        <v>1</v>
      </c>
      <c r="N117" s="102" t="s">
        <v>44</v>
      </c>
      <c r="O117" s="102" t="s">
        <v>206</v>
      </c>
      <c r="P117" s="102" t="s">
        <v>207</v>
      </c>
      <c r="Q117" s="102" t="s">
        <v>208</v>
      </c>
      <c r="R117" s="102" t="s">
        <v>209</v>
      </c>
      <c r="S117" s="102" t="s">
        <v>210</v>
      </c>
      <c r="T117" s="103" t="s">
        <v>211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212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P119+P128</f>
        <v>0</v>
      </c>
      <c r="Q118" s="105"/>
      <c r="R118" s="209">
        <f>R119+R128</f>
        <v>0</v>
      </c>
      <c r="S118" s="105"/>
      <c r="T118" s="210">
        <f>T119+T128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79</v>
      </c>
      <c r="AU118" s="18" t="s">
        <v>166</v>
      </c>
      <c r="BK118" s="211">
        <f>BK119+BK128</f>
        <v>0</v>
      </c>
    </row>
    <row r="119" s="12" customFormat="1" ht="25.92" customHeight="1">
      <c r="A119" s="12"/>
      <c r="B119" s="212"/>
      <c r="C119" s="213"/>
      <c r="D119" s="214" t="s">
        <v>79</v>
      </c>
      <c r="E119" s="215" t="s">
        <v>3987</v>
      </c>
      <c r="F119" s="215" t="s">
        <v>3988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SUM(P120:P127)</f>
        <v>0</v>
      </c>
      <c r="Q119" s="220"/>
      <c r="R119" s="221">
        <f>SUM(R120:R127)</f>
        <v>0</v>
      </c>
      <c r="S119" s="220"/>
      <c r="T119" s="222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21</v>
      </c>
      <c r="AT119" s="224" t="s">
        <v>79</v>
      </c>
      <c r="AU119" s="224" t="s">
        <v>80</v>
      </c>
      <c r="AY119" s="223" t="s">
        <v>215</v>
      </c>
      <c r="BK119" s="225">
        <f>SUM(BK120:BK127)</f>
        <v>0</v>
      </c>
    </row>
    <row r="120" s="2" customFormat="1" ht="21.75" customHeight="1">
      <c r="A120" s="39"/>
      <c r="B120" s="40"/>
      <c r="C120" s="228" t="s">
        <v>21</v>
      </c>
      <c r="D120" s="228" t="s">
        <v>217</v>
      </c>
      <c r="E120" s="229" t="s">
        <v>4091</v>
      </c>
      <c r="F120" s="230" t="s">
        <v>4092</v>
      </c>
      <c r="G120" s="231" t="s">
        <v>3197</v>
      </c>
      <c r="H120" s="232">
        <v>5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45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221</v>
      </c>
      <c r="AT120" s="240" t="s">
        <v>217</v>
      </c>
      <c r="AU120" s="240" t="s">
        <v>21</v>
      </c>
      <c r="AY120" s="18" t="s">
        <v>215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21</v>
      </c>
      <c r="BK120" s="241">
        <f>ROUND(I120*H120,2)</f>
        <v>0</v>
      </c>
      <c r="BL120" s="18" t="s">
        <v>221</v>
      </c>
      <c r="BM120" s="240" t="s">
        <v>89</v>
      </c>
    </row>
    <row r="121" s="2" customFormat="1" ht="16.5" customHeight="1">
      <c r="A121" s="39"/>
      <c r="B121" s="40"/>
      <c r="C121" s="228" t="s">
        <v>89</v>
      </c>
      <c r="D121" s="228" t="s">
        <v>217</v>
      </c>
      <c r="E121" s="229" t="s">
        <v>4093</v>
      </c>
      <c r="F121" s="230" t="s">
        <v>4094</v>
      </c>
      <c r="G121" s="231" t="s">
        <v>3197</v>
      </c>
      <c r="H121" s="232">
        <v>5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221</v>
      </c>
    </row>
    <row r="122" s="2" customFormat="1" ht="16.5" customHeight="1">
      <c r="A122" s="39"/>
      <c r="B122" s="40"/>
      <c r="C122" s="228" t="s">
        <v>233</v>
      </c>
      <c r="D122" s="228" t="s">
        <v>217</v>
      </c>
      <c r="E122" s="229" t="s">
        <v>4095</v>
      </c>
      <c r="F122" s="230" t="s">
        <v>4096</v>
      </c>
      <c r="G122" s="231" t="s">
        <v>3197</v>
      </c>
      <c r="H122" s="232">
        <v>18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249</v>
      </c>
    </row>
    <row r="123" s="2" customFormat="1" ht="21.75" customHeight="1">
      <c r="A123" s="39"/>
      <c r="B123" s="40"/>
      <c r="C123" s="228" t="s">
        <v>221</v>
      </c>
      <c r="D123" s="228" t="s">
        <v>217</v>
      </c>
      <c r="E123" s="229" t="s">
        <v>4097</v>
      </c>
      <c r="F123" s="230" t="s">
        <v>4098</v>
      </c>
      <c r="G123" s="231" t="s">
        <v>1223</v>
      </c>
      <c r="H123" s="232">
        <v>10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259</v>
      </c>
    </row>
    <row r="124" s="2" customFormat="1" ht="16.5" customHeight="1">
      <c r="A124" s="39"/>
      <c r="B124" s="40"/>
      <c r="C124" s="228" t="s">
        <v>243</v>
      </c>
      <c r="D124" s="228" t="s">
        <v>217</v>
      </c>
      <c r="E124" s="229" t="s">
        <v>4051</v>
      </c>
      <c r="F124" s="230" t="s">
        <v>4052</v>
      </c>
      <c r="G124" s="231" t="s">
        <v>1223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26</v>
      </c>
    </row>
    <row r="125" s="2" customFormat="1" ht="16.5" customHeight="1">
      <c r="A125" s="39"/>
      <c r="B125" s="40"/>
      <c r="C125" s="228" t="s">
        <v>249</v>
      </c>
      <c r="D125" s="228" t="s">
        <v>217</v>
      </c>
      <c r="E125" s="229" t="s">
        <v>4053</v>
      </c>
      <c r="F125" s="230" t="s">
        <v>4054</v>
      </c>
      <c r="G125" s="231" t="s">
        <v>1223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278</v>
      </c>
    </row>
    <row r="126" s="2" customFormat="1" ht="16.5" customHeight="1">
      <c r="A126" s="39"/>
      <c r="B126" s="40"/>
      <c r="C126" s="228" t="s">
        <v>254</v>
      </c>
      <c r="D126" s="228" t="s">
        <v>217</v>
      </c>
      <c r="E126" s="229" t="s">
        <v>4055</v>
      </c>
      <c r="F126" s="230" t="s">
        <v>4056</v>
      </c>
      <c r="G126" s="231" t="s">
        <v>1223</v>
      </c>
      <c r="H126" s="232">
        <v>10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293</v>
      </c>
    </row>
    <row r="127" s="2" customFormat="1" ht="16.5" customHeight="1">
      <c r="A127" s="39"/>
      <c r="B127" s="40"/>
      <c r="C127" s="228" t="s">
        <v>259</v>
      </c>
      <c r="D127" s="228" t="s">
        <v>217</v>
      </c>
      <c r="E127" s="229" t="s">
        <v>4099</v>
      </c>
      <c r="F127" s="230" t="s">
        <v>4058</v>
      </c>
      <c r="G127" s="231" t="s">
        <v>991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303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4061</v>
      </c>
      <c r="F128" s="215" t="s">
        <v>4074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SUM(BK129:BK133)</f>
        <v>0</v>
      </c>
    </row>
    <row r="129" s="2" customFormat="1" ht="21.75" customHeight="1">
      <c r="A129" s="39"/>
      <c r="B129" s="40"/>
      <c r="C129" s="228" t="s">
        <v>264</v>
      </c>
      <c r="D129" s="228" t="s">
        <v>217</v>
      </c>
      <c r="E129" s="229" t="s">
        <v>4100</v>
      </c>
      <c r="F129" s="230" t="s">
        <v>4101</v>
      </c>
      <c r="G129" s="231" t="s">
        <v>220</v>
      </c>
      <c r="H129" s="232">
        <v>8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21.75" customHeight="1">
      <c r="A130" s="39"/>
      <c r="B130" s="40"/>
      <c r="C130" s="228" t="s">
        <v>26</v>
      </c>
      <c r="D130" s="228" t="s">
        <v>217</v>
      </c>
      <c r="E130" s="229" t="s">
        <v>4102</v>
      </c>
      <c r="F130" s="230" t="s">
        <v>4103</v>
      </c>
      <c r="G130" s="231" t="s">
        <v>220</v>
      </c>
      <c r="H130" s="232">
        <v>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4104</v>
      </c>
      <c r="F131" s="230" t="s">
        <v>4105</v>
      </c>
      <c r="G131" s="231" t="s">
        <v>220</v>
      </c>
      <c r="H131" s="232">
        <v>13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4106</v>
      </c>
      <c r="F132" s="230" t="s">
        <v>4107</v>
      </c>
      <c r="G132" s="231" t="s">
        <v>220</v>
      </c>
      <c r="H132" s="232">
        <v>11.699999999999999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4108</v>
      </c>
      <c r="F133" s="230" t="s">
        <v>4109</v>
      </c>
      <c r="G133" s="231" t="s">
        <v>220</v>
      </c>
      <c r="H133" s="232">
        <v>1.8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EJjYOgPdvRoVWqNrsyqBwi27rdy7RodePPaTcSfdwZiNFTRF2Ilob9GMtblzUj9KyB9bfAiHKV7/yGZthoDurw==" hashValue="OY9OnxEPYIrXTT8D5nHFGZsDz2voSRVenTkV2yOYAuEOmdCLZCV8ts9T6GC9nLBsaIVz1WEOZj2objUSumvJTw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ROUND((SUM(BE124:BE251)),  2)</f>
        <v>0</v>
      </c>
      <c r="G33" s="39"/>
      <c r="H33" s="39"/>
      <c r="I33" s="165">
        <v>0.20999999999999999</v>
      </c>
      <c r="J33" s="164">
        <f>ROUND(((SUM(BE124:BE251))*I33),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ROUND((SUM(BF124:BF251)),  2)</f>
        <v>0</v>
      </c>
      <c r="G34" s="39"/>
      <c r="H34" s="39"/>
      <c r="I34" s="165">
        <v>0.14999999999999999</v>
      </c>
      <c r="J34" s="164">
        <f>ROUND(((SUM(BF124:BF251))*I34),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ROUND((SUM(BG124:BG251)),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ROUND((SUM(BH124:BH251)),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ROUND((SUM(BI124:BI251)),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4111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4112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4113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4114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4115</v>
      </c>
      <c r="E101" s="192"/>
      <c r="F101" s="192"/>
      <c r="G101" s="192"/>
      <c r="H101" s="192"/>
      <c r="I101" s="192"/>
      <c r="J101" s="193">
        <f>J165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4116</v>
      </c>
      <c r="E102" s="192"/>
      <c r="F102" s="192"/>
      <c r="G102" s="192"/>
      <c r="H102" s="192"/>
      <c r="I102" s="192"/>
      <c r="J102" s="193">
        <f>J178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4117</v>
      </c>
      <c r="E103" s="192"/>
      <c r="F103" s="192"/>
      <c r="G103" s="192"/>
      <c r="H103" s="192"/>
      <c r="I103" s="192"/>
      <c r="J103" s="193">
        <f>J220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4118</v>
      </c>
      <c r="E104" s="192"/>
      <c r="F104" s="192"/>
      <c r="G104" s="192"/>
      <c r="H104" s="192"/>
      <c r="I104" s="192"/>
      <c r="J104" s="193">
        <f>J246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NÁSTAVBA OPER. SÁLŮ A STERILIZACE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MR - MĚŘENÍ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 xml:space="preserve"> </v>
      </c>
      <c r="G118" s="41"/>
      <c r="H118" s="41"/>
      <c r="I118" s="33" t="s">
        <v>24</v>
      </c>
      <c r="J118" s="80" t="str">
        <f>IF(J12="","",J12)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E15</f>
        <v xml:space="preserve"> </v>
      </c>
      <c r="G120" s="41"/>
      <c r="H120" s="41"/>
      <c r="I120" s="33" t="s">
        <v>34</v>
      </c>
      <c r="J120" s="37" t="str">
        <f>E21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P125+P128+P138+P143+P165+P178+P220+P246</f>
        <v>0</v>
      </c>
      <c r="Q124" s="105"/>
      <c r="R124" s="209">
        <f>R125+R128+R138+R143+R165+R178+R220+R246</f>
        <v>0</v>
      </c>
      <c r="S124" s="105"/>
      <c r="T124" s="210">
        <f>T125+T128+T138+T143+T165+T178+T220+T246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BK125+BK128+BK138+BK143+BK165+BK178+BK220+BK246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3987</v>
      </c>
      <c r="F125" s="215" t="s">
        <v>4119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SUM(P126:P127)</f>
        <v>0</v>
      </c>
      <c r="Q125" s="220"/>
      <c r="R125" s="221">
        <f>SUM(R126:R127)</f>
        <v>0</v>
      </c>
      <c r="S125" s="220"/>
      <c r="T125" s="22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SUM(BK126:BK127)</f>
        <v>0</v>
      </c>
    </row>
    <row r="126" s="2" customFormat="1" ht="21.75" customHeight="1">
      <c r="A126" s="39"/>
      <c r="B126" s="40"/>
      <c r="C126" s="228" t="s">
        <v>21</v>
      </c>
      <c r="D126" s="228" t="s">
        <v>217</v>
      </c>
      <c r="E126" s="229" t="s">
        <v>4120</v>
      </c>
      <c r="F126" s="230" t="s">
        <v>4121</v>
      </c>
      <c r="G126" s="231" t="s">
        <v>3197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4122</v>
      </c>
      <c r="F127" s="230" t="s">
        <v>4123</v>
      </c>
      <c r="G127" s="231" t="s">
        <v>4124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4061</v>
      </c>
      <c r="F128" s="215" t="s">
        <v>4125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SUM(BK129:BK137)</f>
        <v>0</v>
      </c>
    </row>
    <row r="129" s="2" customFormat="1" ht="44.25" customHeight="1">
      <c r="A129" s="39"/>
      <c r="B129" s="40"/>
      <c r="C129" s="228" t="s">
        <v>233</v>
      </c>
      <c r="D129" s="228" t="s">
        <v>217</v>
      </c>
      <c r="E129" s="229" t="s">
        <v>4126</v>
      </c>
      <c r="F129" s="230" t="s">
        <v>4127</v>
      </c>
      <c r="G129" s="231" t="s">
        <v>3197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33" customHeight="1">
      <c r="A130" s="39"/>
      <c r="B130" s="40"/>
      <c r="C130" s="228" t="s">
        <v>221</v>
      </c>
      <c r="D130" s="228" t="s">
        <v>217</v>
      </c>
      <c r="E130" s="229" t="s">
        <v>4128</v>
      </c>
      <c r="F130" s="230" t="s">
        <v>4129</v>
      </c>
      <c r="G130" s="231" t="s">
        <v>3197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21.75" customHeight="1">
      <c r="A131" s="39"/>
      <c r="B131" s="40"/>
      <c r="C131" s="228" t="s">
        <v>243</v>
      </c>
      <c r="D131" s="228" t="s">
        <v>217</v>
      </c>
      <c r="E131" s="229" t="s">
        <v>4130</v>
      </c>
      <c r="F131" s="230" t="s">
        <v>4131</v>
      </c>
      <c r="G131" s="231" t="s">
        <v>3197</v>
      </c>
      <c r="H131" s="232">
        <v>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16.5" customHeight="1">
      <c r="A132" s="39"/>
      <c r="B132" s="40"/>
      <c r="C132" s="228" t="s">
        <v>249</v>
      </c>
      <c r="D132" s="228" t="s">
        <v>217</v>
      </c>
      <c r="E132" s="229" t="s">
        <v>4132</v>
      </c>
      <c r="F132" s="230" t="s">
        <v>4133</v>
      </c>
      <c r="G132" s="231" t="s">
        <v>3197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4134</v>
      </c>
      <c r="F133" s="230" t="s">
        <v>4135</v>
      </c>
      <c r="G133" s="231" t="s">
        <v>3197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21.75" customHeight="1">
      <c r="A134" s="39"/>
      <c r="B134" s="40"/>
      <c r="C134" s="228" t="s">
        <v>259</v>
      </c>
      <c r="D134" s="228" t="s">
        <v>217</v>
      </c>
      <c r="E134" s="229" t="s">
        <v>4136</v>
      </c>
      <c r="F134" s="230" t="s">
        <v>4137</v>
      </c>
      <c r="G134" s="231" t="s">
        <v>3197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21.75" customHeight="1">
      <c r="A135" s="39"/>
      <c r="B135" s="40"/>
      <c r="C135" s="228" t="s">
        <v>264</v>
      </c>
      <c r="D135" s="228" t="s">
        <v>217</v>
      </c>
      <c r="E135" s="229" t="s">
        <v>4138</v>
      </c>
      <c r="F135" s="230" t="s">
        <v>4139</v>
      </c>
      <c r="G135" s="231" t="s">
        <v>3197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16.5" customHeight="1">
      <c r="A136" s="39"/>
      <c r="B136" s="40"/>
      <c r="C136" s="228" t="s">
        <v>26</v>
      </c>
      <c r="D136" s="228" t="s">
        <v>217</v>
      </c>
      <c r="E136" s="229" t="s">
        <v>4140</v>
      </c>
      <c r="F136" s="230" t="s">
        <v>4141</v>
      </c>
      <c r="G136" s="231" t="s">
        <v>4124</v>
      </c>
      <c r="H136" s="232">
        <v>308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21.75" customHeight="1">
      <c r="A137" s="39"/>
      <c r="B137" s="40"/>
      <c r="C137" s="228" t="s">
        <v>273</v>
      </c>
      <c r="D137" s="228" t="s">
        <v>217</v>
      </c>
      <c r="E137" s="229" t="s">
        <v>4142</v>
      </c>
      <c r="F137" s="230" t="s">
        <v>4143</v>
      </c>
      <c r="G137" s="231" t="s">
        <v>3197</v>
      </c>
      <c r="H137" s="232">
        <v>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12" customFormat="1" ht="25.92" customHeight="1">
      <c r="A138" s="12"/>
      <c r="B138" s="212"/>
      <c r="C138" s="213"/>
      <c r="D138" s="214" t="s">
        <v>79</v>
      </c>
      <c r="E138" s="215" t="s">
        <v>4073</v>
      </c>
      <c r="F138" s="215" t="s">
        <v>4144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80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278</v>
      </c>
      <c r="D139" s="228" t="s">
        <v>217</v>
      </c>
      <c r="E139" s="229" t="s">
        <v>4145</v>
      </c>
      <c r="F139" s="230" t="s">
        <v>4146</v>
      </c>
      <c r="G139" s="231" t="s">
        <v>3197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344</v>
      </c>
    </row>
    <row r="140" s="2" customFormat="1" ht="21.75" customHeight="1">
      <c r="A140" s="39"/>
      <c r="B140" s="40"/>
      <c r="C140" s="228" t="s">
        <v>284</v>
      </c>
      <c r="D140" s="228" t="s">
        <v>217</v>
      </c>
      <c r="E140" s="229" t="s">
        <v>4147</v>
      </c>
      <c r="F140" s="230" t="s">
        <v>4148</v>
      </c>
      <c r="G140" s="231" t="s">
        <v>3197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355</v>
      </c>
    </row>
    <row r="141" s="2" customFormat="1" ht="21.75" customHeight="1">
      <c r="A141" s="39"/>
      <c r="B141" s="40"/>
      <c r="C141" s="228" t="s">
        <v>293</v>
      </c>
      <c r="D141" s="228" t="s">
        <v>217</v>
      </c>
      <c r="E141" s="229" t="s">
        <v>4149</v>
      </c>
      <c r="F141" s="230" t="s">
        <v>4150</v>
      </c>
      <c r="G141" s="231" t="s">
        <v>4124</v>
      </c>
      <c r="H141" s="232">
        <v>314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365</v>
      </c>
    </row>
    <row r="142" s="2" customFormat="1" ht="33" customHeight="1">
      <c r="A142" s="39"/>
      <c r="B142" s="40"/>
      <c r="C142" s="228" t="s">
        <v>8</v>
      </c>
      <c r="D142" s="228" t="s">
        <v>217</v>
      </c>
      <c r="E142" s="229" t="s">
        <v>4151</v>
      </c>
      <c r="F142" s="230" t="s">
        <v>4152</v>
      </c>
      <c r="G142" s="231" t="s">
        <v>3197</v>
      </c>
      <c r="H142" s="232">
        <v>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375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4153</v>
      </c>
      <c r="F143" s="215" t="s">
        <v>4154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SUM(P144:P164)</f>
        <v>0</v>
      </c>
      <c r="Q143" s="220"/>
      <c r="R143" s="221">
        <f>SUM(R144:R164)</f>
        <v>0</v>
      </c>
      <c r="S143" s="220"/>
      <c r="T143" s="222">
        <f>SUM(T144:T164)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SUM(BK144:BK164)</f>
        <v>0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4155</v>
      </c>
      <c r="F144" s="230" t="s">
        <v>4156</v>
      </c>
      <c r="G144" s="231" t="s">
        <v>3197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33" customHeight="1">
      <c r="A145" s="39"/>
      <c r="B145" s="40"/>
      <c r="C145" s="228" t="s">
        <v>309</v>
      </c>
      <c r="D145" s="228" t="s">
        <v>217</v>
      </c>
      <c r="E145" s="229" t="s">
        <v>4157</v>
      </c>
      <c r="F145" s="230" t="s">
        <v>4158</v>
      </c>
      <c r="G145" s="231" t="s">
        <v>3197</v>
      </c>
      <c r="H145" s="232">
        <v>13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78" customHeight="1">
      <c r="A146" s="39"/>
      <c r="B146" s="40"/>
      <c r="C146" s="228" t="s">
        <v>314</v>
      </c>
      <c r="D146" s="228" t="s">
        <v>217</v>
      </c>
      <c r="E146" s="229" t="s">
        <v>4159</v>
      </c>
      <c r="F146" s="230" t="s">
        <v>4160</v>
      </c>
      <c r="G146" s="231" t="s">
        <v>3197</v>
      </c>
      <c r="H146" s="232">
        <v>32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21.75" customHeight="1">
      <c r="A147" s="39"/>
      <c r="B147" s="40"/>
      <c r="C147" s="228" t="s">
        <v>319</v>
      </c>
      <c r="D147" s="228" t="s">
        <v>217</v>
      </c>
      <c r="E147" s="229" t="s">
        <v>4161</v>
      </c>
      <c r="F147" s="230" t="s">
        <v>4162</v>
      </c>
      <c r="G147" s="231" t="s">
        <v>3197</v>
      </c>
      <c r="H147" s="232">
        <v>4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33" customHeight="1">
      <c r="A148" s="39"/>
      <c r="B148" s="40"/>
      <c r="C148" s="228" t="s">
        <v>324</v>
      </c>
      <c r="D148" s="228" t="s">
        <v>217</v>
      </c>
      <c r="E148" s="229" t="s">
        <v>4163</v>
      </c>
      <c r="F148" s="230" t="s">
        <v>4164</v>
      </c>
      <c r="G148" s="231" t="s">
        <v>3197</v>
      </c>
      <c r="H148" s="232">
        <v>11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21.75" customHeight="1">
      <c r="A149" s="39"/>
      <c r="B149" s="40"/>
      <c r="C149" s="228" t="s">
        <v>7</v>
      </c>
      <c r="D149" s="228" t="s">
        <v>217</v>
      </c>
      <c r="E149" s="229" t="s">
        <v>4165</v>
      </c>
      <c r="F149" s="230" t="s">
        <v>4166</v>
      </c>
      <c r="G149" s="231" t="s">
        <v>3197</v>
      </c>
      <c r="H149" s="232">
        <v>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21.75" customHeight="1">
      <c r="A150" s="39"/>
      <c r="B150" s="40"/>
      <c r="C150" s="228" t="s">
        <v>334</v>
      </c>
      <c r="D150" s="228" t="s">
        <v>217</v>
      </c>
      <c r="E150" s="229" t="s">
        <v>4167</v>
      </c>
      <c r="F150" s="230" t="s">
        <v>4168</v>
      </c>
      <c r="G150" s="231" t="s">
        <v>3197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33" customHeight="1">
      <c r="A151" s="39"/>
      <c r="B151" s="40"/>
      <c r="C151" s="228" t="s">
        <v>339</v>
      </c>
      <c r="D151" s="228" t="s">
        <v>217</v>
      </c>
      <c r="E151" s="229" t="s">
        <v>4169</v>
      </c>
      <c r="F151" s="230" t="s">
        <v>4170</v>
      </c>
      <c r="G151" s="231" t="s">
        <v>3197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4171</v>
      </c>
      <c r="F152" s="230" t="s">
        <v>4172</v>
      </c>
      <c r="G152" s="231" t="s">
        <v>3197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2" customFormat="1" ht="21.75" customHeight="1">
      <c r="A153" s="39"/>
      <c r="B153" s="40"/>
      <c r="C153" s="228" t="s">
        <v>349</v>
      </c>
      <c r="D153" s="228" t="s">
        <v>217</v>
      </c>
      <c r="E153" s="229" t="s">
        <v>4173</v>
      </c>
      <c r="F153" s="230" t="s">
        <v>4174</v>
      </c>
      <c r="G153" s="231" t="s">
        <v>3197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21.75" customHeight="1">
      <c r="A154" s="39"/>
      <c r="B154" s="40"/>
      <c r="C154" s="228" t="s">
        <v>355</v>
      </c>
      <c r="D154" s="228" t="s">
        <v>217</v>
      </c>
      <c r="E154" s="229" t="s">
        <v>4175</v>
      </c>
      <c r="F154" s="230" t="s">
        <v>4176</v>
      </c>
      <c r="G154" s="231" t="s">
        <v>3197</v>
      </c>
      <c r="H154" s="232">
        <v>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502</v>
      </c>
    </row>
    <row r="155" s="2" customFormat="1" ht="21.75" customHeight="1">
      <c r="A155" s="39"/>
      <c r="B155" s="40"/>
      <c r="C155" s="228" t="s">
        <v>360</v>
      </c>
      <c r="D155" s="228" t="s">
        <v>217</v>
      </c>
      <c r="E155" s="229" t="s">
        <v>4177</v>
      </c>
      <c r="F155" s="230" t="s">
        <v>4178</v>
      </c>
      <c r="G155" s="231" t="s">
        <v>3197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512</v>
      </c>
    </row>
    <row r="156" s="2" customFormat="1" ht="21.75" customHeight="1">
      <c r="A156" s="39"/>
      <c r="B156" s="40"/>
      <c r="C156" s="228" t="s">
        <v>365</v>
      </c>
      <c r="D156" s="228" t="s">
        <v>217</v>
      </c>
      <c r="E156" s="229" t="s">
        <v>4179</v>
      </c>
      <c r="F156" s="230" t="s">
        <v>4180</v>
      </c>
      <c r="G156" s="231" t="s">
        <v>3197</v>
      </c>
      <c r="H156" s="232">
        <v>7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525</v>
      </c>
    </row>
    <row r="157" s="2" customFormat="1" ht="21.75" customHeight="1">
      <c r="A157" s="39"/>
      <c r="B157" s="40"/>
      <c r="C157" s="228" t="s">
        <v>370</v>
      </c>
      <c r="D157" s="228" t="s">
        <v>217</v>
      </c>
      <c r="E157" s="229" t="s">
        <v>4181</v>
      </c>
      <c r="F157" s="230" t="s">
        <v>4182</v>
      </c>
      <c r="G157" s="231" t="s">
        <v>3197</v>
      </c>
      <c r="H157" s="232">
        <v>6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535</v>
      </c>
    </row>
    <row r="158" s="2" customFormat="1" ht="21.75" customHeight="1">
      <c r="A158" s="39"/>
      <c r="B158" s="40"/>
      <c r="C158" s="228" t="s">
        <v>375</v>
      </c>
      <c r="D158" s="228" t="s">
        <v>217</v>
      </c>
      <c r="E158" s="229" t="s">
        <v>4183</v>
      </c>
      <c r="F158" s="230" t="s">
        <v>4184</v>
      </c>
      <c r="G158" s="231" t="s">
        <v>3197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544</v>
      </c>
    </row>
    <row r="159" s="2" customFormat="1" ht="44.25" customHeight="1">
      <c r="A159" s="39"/>
      <c r="B159" s="40"/>
      <c r="C159" s="228" t="s">
        <v>380</v>
      </c>
      <c r="D159" s="228" t="s">
        <v>217</v>
      </c>
      <c r="E159" s="229" t="s">
        <v>4185</v>
      </c>
      <c r="F159" s="230" t="s">
        <v>4186</v>
      </c>
      <c r="G159" s="231" t="s">
        <v>3197</v>
      </c>
      <c r="H159" s="232">
        <v>10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555</v>
      </c>
    </row>
    <row r="160" s="2" customFormat="1" ht="21.75" customHeight="1">
      <c r="A160" s="39"/>
      <c r="B160" s="40"/>
      <c r="C160" s="228" t="s">
        <v>384</v>
      </c>
      <c r="D160" s="228" t="s">
        <v>217</v>
      </c>
      <c r="E160" s="229" t="s">
        <v>4187</v>
      </c>
      <c r="F160" s="230" t="s">
        <v>4188</v>
      </c>
      <c r="G160" s="231" t="s">
        <v>3197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564</v>
      </c>
    </row>
    <row r="161" s="2" customFormat="1" ht="21.75" customHeight="1">
      <c r="A161" s="39"/>
      <c r="B161" s="40"/>
      <c r="C161" s="228" t="s">
        <v>389</v>
      </c>
      <c r="D161" s="228" t="s">
        <v>217</v>
      </c>
      <c r="E161" s="229" t="s">
        <v>4189</v>
      </c>
      <c r="F161" s="230" t="s">
        <v>4190</v>
      </c>
      <c r="G161" s="231" t="s">
        <v>3197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573</v>
      </c>
    </row>
    <row r="162" s="2" customFormat="1" ht="66.75" customHeight="1">
      <c r="A162" s="39"/>
      <c r="B162" s="40"/>
      <c r="C162" s="228" t="s">
        <v>394</v>
      </c>
      <c r="D162" s="228" t="s">
        <v>217</v>
      </c>
      <c r="E162" s="229" t="s">
        <v>4191</v>
      </c>
      <c r="F162" s="230" t="s">
        <v>4192</v>
      </c>
      <c r="G162" s="231" t="s">
        <v>3197</v>
      </c>
      <c r="H162" s="232">
        <v>4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583</v>
      </c>
    </row>
    <row r="163" s="2" customFormat="1" ht="21.75" customHeight="1">
      <c r="A163" s="39"/>
      <c r="B163" s="40"/>
      <c r="C163" s="228" t="s">
        <v>400</v>
      </c>
      <c r="D163" s="228" t="s">
        <v>217</v>
      </c>
      <c r="E163" s="229" t="s">
        <v>4193</v>
      </c>
      <c r="F163" s="230" t="s">
        <v>4194</v>
      </c>
      <c r="G163" s="231" t="s">
        <v>3197</v>
      </c>
      <c r="H163" s="232">
        <v>3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593</v>
      </c>
    </row>
    <row r="164" s="2" customFormat="1" ht="21.75" customHeight="1">
      <c r="A164" s="39"/>
      <c r="B164" s="40"/>
      <c r="C164" s="228" t="s">
        <v>406</v>
      </c>
      <c r="D164" s="228" t="s">
        <v>217</v>
      </c>
      <c r="E164" s="229" t="s">
        <v>4195</v>
      </c>
      <c r="F164" s="230" t="s">
        <v>4196</v>
      </c>
      <c r="G164" s="231" t="s">
        <v>3197</v>
      </c>
      <c r="H164" s="232">
        <v>3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603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4197</v>
      </c>
      <c r="F165" s="215" t="s">
        <v>4198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SUM(P166:P177)</f>
        <v>0</v>
      </c>
      <c r="Q165" s="220"/>
      <c r="R165" s="221">
        <f>SUM(R166:R177)</f>
        <v>0</v>
      </c>
      <c r="S165" s="220"/>
      <c r="T165" s="22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SUM(BK166:BK177)</f>
        <v>0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4199</v>
      </c>
      <c r="F166" s="230" t="s">
        <v>4200</v>
      </c>
      <c r="G166" s="231" t="s">
        <v>3197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612</v>
      </c>
    </row>
    <row r="167" s="2" customFormat="1" ht="16.5" customHeight="1">
      <c r="A167" s="39"/>
      <c r="B167" s="40"/>
      <c r="C167" s="228" t="s">
        <v>415</v>
      </c>
      <c r="D167" s="228" t="s">
        <v>217</v>
      </c>
      <c r="E167" s="229" t="s">
        <v>4201</v>
      </c>
      <c r="F167" s="230" t="s">
        <v>4202</v>
      </c>
      <c r="G167" s="231" t="s">
        <v>3197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620</v>
      </c>
    </row>
    <row r="168" s="2" customFormat="1" ht="16.5" customHeight="1">
      <c r="A168" s="39"/>
      <c r="B168" s="40"/>
      <c r="C168" s="228" t="s">
        <v>420</v>
      </c>
      <c r="D168" s="228" t="s">
        <v>217</v>
      </c>
      <c r="E168" s="229" t="s">
        <v>4203</v>
      </c>
      <c r="F168" s="230" t="s">
        <v>4204</v>
      </c>
      <c r="G168" s="231" t="s">
        <v>3197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631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4205</v>
      </c>
      <c r="F169" s="230" t="s">
        <v>4206</v>
      </c>
      <c r="G169" s="231" t="s">
        <v>3197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641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4207</v>
      </c>
      <c r="F170" s="230" t="s">
        <v>4208</v>
      </c>
      <c r="G170" s="231" t="s">
        <v>3197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651</v>
      </c>
    </row>
    <row r="171" s="2" customFormat="1" ht="21.75" customHeight="1">
      <c r="A171" s="39"/>
      <c r="B171" s="40"/>
      <c r="C171" s="228" t="s">
        <v>437</v>
      </c>
      <c r="D171" s="228" t="s">
        <v>217</v>
      </c>
      <c r="E171" s="229" t="s">
        <v>4209</v>
      </c>
      <c r="F171" s="230" t="s">
        <v>4210</v>
      </c>
      <c r="G171" s="231" t="s">
        <v>3197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661</v>
      </c>
    </row>
    <row r="172" s="2" customFormat="1" ht="16.5" customHeight="1">
      <c r="A172" s="39"/>
      <c r="B172" s="40"/>
      <c r="C172" s="228" t="s">
        <v>449</v>
      </c>
      <c r="D172" s="228" t="s">
        <v>217</v>
      </c>
      <c r="E172" s="229" t="s">
        <v>4211</v>
      </c>
      <c r="F172" s="230" t="s">
        <v>4212</v>
      </c>
      <c r="G172" s="231" t="s">
        <v>3197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672</v>
      </c>
    </row>
    <row r="173" s="2" customFormat="1" ht="16.5" customHeight="1">
      <c r="A173" s="39"/>
      <c r="B173" s="40"/>
      <c r="C173" s="228" t="s">
        <v>458</v>
      </c>
      <c r="D173" s="228" t="s">
        <v>217</v>
      </c>
      <c r="E173" s="229" t="s">
        <v>4213</v>
      </c>
      <c r="F173" s="230" t="s">
        <v>4214</v>
      </c>
      <c r="G173" s="231" t="s">
        <v>3197</v>
      </c>
      <c r="H173" s="232">
        <v>4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680</v>
      </c>
    </row>
    <row r="174" s="2" customFormat="1" ht="16.5" customHeight="1">
      <c r="A174" s="39"/>
      <c r="B174" s="40"/>
      <c r="C174" s="228" t="s">
        <v>463</v>
      </c>
      <c r="D174" s="228" t="s">
        <v>217</v>
      </c>
      <c r="E174" s="229" t="s">
        <v>4215</v>
      </c>
      <c r="F174" s="230" t="s">
        <v>4216</v>
      </c>
      <c r="G174" s="231" t="s">
        <v>3197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688</v>
      </c>
    </row>
    <row r="175" s="2" customFormat="1" ht="16.5" customHeight="1">
      <c r="A175" s="39"/>
      <c r="B175" s="40"/>
      <c r="C175" s="228" t="s">
        <v>469</v>
      </c>
      <c r="D175" s="228" t="s">
        <v>217</v>
      </c>
      <c r="E175" s="229" t="s">
        <v>4217</v>
      </c>
      <c r="F175" s="230" t="s">
        <v>4218</v>
      </c>
      <c r="G175" s="231" t="s">
        <v>3197</v>
      </c>
      <c r="H175" s="232">
        <v>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697</v>
      </c>
    </row>
    <row r="176" s="2" customFormat="1" ht="16.5" customHeight="1">
      <c r="A176" s="39"/>
      <c r="B176" s="40"/>
      <c r="C176" s="228" t="s">
        <v>475</v>
      </c>
      <c r="D176" s="228" t="s">
        <v>217</v>
      </c>
      <c r="E176" s="229" t="s">
        <v>4219</v>
      </c>
      <c r="F176" s="230" t="s">
        <v>4220</v>
      </c>
      <c r="G176" s="231" t="s">
        <v>4221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708</v>
      </c>
    </row>
    <row r="177" s="2" customFormat="1" ht="16.5" customHeight="1">
      <c r="A177" s="39"/>
      <c r="B177" s="40"/>
      <c r="C177" s="228" t="s">
        <v>481</v>
      </c>
      <c r="D177" s="228" t="s">
        <v>217</v>
      </c>
      <c r="E177" s="229" t="s">
        <v>4222</v>
      </c>
      <c r="F177" s="230" t="s">
        <v>4223</v>
      </c>
      <c r="G177" s="231" t="s">
        <v>4221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718</v>
      </c>
    </row>
    <row r="178" s="12" customFormat="1" ht="25.92" customHeight="1">
      <c r="A178" s="12"/>
      <c r="B178" s="212"/>
      <c r="C178" s="213"/>
      <c r="D178" s="214" t="s">
        <v>79</v>
      </c>
      <c r="E178" s="215" t="s">
        <v>4224</v>
      </c>
      <c r="F178" s="215" t="s">
        <v>4225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SUM(P179:P219)</f>
        <v>0</v>
      </c>
      <c r="Q178" s="220"/>
      <c r="R178" s="221">
        <f>SUM(R179:R219)</f>
        <v>0</v>
      </c>
      <c r="S178" s="220"/>
      <c r="T178" s="222">
        <f>SUM(T179:T219)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80</v>
      </c>
      <c r="AY178" s="223" t="s">
        <v>215</v>
      </c>
      <c r="BK178" s="225">
        <f>SUM(BK179:BK219)</f>
        <v>0</v>
      </c>
    </row>
    <row r="179" s="2" customFormat="1" ht="21.75" customHeight="1">
      <c r="A179" s="39"/>
      <c r="B179" s="40"/>
      <c r="C179" s="228" t="s">
        <v>487</v>
      </c>
      <c r="D179" s="228" t="s">
        <v>217</v>
      </c>
      <c r="E179" s="229" t="s">
        <v>4226</v>
      </c>
      <c r="F179" s="230" t="s">
        <v>4227</v>
      </c>
      <c r="G179" s="231" t="s">
        <v>3197</v>
      </c>
      <c r="H179" s="232">
        <v>2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729</v>
      </c>
    </row>
    <row r="180" s="2" customFormat="1" ht="21.75" customHeight="1">
      <c r="A180" s="39"/>
      <c r="B180" s="40"/>
      <c r="C180" s="228" t="s">
        <v>492</v>
      </c>
      <c r="D180" s="228" t="s">
        <v>217</v>
      </c>
      <c r="E180" s="229" t="s">
        <v>4228</v>
      </c>
      <c r="F180" s="230" t="s">
        <v>4229</v>
      </c>
      <c r="G180" s="231" t="s">
        <v>3197</v>
      </c>
      <c r="H180" s="232">
        <v>2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497</v>
      </c>
      <c r="D181" s="228" t="s">
        <v>217</v>
      </c>
      <c r="E181" s="229" t="s">
        <v>4199</v>
      </c>
      <c r="F181" s="230" t="s">
        <v>4200</v>
      </c>
      <c r="G181" s="231" t="s">
        <v>3197</v>
      </c>
      <c r="H181" s="232">
        <v>260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764</v>
      </c>
    </row>
    <row r="182" s="2" customFormat="1" ht="16.5" customHeight="1">
      <c r="A182" s="39"/>
      <c r="B182" s="40"/>
      <c r="C182" s="228" t="s">
        <v>502</v>
      </c>
      <c r="D182" s="228" t="s">
        <v>217</v>
      </c>
      <c r="E182" s="229" t="s">
        <v>4230</v>
      </c>
      <c r="F182" s="230" t="s">
        <v>4231</v>
      </c>
      <c r="G182" s="231" t="s">
        <v>3197</v>
      </c>
      <c r="H182" s="232">
        <v>2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839</v>
      </c>
    </row>
    <row r="183" s="2" customFormat="1" ht="16.5" customHeight="1">
      <c r="A183" s="39"/>
      <c r="B183" s="40"/>
      <c r="C183" s="228" t="s">
        <v>507</v>
      </c>
      <c r="D183" s="228" t="s">
        <v>217</v>
      </c>
      <c r="E183" s="229" t="s">
        <v>4232</v>
      </c>
      <c r="F183" s="230" t="s">
        <v>4233</v>
      </c>
      <c r="G183" s="231" t="s">
        <v>3197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21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865</v>
      </c>
    </row>
    <row r="184" s="2" customFormat="1" ht="16.5" customHeight="1">
      <c r="A184" s="39"/>
      <c r="B184" s="40"/>
      <c r="C184" s="228" t="s">
        <v>512</v>
      </c>
      <c r="D184" s="228" t="s">
        <v>217</v>
      </c>
      <c r="E184" s="229" t="s">
        <v>4234</v>
      </c>
      <c r="F184" s="230" t="s">
        <v>4235</v>
      </c>
      <c r="G184" s="231" t="s">
        <v>3197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21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884</v>
      </c>
    </row>
    <row r="185" s="2" customFormat="1" ht="16.5" customHeight="1">
      <c r="A185" s="39"/>
      <c r="B185" s="40"/>
      <c r="C185" s="228" t="s">
        <v>520</v>
      </c>
      <c r="D185" s="228" t="s">
        <v>217</v>
      </c>
      <c r="E185" s="229" t="s">
        <v>4236</v>
      </c>
      <c r="F185" s="230" t="s">
        <v>4237</v>
      </c>
      <c r="G185" s="231" t="s">
        <v>3197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21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901</v>
      </c>
    </row>
    <row r="186" s="2" customFormat="1" ht="16.5" customHeight="1">
      <c r="A186" s="39"/>
      <c r="B186" s="40"/>
      <c r="C186" s="228" t="s">
        <v>525</v>
      </c>
      <c r="D186" s="228" t="s">
        <v>217</v>
      </c>
      <c r="E186" s="229" t="s">
        <v>4238</v>
      </c>
      <c r="F186" s="230" t="s">
        <v>4239</v>
      </c>
      <c r="G186" s="231" t="s">
        <v>3197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21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927</v>
      </c>
    </row>
    <row r="187" s="2" customFormat="1" ht="16.5" customHeight="1">
      <c r="A187" s="39"/>
      <c r="B187" s="40"/>
      <c r="C187" s="228" t="s">
        <v>530</v>
      </c>
      <c r="D187" s="228" t="s">
        <v>217</v>
      </c>
      <c r="E187" s="229" t="s">
        <v>4240</v>
      </c>
      <c r="F187" s="230" t="s">
        <v>4241</v>
      </c>
      <c r="G187" s="231" t="s">
        <v>3197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21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943</v>
      </c>
    </row>
    <row r="188" s="2" customFormat="1" ht="16.5" customHeight="1">
      <c r="A188" s="39"/>
      <c r="B188" s="40"/>
      <c r="C188" s="228" t="s">
        <v>535</v>
      </c>
      <c r="D188" s="228" t="s">
        <v>217</v>
      </c>
      <c r="E188" s="229" t="s">
        <v>4242</v>
      </c>
      <c r="F188" s="230" t="s">
        <v>4243</v>
      </c>
      <c r="G188" s="231" t="s">
        <v>3197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21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953</v>
      </c>
    </row>
    <row r="189" s="2" customFormat="1" ht="16.5" customHeight="1">
      <c r="A189" s="39"/>
      <c r="B189" s="40"/>
      <c r="C189" s="228" t="s">
        <v>539</v>
      </c>
      <c r="D189" s="228" t="s">
        <v>217</v>
      </c>
      <c r="E189" s="229" t="s">
        <v>4244</v>
      </c>
      <c r="F189" s="230" t="s">
        <v>4245</v>
      </c>
      <c r="G189" s="231" t="s">
        <v>3197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21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970</v>
      </c>
    </row>
    <row r="190" s="2" customFormat="1" ht="16.5" customHeight="1">
      <c r="A190" s="39"/>
      <c r="B190" s="40"/>
      <c r="C190" s="228" t="s">
        <v>544</v>
      </c>
      <c r="D190" s="228" t="s">
        <v>217</v>
      </c>
      <c r="E190" s="229" t="s">
        <v>4211</v>
      </c>
      <c r="F190" s="230" t="s">
        <v>4212</v>
      </c>
      <c r="G190" s="231" t="s">
        <v>3197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21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983</v>
      </c>
    </row>
    <row r="191" s="2" customFormat="1" ht="16.5" customHeight="1">
      <c r="A191" s="39"/>
      <c r="B191" s="40"/>
      <c r="C191" s="228" t="s">
        <v>550</v>
      </c>
      <c r="D191" s="228" t="s">
        <v>217</v>
      </c>
      <c r="E191" s="229" t="s">
        <v>4213</v>
      </c>
      <c r="F191" s="230" t="s">
        <v>4214</v>
      </c>
      <c r="G191" s="231" t="s">
        <v>3197</v>
      </c>
      <c r="H191" s="232">
        <v>2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21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994</v>
      </c>
    </row>
    <row r="192" s="2" customFormat="1" ht="21.75" customHeight="1">
      <c r="A192" s="39"/>
      <c r="B192" s="40"/>
      <c r="C192" s="228" t="s">
        <v>555</v>
      </c>
      <c r="D192" s="228" t="s">
        <v>217</v>
      </c>
      <c r="E192" s="229" t="s">
        <v>4246</v>
      </c>
      <c r="F192" s="230" t="s">
        <v>4247</v>
      </c>
      <c r="G192" s="231" t="s">
        <v>3197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21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1004</v>
      </c>
    </row>
    <row r="193" s="2" customFormat="1" ht="16.5" customHeight="1">
      <c r="A193" s="39"/>
      <c r="B193" s="40"/>
      <c r="C193" s="228" t="s">
        <v>559</v>
      </c>
      <c r="D193" s="228" t="s">
        <v>217</v>
      </c>
      <c r="E193" s="229" t="s">
        <v>4248</v>
      </c>
      <c r="F193" s="230" t="s">
        <v>4249</v>
      </c>
      <c r="G193" s="231" t="s">
        <v>3197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21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1034</v>
      </c>
    </row>
    <row r="194" s="2" customFormat="1" ht="21.75" customHeight="1">
      <c r="A194" s="39"/>
      <c r="B194" s="40"/>
      <c r="C194" s="228" t="s">
        <v>564</v>
      </c>
      <c r="D194" s="228" t="s">
        <v>217</v>
      </c>
      <c r="E194" s="229" t="s">
        <v>4250</v>
      </c>
      <c r="F194" s="230" t="s">
        <v>4251</v>
      </c>
      <c r="G194" s="231" t="s">
        <v>3197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21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592</v>
      </c>
    </row>
    <row r="195" s="2" customFormat="1" ht="16.5" customHeight="1">
      <c r="A195" s="39"/>
      <c r="B195" s="40"/>
      <c r="C195" s="228" t="s">
        <v>569</v>
      </c>
      <c r="D195" s="228" t="s">
        <v>217</v>
      </c>
      <c r="E195" s="229" t="s">
        <v>4252</v>
      </c>
      <c r="F195" s="230" t="s">
        <v>4253</v>
      </c>
      <c r="G195" s="231" t="s">
        <v>3197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21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1053</v>
      </c>
    </row>
    <row r="196" s="2" customFormat="1" ht="16.5" customHeight="1">
      <c r="A196" s="39"/>
      <c r="B196" s="40"/>
      <c r="C196" s="228" t="s">
        <v>573</v>
      </c>
      <c r="D196" s="228" t="s">
        <v>217</v>
      </c>
      <c r="E196" s="229" t="s">
        <v>4254</v>
      </c>
      <c r="F196" s="230" t="s">
        <v>4255</v>
      </c>
      <c r="G196" s="231" t="s">
        <v>3197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221</v>
      </c>
      <c r="AT196" s="240" t="s">
        <v>217</v>
      </c>
      <c r="AU196" s="240" t="s">
        <v>21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1065</v>
      </c>
    </row>
    <row r="197" s="2" customFormat="1" ht="16.5" customHeight="1">
      <c r="A197" s="39"/>
      <c r="B197" s="40"/>
      <c r="C197" s="228" t="s">
        <v>578</v>
      </c>
      <c r="D197" s="228" t="s">
        <v>217</v>
      </c>
      <c r="E197" s="229" t="s">
        <v>4256</v>
      </c>
      <c r="F197" s="230" t="s">
        <v>4257</v>
      </c>
      <c r="G197" s="231" t="s">
        <v>3197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21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1076</v>
      </c>
    </row>
    <row r="198" s="2" customFormat="1" ht="16.5" customHeight="1">
      <c r="A198" s="39"/>
      <c r="B198" s="40"/>
      <c r="C198" s="228" t="s">
        <v>583</v>
      </c>
      <c r="D198" s="228" t="s">
        <v>217</v>
      </c>
      <c r="E198" s="229" t="s">
        <v>4258</v>
      </c>
      <c r="F198" s="230" t="s">
        <v>4259</v>
      </c>
      <c r="G198" s="231" t="s">
        <v>3197</v>
      </c>
      <c r="H198" s="232">
        <v>4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21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1086</v>
      </c>
    </row>
    <row r="199" s="2" customFormat="1" ht="16.5" customHeight="1">
      <c r="A199" s="39"/>
      <c r="B199" s="40"/>
      <c r="C199" s="228" t="s">
        <v>588</v>
      </c>
      <c r="D199" s="228" t="s">
        <v>217</v>
      </c>
      <c r="E199" s="229" t="s">
        <v>4260</v>
      </c>
      <c r="F199" s="230" t="s">
        <v>4261</v>
      </c>
      <c r="G199" s="231" t="s">
        <v>3197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21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1096</v>
      </c>
    </row>
    <row r="200" s="2" customFormat="1" ht="16.5" customHeight="1">
      <c r="A200" s="39"/>
      <c r="B200" s="40"/>
      <c r="C200" s="228" t="s">
        <v>593</v>
      </c>
      <c r="D200" s="228" t="s">
        <v>217</v>
      </c>
      <c r="E200" s="229" t="s">
        <v>4262</v>
      </c>
      <c r="F200" s="230" t="s">
        <v>4263</v>
      </c>
      <c r="G200" s="231" t="s">
        <v>3197</v>
      </c>
      <c r="H200" s="232">
        <v>2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21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1108</v>
      </c>
    </row>
    <row r="201" s="2" customFormat="1" ht="16.5" customHeight="1">
      <c r="A201" s="39"/>
      <c r="B201" s="40"/>
      <c r="C201" s="228" t="s">
        <v>597</v>
      </c>
      <c r="D201" s="228" t="s">
        <v>217</v>
      </c>
      <c r="E201" s="229" t="s">
        <v>4201</v>
      </c>
      <c r="F201" s="230" t="s">
        <v>4202</v>
      </c>
      <c r="G201" s="231" t="s">
        <v>3197</v>
      </c>
      <c r="H201" s="232">
        <v>10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21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1117</v>
      </c>
    </row>
    <row r="202" s="2" customFormat="1" ht="16.5" customHeight="1">
      <c r="A202" s="39"/>
      <c r="B202" s="40"/>
      <c r="C202" s="228" t="s">
        <v>603</v>
      </c>
      <c r="D202" s="228" t="s">
        <v>217</v>
      </c>
      <c r="E202" s="229" t="s">
        <v>4203</v>
      </c>
      <c r="F202" s="230" t="s">
        <v>4204</v>
      </c>
      <c r="G202" s="231" t="s">
        <v>3197</v>
      </c>
      <c r="H202" s="232">
        <v>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21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1132</v>
      </c>
    </row>
    <row r="203" s="2" customFormat="1" ht="16.5" customHeight="1">
      <c r="A203" s="39"/>
      <c r="B203" s="40"/>
      <c r="C203" s="228" t="s">
        <v>608</v>
      </c>
      <c r="D203" s="228" t="s">
        <v>217</v>
      </c>
      <c r="E203" s="229" t="s">
        <v>4205</v>
      </c>
      <c r="F203" s="230" t="s">
        <v>4206</v>
      </c>
      <c r="G203" s="231" t="s">
        <v>3197</v>
      </c>
      <c r="H203" s="232">
        <v>40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21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1142</v>
      </c>
    </row>
    <row r="204" s="2" customFormat="1" ht="16.5" customHeight="1">
      <c r="A204" s="39"/>
      <c r="B204" s="40"/>
      <c r="C204" s="228" t="s">
        <v>612</v>
      </c>
      <c r="D204" s="228" t="s">
        <v>217</v>
      </c>
      <c r="E204" s="229" t="s">
        <v>4207</v>
      </c>
      <c r="F204" s="230" t="s">
        <v>4208</v>
      </c>
      <c r="G204" s="231" t="s">
        <v>3197</v>
      </c>
      <c r="H204" s="232">
        <v>40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21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1153</v>
      </c>
    </row>
    <row r="205" s="2" customFormat="1" ht="16.5" customHeight="1">
      <c r="A205" s="39"/>
      <c r="B205" s="40"/>
      <c r="C205" s="228" t="s">
        <v>616</v>
      </c>
      <c r="D205" s="228" t="s">
        <v>217</v>
      </c>
      <c r="E205" s="229" t="s">
        <v>4264</v>
      </c>
      <c r="F205" s="230" t="s">
        <v>4265</v>
      </c>
      <c r="G205" s="231" t="s">
        <v>3197</v>
      </c>
      <c r="H205" s="232">
        <v>20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221</v>
      </c>
      <c r="AT205" s="240" t="s">
        <v>217</v>
      </c>
      <c r="AU205" s="240" t="s">
        <v>21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1163</v>
      </c>
    </row>
    <row r="206" s="2" customFormat="1" ht="16.5" customHeight="1">
      <c r="A206" s="39"/>
      <c r="B206" s="40"/>
      <c r="C206" s="228" t="s">
        <v>620</v>
      </c>
      <c r="D206" s="228" t="s">
        <v>217</v>
      </c>
      <c r="E206" s="229" t="s">
        <v>4207</v>
      </c>
      <c r="F206" s="230" t="s">
        <v>4208</v>
      </c>
      <c r="G206" s="231" t="s">
        <v>3197</v>
      </c>
      <c r="H206" s="232">
        <v>20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1175</v>
      </c>
    </row>
    <row r="207" s="2" customFormat="1" ht="16.5" customHeight="1">
      <c r="A207" s="39"/>
      <c r="B207" s="40"/>
      <c r="C207" s="228" t="s">
        <v>626</v>
      </c>
      <c r="D207" s="228" t="s">
        <v>217</v>
      </c>
      <c r="E207" s="229" t="s">
        <v>4266</v>
      </c>
      <c r="F207" s="230" t="s">
        <v>4267</v>
      </c>
      <c r="G207" s="231" t="s">
        <v>3197</v>
      </c>
      <c r="H207" s="232">
        <v>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1186</v>
      </c>
    </row>
    <row r="208" s="2" customFormat="1" ht="16.5" customHeight="1">
      <c r="A208" s="39"/>
      <c r="B208" s="40"/>
      <c r="C208" s="228" t="s">
        <v>631</v>
      </c>
      <c r="D208" s="228" t="s">
        <v>217</v>
      </c>
      <c r="E208" s="229" t="s">
        <v>4211</v>
      </c>
      <c r="F208" s="230" t="s">
        <v>4212</v>
      </c>
      <c r="G208" s="231" t="s">
        <v>3197</v>
      </c>
      <c r="H208" s="232">
        <v>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1195</v>
      </c>
    </row>
    <row r="209" s="2" customFormat="1" ht="16.5" customHeight="1">
      <c r="A209" s="39"/>
      <c r="B209" s="40"/>
      <c r="C209" s="228" t="s">
        <v>637</v>
      </c>
      <c r="D209" s="228" t="s">
        <v>217</v>
      </c>
      <c r="E209" s="229" t="s">
        <v>4268</v>
      </c>
      <c r="F209" s="230" t="s">
        <v>4269</v>
      </c>
      <c r="G209" s="231" t="s">
        <v>3197</v>
      </c>
      <c r="H209" s="232">
        <v>7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1205</v>
      </c>
    </row>
    <row r="210" s="2" customFormat="1" ht="16.5" customHeight="1">
      <c r="A210" s="39"/>
      <c r="B210" s="40"/>
      <c r="C210" s="228" t="s">
        <v>641</v>
      </c>
      <c r="D210" s="228" t="s">
        <v>217</v>
      </c>
      <c r="E210" s="229" t="s">
        <v>4270</v>
      </c>
      <c r="F210" s="230" t="s">
        <v>4271</v>
      </c>
      <c r="G210" s="231" t="s">
        <v>3197</v>
      </c>
      <c r="H210" s="232">
        <v>7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1216</v>
      </c>
    </row>
    <row r="211" s="2" customFormat="1" ht="16.5" customHeight="1">
      <c r="A211" s="39"/>
      <c r="B211" s="40"/>
      <c r="C211" s="228" t="s">
        <v>645</v>
      </c>
      <c r="D211" s="228" t="s">
        <v>217</v>
      </c>
      <c r="E211" s="229" t="s">
        <v>4211</v>
      </c>
      <c r="F211" s="230" t="s">
        <v>4212</v>
      </c>
      <c r="G211" s="231" t="s">
        <v>3197</v>
      </c>
      <c r="H211" s="232">
        <v>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1225</v>
      </c>
    </row>
    <row r="212" s="2" customFormat="1" ht="16.5" customHeight="1">
      <c r="A212" s="39"/>
      <c r="B212" s="40"/>
      <c r="C212" s="228" t="s">
        <v>651</v>
      </c>
      <c r="D212" s="228" t="s">
        <v>217</v>
      </c>
      <c r="E212" s="229" t="s">
        <v>4272</v>
      </c>
      <c r="F212" s="230" t="s">
        <v>4273</v>
      </c>
      <c r="G212" s="231" t="s">
        <v>3197</v>
      </c>
      <c r="H212" s="232">
        <v>7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1238</v>
      </c>
    </row>
    <row r="213" s="2" customFormat="1" ht="21.75" customHeight="1">
      <c r="A213" s="39"/>
      <c r="B213" s="40"/>
      <c r="C213" s="228" t="s">
        <v>656</v>
      </c>
      <c r="D213" s="228" t="s">
        <v>217</v>
      </c>
      <c r="E213" s="229" t="s">
        <v>4209</v>
      </c>
      <c r="F213" s="230" t="s">
        <v>4210</v>
      </c>
      <c r="G213" s="231" t="s">
        <v>3197</v>
      </c>
      <c r="H213" s="232">
        <v>7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21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1248</v>
      </c>
    </row>
    <row r="214" s="2" customFormat="1" ht="16.5" customHeight="1">
      <c r="A214" s="39"/>
      <c r="B214" s="40"/>
      <c r="C214" s="228" t="s">
        <v>661</v>
      </c>
      <c r="D214" s="228" t="s">
        <v>217</v>
      </c>
      <c r="E214" s="229" t="s">
        <v>4211</v>
      </c>
      <c r="F214" s="230" t="s">
        <v>4212</v>
      </c>
      <c r="G214" s="231" t="s">
        <v>3197</v>
      </c>
      <c r="H214" s="232">
        <v>7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1258</v>
      </c>
    </row>
    <row r="215" s="2" customFormat="1" ht="16.5" customHeight="1">
      <c r="A215" s="39"/>
      <c r="B215" s="40"/>
      <c r="C215" s="228" t="s">
        <v>666</v>
      </c>
      <c r="D215" s="228" t="s">
        <v>217</v>
      </c>
      <c r="E215" s="229" t="s">
        <v>4213</v>
      </c>
      <c r="F215" s="230" t="s">
        <v>4214</v>
      </c>
      <c r="G215" s="231" t="s">
        <v>3197</v>
      </c>
      <c r="H215" s="232">
        <v>14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1267</v>
      </c>
    </row>
    <row r="216" s="2" customFormat="1" ht="16.5" customHeight="1">
      <c r="A216" s="39"/>
      <c r="B216" s="40"/>
      <c r="C216" s="228" t="s">
        <v>672</v>
      </c>
      <c r="D216" s="228" t="s">
        <v>217</v>
      </c>
      <c r="E216" s="229" t="s">
        <v>4215</v>
      </c>
      <c r="F216" s="230" t="s">
        <v>4216</v>
      </c>
      <c r="G216" s="231" t="s">
        <v>3197</v>
      </c>
      <c r="H216" s="232">
        <v>540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1278</v>
      </c>
    </row>
    <row r="217" s="2" customFormat="1" ht="16.5" customHeight="1">
      <c r="A217" s="39"/>
      <c r="B217" s="40"/>
      <c r="C217" s="228" t="s">
        <v>676</v>
      </c>
      <c r="D217" s="228" t="s">
        <v>217</v>
      </c>
      <c r="E217" s="229" t="s">
        <v>4217</v>
      </c>
      <c r="F217" s="230" t="s">
        <v>4218</v>
      </c>
      <c r="G217" s="231" t="s">
        <v>3197</v>
      </c>
      <c r="H217" s="232">
        <v>55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1290</v>
      </c>
    </row>
    <row r="218" s="2" customFormat="1" ht="16.5" customHeight="1">
      <c r="A218" s="39"/>
      <c r="B218" s="40"/>
      <c r="C218" s="228" t="s">
        <v>680</v>
      </c>
      <c r="D218" s="228" t="s">
        <v>217</v>
      </c>
      <c r="E218" s="229" t="s">
        <v>4274</v>
      </c>
      <c r="F218" s="230" t="s">
        <v>4220</v>
      </c>
      <c r="G218" s="231" t="s">
        <v>4221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1300</v>
      </c>
    </row>
    <row r="219" s="2" customFormat="1" ht="16.5" customHeight="1">
      <c r="A219" s="39"/>
      <c r="B219" s="40"/>
      <c r="C219" s="228" t="s">
        <v>684</v>
      </c>
      <c r="D219" s="228" t="s">
        <v>217</v>
      </c>
      <c r="E219" s="229" t="s">
        <v>4275</v>
      </c>
      <c r="F219" s="230" t="s">
        <v>4223</v>
      </c>
      <c r="G219" s="231" t="s">
        <v>4221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1310</v>
      </c>
    </row>
    <row r="220" s="12" customFormat="1" ht="25.92" customHeight="1">
      <c r="A220" s="12"/>
      <c r="B220" s="212"/>
      <c r="C220" s="213"/>
      <c r="D220" s="214" t="s">
        <v>79</v>
      </c>
      <c r="E220" s="215" t="s">
        <v>4276</v>
      </c>
      <c r="F220" s="215" t="s">
        <v>4277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SUM(P221:P245)</f>
        <v>0</v>
      </c>
      <c r="Q220" s="220"/>
      <c r="R220" s="221">
        <f>SUM(R221:R245)</f>
        <v>0</v>
      </c>
      <c r="S220" s="220"/>
      <c r="T220" s="222">
        <f>SUM(T221:T245)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21</v>
      </c>
      <c r="AT220" s="224" t="s">
        <v>79</v>
      </c>
      <c r="AU220" s="224" t="s">
        <v>80</v>
      </c>
      <c r="AY220" s="223" t="s">
        <v>215</v>
      </c>
      <c r="BK220" s="225">
        <f>SUM(BK221:BK245)</f>
        <v>0</v>
      </c>
    </row>
    <row r="221" s="2" customFormat="1" ht="16.5" customHeight="1">
      <c r="A221" s="39"/>
      <c r="B221" s="40"/>
      <c r="C221" s="228" t="s">
        <v>688</v>
      </c>
      <c r="D221" s="228" t="s">
        <v>217</v>
      </c>
      <c r="E221" s="229" t="s">
        <v>4278</v>
      </c>
      <c r="F221" s="230" t="s">
        <v>4279</v>
      </c>
      <c r="G221" s="231" t="s">
        <v>472</v>
      </c>
      <c r="H221" s="232">
        <v>20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1320</v>
      </c>
    </row>
    <row r="222" s="2" customFormat="1" ht="16.5" customHeight="1">
      <c r="A222" s="39"/>
      <c r="B222" s="40"/>
      <c r="C222" s="228" t="s">
        <v>692</v>
      </c>
      <c r="D222" s="228" t="s">
        <v>217</v>
      </c>
      <c r="E222" s="229" t="s">
        <v>4280</v>
      </c>
      <c r="F222" s="230" t="s">
        <v>4281</v>
      </c>
      <c r="G222" s="231" t="s">
        <v>472</v>
      </c>
      <c r="H222" s="232">
        <v>10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1328</v>
      </c>
    </row>
    <row r="223" s="2" customFormat="1" ht="16.5" customHeight="1">
      <c r="A223" s="39"/>
      <c r="B223" s="40"/>
      <c r="C223" s="228" t="s">
        <v>697</v>
      </c>
      <c r="D223" s="228" t="s">
        <v>217</v>
      </c>
      <c r="E223" s="229" t="s">
        <v>4282</v>
      </c>
      <c r="F223" s="230" t="s">
        <v>4283</v>
      </c>
      <c r="G223" s="231" t="s">
        <v>472</v>
      </c>
      <c r="H223" s="232">
        <v>80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221</v>
      </c>
      <c r="AT223" s="240" t="s">
        <v>217</v>
      </c>
      <c r="AU223" s="240" t="s">
        <v>21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1340</v>
      </c>
    </row>
    <row r="224" s="2" customFormat="1" ht="16.5" customHeight="1">
      <c r="A224" s="39"/>
      <c r="B224" s="40"/>
      <c r="C224" s="228" t="s">
        <v>702</v>
      </c>
      <c r="D224" s="228" t="s">
        <v>217</v>
      </c>
      <c r="E224" s="229" t="s">
        <v>4284</v>
      </c>
      <c r="F224" s="230" t="s">
        <v>4285</v>
      </c>
      <c r="G224" s="231" t="s">
        <v>472</v>
      </c>
      <c r="H224" s="232">
        <v>40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21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1350</v>
      </c>
    </row>
    <row r="225" s="2" customFormat="1" ht="16.5" customHeight="1">
      <c r="A225" s="39"/>
      <c r="B225" s="40"/>
      <c r="C225" s="228" t="s">
        <v>708</v>
      </c>
      <c r="D225" s="228" t="s">
        <v>217</v>
      </c>
      <c r="E225" s="229" t="s">
        <v>4286</v>
      </c>
      <c r="F225" s="230" t="s">
        <v>4287</v>
      </c>
      <c r="G225" s="231" t="s">
        <v>472</v>
      </c>
      <c r="H225" s="232">
        <v>125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21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1360</v>
      </c>
    </row>
    <row r="226" s="2" customFormat="1" ht="16.5" customHeight="1">
      <c r="A226" s="39"/>
      <c r="B226" s="40"/>
      <c r="C226" s="228" t="s">
        <v>712</v>
      </c>
      <c r="D226" s="228" t="s">
        <v>217</v>
      </c>
      <c r="E226" s="229" t="s">
        <v>4288</v>
      </c>
      <c r="F226" s="230" t="s">
        <v>4289</v>
      </c>
      <c r="G226" s="231" t="s">
        <v>472</v>
      </c>
      <c r="H226" s="232">
        <v>60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21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1370</v>
      </c>
    </row>
    <row r="227" s="2" customFormat="1" ht="16.5" customHeight="1">
      <c r="A227" s="39"/>
      <c r="B227" s="40"/>
      <c r="C227" s="228" t="s">
        <v>718</v>
      </c>
      <c r="D227" s="228" t="s">
        <v>217</v>
      </c>
      <c r="E227" s="229" t="s">
        <v>4290</v>
      </c>
      <c r="F227" s="230" t="s">
        <v>4291</v>
      </c>
      <c r="G227" s="231" t="s">
        <v>472</v>
      </c>
      <c r="H227" s="232">
        <v>50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21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1380</v>
      </c>
    </row>
    <row r="228" s="2" customFormat="1" ht="16.5" customHeight="1">
      <c r="A228" s="39"/>
      <c r="B228" s="40"/>
      <c r="C228" s="228" t="s">
        <v>724</v>
      </c>
      <c r="D228" s="228" t="s">
        <v>217</v>
      </c>
      <c r="E228" s="229" t="s">
        <v>4292</v>
      </c>
      <c r="F228" s="230" t="s">
        <v>4293</v>
      </c>
      <c r="G228" s="231" t="s">
        <v>472</v>
      </c>
      <c r="H228" s="232">
        <v>565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21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1391</v>
      </c>
    </row>
    <row r="229" s="2" customFormat="1" ht="16.5" customHeight="1">
      <c r="A229" s="39"/>
      <c r="B229" s="40"/>
      <c r="C229" s="228" t="s">
        <v>729</v>
      </c>
      <c r="D229" s="228" t="s">
        <v>217</v>
      </c>
      <c r="E229" s="229" t="s">
        <v>4294</v>
      </c>
      <c r="F229" s="230" t="s">
        <v>4295</v>
      </c>
      <c r="G229" s="231" t="s">
        <v>472</v>
      </c>
      <c r="H229" s="232">
        <v>4467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221</v>
      </c>
      <c r="AT229" s="240" t="s">
        <v>217</v>
      </c>
      <c r="AU229" s="240" t="s">
        <v>21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1403</v>
      </c>
    </row>
    <row r="230" s="2" customFormat="1" ht="16.5" customHeight="1">
      <c r="A230" s="39"/>
      <c r="B230" s="40"/>
      <c r="C230" s="228" t="s">
        <v>745</v>
      </c>
      <c r="D230" s="228" t="s">
        <v>217</v>
      </c>
      <c r="E230" s="229" t="s">
        <v>4296</v>
      </c>
      <c r="F230" s="230" t="s">
        <v>4297</v>
      </c>
      <c r="G230" s="231" t="s">
        <v>472</v>
      </c>
      <c r="H230" s="232">
        <v>420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21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1413</v>
      </c>
    </row>
    <row r="231" s="2" customFormat="1" ht="16.5" customHeight="1">
      <c r="A231" s="39"/>
      <c r="B231" s="40"/>
      <c r="C231" s="228" t="s">
        <v>27</v>
      </c>
      <c r="D231" s="228" t="s">
        <v>217</v>
      </c>
      <c r="E231" s="229" t="s">
        <v>4298</v>
      </c>
      <c r="F231" s="230" t="s">
        <v>4299</v>
      </c>
      <c r="G231" s="231" t="s">
        <v>472</v>
      </c>
      <c r="H231" s="232">
        <v>5837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221</v>
      </c>
      <c r="AT231" s="240" t="s">
        <v>217</v>
      </c>
      <c r="AU231" s="240" t="s">
        <v>21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1425</v>
      </c>
    </row>
    <row r="232" s="2" customFormat="1" ht="16.5" customHeight="1">
      <c r="A232" s="39"/>
      <c r="B232" s="40"/>
      <c r="C232" s="228" t="s">
        <v>756</v>
      </c>
      <c r="D232" s="228" t="s">
        <v>217</v>
      </c>
      <c r="E232" s="229" t="s">
        <v>4300</v>
      </c>
      <c r="F232" s="230" t="s">
        <v>4301</v>
      </c>
      <c r="G232" s="231" t="s">
        <v>3197</v>
      </c>
      <c r="H232" s="232">
        <v>263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21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1435</v>
      </c>
    </row>
    <row r="233" s="2" customFormat="1" ht="16.5" customHeight="1">
      <c r="A233" s="39"/>
      <c r="B233" s="40"/>
      <c r="C233" s="228" t="s">
        <v>764</v>
      </c>
      <c r="D233" s="228" t="s">
        <v>217</v>
      </c>
      <c r="E233" s="229" t="s">
        <v>4302</v>
      </c>
      <c r="F233" s="230" t="s">
        <v>4303</v>
      </c>
      <c r="G233" s="231" t="s">
        <v>472</v>
      </c>
      <c r="H233" s="232">
        <v>200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21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1447</v>
      </c>
    </row>
    <row r="234" s="2" customFormat="1" ht="21.75" customHeight="1">
      <c r="A234" s="39"/>
      <c r="B234" s="40"/>
      <c r="C234" s="228" t="s">
        <v>783</v>
      </c>
      <c r="D234" s="228" t="s">
        <v>217</v>
      </c>
      <c r="E234" s="229" t="s">
        <v>4304</v>
      </c>
      <c r="F234" s="230" t="s">
        <v>4305</v>
      </c>
      <c r="G234" s="231" t="s">
        <v>472</v>
      </c>
      <c r="H234" s="232">
        <v>80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21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1457</v>
      </c>
    </row>
    <row r="235" s="2" customFormat="1" ht="21.75" customHeight="1">
      <c r="A235" s="39"/>
      <c r="B235" s="40"/>
      <c r="C235" s="228" t="s">
        <v>839</v>
      </c>
      <c r="D235" s="228" t="s">
        <v>217</v>
      </c>
      <c r="E235" s="229" t="s">
        <v>4306</v>
      </c>
      <c r="F235" s="230" t="s">
        <v>4307</v>
      </c>
      <c r="G235" s="231" t="s">
        <v>472</v>
      </c>
      <c r="H235" s="232">
        <v>40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21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1467</v>
      </c>
    </row>
    <row r="236" s="2" customFormat="1" ht="16.5" customHeight="1">
      <c r="A236" s="39"/>
      <c r="B236" s="40"/>
      <c r="C236" s="228" t="s">
        <v>844</v>
      </c>
      <c r="D236" s="228" t="s">
        <v>217</v>
      </c>
      <c r="E236" s="229" t="s">
        <v>4308</v>
      </c>
      <c r="F236" s="230" t="s">
        <v>4309</v>
      </c>
      <c r="G236" s="231" t="s">
        <v>472</v>
      </c>
      <c r="H236" s="232">
        <v>80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21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1481</v>
      </c>
    </row>
    <row r="237" s="2" customFormat="1" ht="16.5" customHeight="1">
      <c r="A237" s="39"/>
      <c r="B237" s="40"/>
      <c r="C237" s="228" t="s">
        <v>865</v>
      </c>
      <c r="D237" s="228" t="s">
        <v>217</v>
      </c>
      <c r="E237" s="229" t="s">
        <v>4310</v>
      </c>
      <c r="F237" s="230" t="s">
        <v>4311</v>
      </c>
      <c r="G237" s="231" t="s">
        <v>472</v>
      </c>
      <c r="H237" s="232">
        <v>80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21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1492</v>
      </c>
    </row>
    <row r="238" s="2" customFormat="1" ht="16.5" customHeight="1">
      <c r="A238" s="39"/>
      <c r="B238" s="40"/>
      <c r="C238" s="228" t="s">
        <v>870</v>
      </c>
      <c r="D238" s="228" t="s">
        <v>217</v>
      </c>
      <c r="E238" s="229" t="s">
        <v>4312</v>
      </c>
      <c r="F238" s="230" t="s">
        <v>4313</v>
      </c>
      <c r="G238" s="231" t="s">
        <v>472</v>
      </c>
      <c r="H238" s="232">
        <v>200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221</v>
      </c>
      <c r="AT238" s="240" t="s">
        <v>217</v>
      </c>
      <c r="AU238" s="240" t="s">
        <v>21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1502</v>
      </c>
    </row>
    <row r="239" s="2" customFormat="1" ht="16.5" customHeight="1">
      <c r="A239" s="39"/>
      <c r="B239" s="40"/>
      <c r="C239" s="228" t="s">
        <v>884</v>
      </c>
      <c r="D239" s="228" t="s">
        <v>217</v>
      </c>
      <c r="E239" s="229" t="s">
        <v>4314</v>
      </c>
      <c r="F239" s="230" t="s">
        <v>4315</v>
      </c>
      <c r="G239" s="231" t="s">
        <v>3197</v>
      </c>
      <c r="H239" s="232">
        <v>100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21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1513</v>
      </c>
    </row>
    <row r="240" s="2" customFormat="1" ht="16.5" customHeight="1">
      <c r="A240" s="39"/>
      <c r="B240" s="40"/>
      <c r="C240" s="228" t="s">
        <v>893</v>
      </c>
      <c r="D240" s="228" t="s">
        <v>217</v>
      </c>
      <c r="E240" s="229" t="s">
        <v>4316</v>
      </c>
      <c r="F240" s="230" t="s">
        <v>4317</v>
      </c>
      <c r="G240" s="231" t="s">
        <v>3197</v>
      </c>
      <c r="H240" s="232">
        <v>100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221</v>
      </c>
      <c r="AT240" s="240" t="s">
        <v>217</v>
      </c>
      <c r="AU240" s="240" t="s">
        <v>21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1523</v>
      </c>
    </row>
    <row r="241" s="2" customFormat="1" ht="16.5" customHeight="1">
      <c r="A241" s="39"/>
      <c r="B241" s="40"/>
      <c r="C241" s="228" t="s">
        <v>901</v>
      </c>
      <c r="D241" s="228" t="s">
        <v>217</v>
      </c>
      <c r="E241" s="229" t="s">
        <v>4318</v>
      </c>
      <c r="F241" s="230" t="s">
        <v>4319</v>
      </c>
      <c r="G241" s="231" t="s">
        <v>3197</v>
      </c>
      <c r="H241" s="232">
        <v>108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21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1532</v>
      </c>
    </row>
    <row r="242" s="2" customFormat="1" ht="21.75" customHeight="1">
      <c r="A242" s="39"/>
      <c r="B242" s="40"/>
      <c r="C242" s="228" t="s">
        <v>920</v>
      </c>
      <c r="D242" s="228" t="s">
        <v>217</v>
      </c>
      <c r="E242" s="229" t="s">
        <v>4320</v>
      </c>
      <c r="F242" s="230" t="s">
        <v>4321</v>
      </c>
      <c r="G242" s="231" t="s">
        <v>3197</v>
      </c>
      <c r="H242" s="232">
        <v>10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221</v>
      </c>
      <c r="AT242" s="240" t="s">
        <v>217</v>
      </c>
      <c r="AU242" s="240" t="s">
        <v>21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1544</v>
      </c>
    </row>
    <row r="243" s="2" customFormat="1" ht="16.5" customHeight="1">
      <c r="A243" s="39"/>
      <c r="B243" s="40"/>
      <c r="C243" s="228" t="s">
        <v>927</v>
      </c>
      <c r="D243" s="228" t="s">
        <v>217</v>
      </c>
      <c r="E243" s="229" t="s">
        <v>4322</v>
      </c>
      <c r="F243" s="230" t="s">
        <v>4323</v>
      </c>
      <c r="G243" s="231" t="s">
        <v>4221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221</v>
      </c>
      <c r="AT243" s="240" t="s">
        <v>217</v>
      </c>
      <c r="AU243" s="240" t="s">
        <v>21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1557</v>
      </c>
    </row>
    <row r="244" s="2" customFormat="1" ht="16.5" customHeight="1">
      <c r="A244" s="39"/>
      <c r="B244" s="40"/>
      <c r="C244" s="228" t="s">
        <v>938</v>
      </c>
      <c r="D244" s="228" t="s">
        <v>217</v>
      </c>
      <c r="E244" s="229" t="s">
        <v>4324</v>
      </c>
      <c r="F244" s="230" t="s">
        <v>4325</v>
      </c>
      <c r="G244" s="231" t="s">
        <v>4221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21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1567</v>
      </c>
    </row>
    <row r="245" s="2" customFormat="1" ht="16.5" customHeight="1">
      <c r="A245" s="39"/>
      <c r="B245" s="40"/>
      <c r="C245" s="228" t="s">
        <v>943</v>
      </c>
      <c r="D245" s="228" t="s">
        <v>217</v>
      </c>
      <c r="E245" s="229" t="s">
        <v>4326</v>
      </c>
      <c r="F245" s="230" t="s">
        <v>4327</v>
      </c>
      <c r="G245" s="231" t="s">
        <v>4221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221</v>
      </c>
      <c r="AT245" s="240" t="s">
        <v>217</v>
      </c>
      <c r="AU245" s="240" t="s">
        <v>21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1577</v>
      </c>
    </row>
    <row r="246" s="12" customFormat="1" ht="25.92" customHeight="1">
      <c r="A246" s="12"/>
      <c r="B246" s="212"/>
      <c r="C246" s="213"/>
      <c r="D246" s="214" t="s">
        <v>79</v>
      </c>
      <c r="E246" s="215" t="s">
        <v>4328</v>
      </c>
      <c r="F246" s="215" t="s">
        <v>4329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SUM(P247:P251)</f>
        <v>0</v>
      </c>
      <c r="Q246" s="220"/>
      <c r="R246" s="221">
        <f>SUM(R247:R251)</f>
        <v>0</v>
      </c>
      <c r="S246" s="220"/>
      <c r="T246" s="222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21</v>
      </c>
      <c r="AT246" s="224" t="s">
        <v>79</v>
      </c>
      <c r="AU246" s="224" t="s">
        <v>80</v>
      </c>
      <c r="AY246" s="223" t="s">
        <v>215</v>
      </c>
      <c r="BK246" s="225">
        <f>SUM(BK247:BK251)</f>
        <v>0</v>
      </c>
    </row>
    <row r="247" s="2" customFormat="1" ht="16.5" customHeight="1">
      <c r="A247" s="39"/>
      <c r="B247" s="40"/>
      <c r="C247" s="228" t="s">
        <v>948</v>
      </c>
      <c r="D247" s="228" t="s">
        <v>217</v>
      </c>
      <c r="E247" s="229" t="s">
        <v>4330</v>
      </c>
      <c r="F247" s="230" t="s">
        <v>4331</v>
      </c>
      <c r="G247" s="231" t="s">
        <v>4221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21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1591</v>
      </c>
    </row>
    <row r="248" s="2" customFormat="1" ht="16.5" customHeight="1">
      <c r="A248" s="39"/>
      <c r="B248" s="40"/>
      <c r="C248" s="228" t="s">
        <v>953</v>
      </c>
      <c r="D248" s="228" t="s">
        <v>217</v>
      </c>
      <c r="E248" s="229" t="s">
        <v>4332</v>
      </c>
      <c r="F248" s="230" t="s">
        <v>4333</v>
      </c>
      <c r="G248" s="231" t="s">
        <v>4221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221</v>
      </c>
      <c r="AT248" s="240" t="s">
        <v>217</v>
      </c>
      <c r="AU248" s="240" t="s">
        <v>21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1602</v>
      </c>
    </row>
    <row r="249" s="2" customFormat="1" ht="16.5" customHeight="1">
      <c r="A249" s="39"/>
      <c r="B249" s="40"/>
      <c r="C249" s="228" t="s">
        <v>965</v>
      </c>
      <c r="D249" s="228" t="s">
        <v>217</v>
      </c>
      <c r="E249" s="229" t="s">
        <v>4334</v>
      </c>
      <c r="F249" s="230" t="s">
        <v>4335</v>
      </c>
      <c r="G249" s="231" t="s">
        <v>4221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21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1616</v>
      </c>
    </row>
    <row r="250" s="2" customFormat="1" ht="16.5" customHeight="1">
      <c r="A250" s="39"/>
      <c r="B250" s="40"/>
      <c r="C250" s="228" t="s">
        <v>970</v>
      </c>
      <c r="D250" s="228" t="s">
        <v>217</v>
      </c>
      <c r="E250" s="229" t="s">
        <v>4336</v>
      </c>
      <c r="F250" s="230" t="s">
        <v>4337</v>
      </c>
      <c r="G250" s="231" t="s">
        <v>4221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21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1628</v>
      </c>
    </row>
    <row r="251" s="2" customFormat="1" ht="21.75" customHeight="1">
      <c r="A251" s="39"/>
      <c r="B251" s="40"/>
      <c r="C251" s="228" t="s">
        <v>978</v>
      </c>
      <c r="D251" s="228" t="s">
        <v>217</v>
      </c>
      <c r="E251" s="229" t="s">
        <v>4338</v>
      </c>
      <c r="F251" s="230" t="s">
        <v>4339</v>
      </c>
      <c r="G251" s="231" t="s">
        <v>4221</v>
      </c>
      <c r="H251" s="232">
        <v>1</v>
      </c>
      <c r="I251" s="233"/>
      <c r="J251" s="234">
        <f>ROUND(I251*H251,2)</f>
        <v>0</v>
      </c>
      <c r="K251" s="235"/>
      <c r="L251" s="45"/>
      <c r="M251" s="301" t="s">
        <v>1</v>
      </c>
      <c r="N251" s="302" t="s">
        <v>45</v>
      </c>
      <c r="O251" s="303"/>
      <c r="P251" s="304">
        <f>O251*H251</f>
        <v>0</v>
      </c>
      <c r="Q251" s="304">
        <v>0</v>
      </c>
      <c r="R251" s="304">
        <f>Q251*H251</f>
        <v>0</v>
      </c>
      <c r="S251" s="304">
        <v>0</v>
      </c>
      <c r="T251" s="30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21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1639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Eqh+M26ggQnuzBxJklzB4in3P1svJzxMmujQYacdXkWzIWycen6bzkhOfWEYn47lZOWBnboG3MV5oZ5g0P5lWQ==" hashValue="nLh0DjSZiTeVVFTu4CnbLQeQnY/2w32ekBE7Yy0qD6NHpAvHAlHnLRbgWyW+3K5IvVsPTcKPAKOL9DIJ4tXWMA==" algorithmName="SHA-512" password="CC35"/>
  <autoFilter ref="C123:K2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4340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ROUND(J271,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ROUND((SUM(BE271:BE711)),  2)</f>
        <v>0</v>
      </c>
      <c r="G33" s="39"/>
      <c r="H33" s="39"/>
      <c r="I33" s="165">
        <v>0.20999999999999999</v>
      </c>
      <c r="J33" s="164">
        <f>ROUND(((SUM(BE271:BE711))*I33),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ROUND((SUM(BF271:BF711)),  2)</f>
        <v>0</v>
      </c>
      <c r="G34" s="39"/>
      <c r="H34" s="39"/>
      <c r="I34" s="165">
        <v>0.14999999999999999</v>
      </c>
      <c r="J34" s="164">
        <f>ROUND(((SUM(BF271:BF711))*I34),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ROUND((SUM(BG271:BG711)),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ROUND((SUM(BH271:BH711)),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ROUND((SUM(BI271:BI711)),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J271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4341</v>
      </c>
      <c r="E97" s="192"/>
      <c r="F97" s="192"/>
      <c r="G97" s="192"/>
      <c r="H97" s="192"/>
      <c r="I97" s="192"/>
      <c r="J97" s="193">
        <f>J272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4342</v>
      </c>
      <c r="E98" s="197"/>
      <c r="F98" s="197"/>
      <c r="G98" s="197"/>
      <c r="H98" s="197"/>
      <c r="I98" s="197"/>
      <c r="J98" s="198">
        <f>J273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4343</v>
      </c>
      <c r="E99" s="197"/>
      <c r="F99" s="197"/>
      <c r="G99" s="197"/>
      <c r="H99" s="197"/>
      <c r="I99" s="197"/>
      <c r="J99" s="198">
        <f>J275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4344</v>
      </c>
      <c r="E100" s="197"/>
      <c r="F100" s="197"/>
      <c r="G100" s="197"/>
      <c r="H100" s="197"/>
      <c r="I100" s="197"/>
      <c r="J100" s="198">
        <f>J282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4345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4346</v>
      </c>
      <c r="E102" s="197"/>
      <c r="F102" s="197"/>
      <c r="G102" s="197"/>
      <c r="H102" s="197"/>
      <c r="I102" s="197"/>
      <c r="J102" s="198">
        <f>J293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4347</v>
      </c>
      <c r="E103" s="197"/>
      <c r="F103" s="197"/>
      <c r="G103" s="197"/>
      <c r="H103" s="197"/>
      <c r="I103" s="197"/>
      <c r="J103" s="198">
        <f>J295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4348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4349</v>
      </c>
      <c r="E105" s="197"/>
      <c r="F105" s="197"/>
      <c r="G105" s="197"/>
      <c r="H105" s="197"/>
      <c r="I105" s="197"/>
      <c r="J105" s="198">
        <f>J300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4350</v>
      </c>
      <c r="E106" s="197"/>
      <c r="F106" s="197"/>
      <c r="G106" s="197"/>
      <c r="H106" s="197"/>
      <c r="I106" s="197"/>
      <c r="J106" s="198">
        <f>J303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4351</v>
      </c>
      <c r="E107" s="197"/>
      <c r="F107" s="197"/>
      <c r="G107" s="197"/>
      <c r="H107" s="197"/>
      <c r="I107" s="197"/>
      <c r="J107" s="198">
        <f>J307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4352</v>
      </c>
      <c r="E108" s="197"/>
      <c r="F108" s="197"/>
      <c r="G108" s="197"/>
      <c r="H108" s="197"/>
      <c r="I108" s="197"/>
      <c r="J108" s="198">
        <f>J310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4353</v>
      </c>
      <c r="E109" s="197"/>
      <c r="F109" s="197"/>
      <c r="G109" s="197"/>
      <c r="H109" s="197"/>
      <c r="I109" s="197"/>
      <c r="J109" s="198">
        <f>J314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4354</v>
      </c>
      <c r="E110" s="197"/>
      <c r="F110" s="197"/>
      <c r="G110" s="197"/>
      <c r="H110" s="197"/>
      <c r="I110" s="197"/>
      <c r="J110" s="198">
        <f>J318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4355</v>
      </c>
      <c r="E111" s="197"/>
      <c r="F111" s="197"/>
      <c r="G111" s="197"/>
      <c r="H111" s="197"/>
      <c r="I111" s="197"/>
      <c r="J111" s="198">
        <f>J324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4356</v>
      </c>
      <c r="E112" s="197"/>
      <c r="F112" s="197"/>
      <c r="G112" s="197"/>
      <c r="H112" s="197"/>
      <c r="I112" s="197"/>
      <c r="J112" s="198">
        <f>J327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4357</v>
      </c>
      <c r="E113" s="197"/>
      <c r="F113" s="197"/>
      <c r="G113" s="197"/>
      <c r="H113" s="197"/>
      <c r="I113" s="197"/>
      <c r="J113" s="198">
        <f>J330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4358</v>
      </c>
      <c r="E114" s="192"/>
      <c r="F114" s="192"/>
      <c r="G114" s="192"/>
      <c r="H114" s="192"/>
      <c r="I114" s="192"/>
      <c r="J114" s="193">
        <f>J333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4"/>
      <c r="D115" s="196" t="s">
        <v>4342</v>
      </c>
      <c r="E115" s="197"/>
      <c r="F115" s="197"/>
      <c r="G115" s="197"/>
      <c r="H115" s="197"/>
      <c r="I115" s="197"/>
      <c r="J115" s="198">
        <f>J334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4343</v>
      </c>
      <c r="E116" s="197"/>
      <c r="F116" s="197"/>
      <c r="G116" s="197"/>
      <c r="H116" s="197"/>
      <c r="I116" s="197"/>
      <c r="J116" s="198">
        <f>J336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4344</v>
      </c>
      <c r="E117" s="197"/>
      <c r="F117" s="197"/>
      <c r="G117" s="197"/>
      <c r="H117" s="197"/>
      <c r="I117" s="197"/>
      <c r="J117" s="198">
        <f>J343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4345</v>
      </c>
      <c r="E118" s="197"/>
      <c r="F118" s="197"/>
      <c r="G118" s="197"/>
      <c r="H118" s="197"/>
      <c r="I118" s="197"/>
      <c r="J118" s="198">
        <f>J345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4346</v>
      </c>
      <c r="E119" s="197"/>
      <c r="F119" s="197"/>
      <c r="G119" s="197"/>
      <c r="H119" s="197"/>
      <c r="I119" s="197"/>
      <c r="J119" s="198">
        <f>J354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4347</v>
      </c>
      <c r="E120" s="197"/>
      <c r="F120" s="197"/>
      <c r="G120" s="197"/>
      <c r="H120" s="197"/>
      <c r="I120" s="197"/>
      <c r="J120" s="198">
        <f>J356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4348</v>
      </c>
      <c r="E121" s="197"/>
      <c r="F121" s="197"/>
      <c r="G121" s="197"/>
      <c r="H121" s="197"/>
      <c r="I121" s="197"/>
      <c r="J121" s="198">
        <f>J358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4349</v>
      </c>
      <c r="E122" s="197"/>
      <c r="F122" s="197"/>
      <c r="G122" s="197"/>
      <c r="H122" s="197"/>
      <c r="I122" s="197"/>
      <c r="J122" s="198">
        <f>J361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4350</v>
      </c>
      <c r="E123" s="197"/>
      <c r="F123" s="197"/>
      <c r="G123" s="197"/>
      <c r="H123" s="197"/>
      <c r="I123" s="197"/>
      <c r="J123" s="198">
        <f>J363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4351</v>
      </c>
      <c r="E124" s="197"/>
      <c r="F124" s="197"/>
      <c r="G124" s="197"/>
      <c r="H124" s="197"/>
      <c r="I124" s="197"/>
      <c r="J124" s="198">
        <f>J366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4352</v>
      </c>
      <c r="E125" s="197"/>
      <c r="F125" s="197"/>
      <c r="G125" s="197"/>
      <c r="H125" s="197"/>
      <c r="I125" s="197"/>
      <c r="J125" s="198">
        <f>J369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4353</v>
      </c>
      <c r="E126" s="197"/>
      <c r="F126" s="197"/>
      <c r="G126" s="197"/>
      <c r="H126" s="197"/>
      <c r="I126" s="197"/>
      <c r="J126" s="198">
        <f>J373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4354</v>
      </c>
      <c r="E127" s="197"/>
      <c r="F127" s="197"/>
      <c r="G127" s="197"/>
      <c r="H127" s="197"/>
      <c r="I127" s="197"/>
      <c r="J127" s="198">
        <f>J377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4355</v>
      </c>
      <c r="E128" s="197"/>
      <c r="F128" s="197"/>
      <c r="G128" s="197"/>
      <c r="H128" s="197"/>
      <c r="I128" s="197"/>
      <c r="J128" s="198">
        <f>J383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4356</v>
      </c>
      <c r="E129" s="197"/>
      <c r="F129" s="197"/>
      <c r="G129" s="197"/>
      <c r="H129" s="197"/>
      <c r="I129" s="197"/>
      <c r="J129" s="198">
        <f>J385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4357</v>
      </c>
      <c r="E130" s="197"/>
      <c r="F130" s="197"/>
      <c r="G130" s="197"/>
      <c r="H130" s="197"/>
      <c r="I130" s="197"/>
      <c r="J130" s="198">
        <f>J388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9"/>
      <c r="C131" s="190"/>
      <c r="D131" s="191" t="s">
        <v>4359</v>
      </c>
      <c r="E131" s="192"/>
      <c r="F131" s="192"/>
      <c r="G131" s="192"/>
      <c r="H131" s="192"/>
      <c r="I131" s="192"/>
      <c r="J131" s="193">
        <f>J391</f>
        <v>0</v>
      </c>
      <c r="K131" s="190"/>
      <c r="L131" s="19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5"/>
      <c r="C132" s="134"/>
      <c r="D132" s="196" t="s">
        <v>4342</v>
      </c>
      <c r="E132" s="197"/>
      <c r="F132" s="197"/>
      <c r="G132" s="197"/>
      <c r="H132" s="197"/>
      <c r="I132" s="197"/>
      <c r="J132" s="198">
        <f>J392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4343</v>
      </c>
      <c r="E133" s="197"/>
      <c r="F133" s="197"/>
      <c r="G133" s="197"/>
      <c r="H133" s="197"/>
      <c r="I133" s="197"/>
      <c r="J133" s="198">
        <f>J394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4344</v>
      </c>
      <c r="E134" s="197"/>
      <c r="F134" s="197"/>
      <c r="G134" s="197"/>
      <c r="H134" s="197"/>
      <c r="I134" s="197"/>
      <c r="J134" s="198">
        <f>J399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4345</v>
      </c>
      <c r="E135" s="197"/>
      <c r="F135" s="197"/>
      <c r="G135" s="197"/>
      <c r="H135" s="197"/>
      <c r="I135" s="197"/>
      <c r="J135" s="198">
        <f>J401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4"/>
      <c r="D136" s="196" t="s">
        <v>4347</v>
      </c>
      <c r="E136" s="197"/>
      <c r="F136" s="197"/>
      <c r="G136" s="197"/>
      <c r="H136" s="197"/>
      <c r="I136" s="197"/>
      <c r="J136" s="198">
        <f>J406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5"/>
      <c r="C137" s="134"/>
      <c r="D137" s="196" t="s">
        <v>4360</v>
      </c>
      <c r="E137" s="197"/>
      <c r="F137" s="197"/>
      <c r="G137" s="197"/>
      <c r="H137" s="197"/>
      <c r="I137" s="197"/>
      <c r="J137" s="198">
        <f>J408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4"/>
      <c r="D138" s="196" t="s">
        <v>4361</v>
      </c>
      <c r="E138" s="197"/>
      <c r="F138" s="197"/>
      <c r="G138" s="197"/>
      <c r="H138" s="197"/>
      <c r="I138" s="197"/>
      <c r="J138" s="198">
        <f>J410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4"/>
      <c r="D139" s="196" t="s">
        <v>4350</v>
      </c>
      <c r="E139" s="197"/>
      <c r="F139" s="197"/>
      <c r="G139" s="197"/>
      <c r="H139" s="197"/>
      <c r="I139" s="197"/>
      <c r="J139" s="198">
        <f>J412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4351</v>
      </c>
      <c r="E140" s="197"/>
      <c r="F140" s="197"/>
      <c r="G140" s="197"/>
      <c r="H140" s="197"/>
      <c r="I140" s="197"/>
      <c r="J140" s="198">
        <f>J415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4352</v>
      </c>
      <c r="E141" s="197"/>
      <c r="F141" s="197"/>
      <c r="G141" s="197"/>
      <c r="H141" s="197"/>
      <c r="I141" s="197"/>
      <c r="J141" s="198">
        <f>J420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4353</v>
      </c>
      <c r="E142" s="197"/>
      <c r="F142" s="197"/>
      <c r="G142" s="197"/>
      <c r="H142" s="197"/>
      <c r="I142" s="197"/>
      <c r="J142" s="198">
        <f>J426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4354</v>
      </c>
      <c r="E143" s="197"/>
      <c r="F143" s="197"/>
      <c r="G143" s="197"/>
      <c r="H143" s="197"/>
      <c r="I143" s="197"/>
      <c r="J143" s="198">
        <f>J432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4355</v>
      </c>
      <c r="E144" s="197"/>
      <c r="F144" s="197"/>
      <c r="G144" s="197"/>
      <c r="H144" s="197"/>
      <c r="I144" s="197"/>
      <c r="J144" s="198">
        <f>J441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4356</v>
      </c>
      <c r="E145" s="197"/>
      <c r="F145" s="197"/>
      <c r="G145" s="197"/>
      <c r="H145" s="197"/>
      <c r="I145" s="197"/>
      <c r="J145" s="198">
        <f>J444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5"/>
      <c r="C146" s="134"/>
      <c r="D146" s="196" t="s">
        <v>4357</v>
      </c>
      <c r="E146" s="197"/>
      <c r="F146" s="197"/>
      <c r="G146" s="197"/>
      <c r="H146" s="197"/>
      <c r="I146" s="197"/>
      <c r="J146" s="198">
        <f>J449</f>
        <v>0</v>
      </c>
      <c r="K146" s="134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89"/>
      <c r="C147" s="190"/>
      <c r="D147" s="191" t="s">
        <v>4362</v>
      </c>
      <c r="E147" s="192"/>
      <c r="F147" s="192"/>
      <c r="G147" s="192"/>
      <c r="H147" s="192"/>
      <c r="I147" s="192"/>
      <c r="J147" s="193">
        <f>J452</f>
        <v>0</v>
      </c>
      <c r="K147" s="190"/>
      <c r="L147" s="19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5"/>
      <c r="C148" s="134"/>
      <c r="D148" s="196" t="s">
        <v>4342</v>
      </c>
      <c r="E148" s="197"/>
      <c r="F148" s="197"/>
      <c r="G148" s="197"/>
      <c r="H148" s="197"/>
      <c r="I148" s="197"/>
      <c r="J148" s="198">
        <f>J453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5"/>
      <c r="C149" s="134"/>
      <c r="D149" s="196" t="s">
        <v>4343</v>
      </c>
      <c r="E149" s="197"/>
      <c r="F149" s="197"/>
      <c r="G149" s="197"/>
      <c r="H149" s="197"/>
      <c r="I149" s="197"/>
      <c r="J149" s="198">
        <f>J455</f>
        <v>0</v>
      </c>
      <c r="K149" s="134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5"/>
      <c r="C150" s="134"/>
      <c r="D150" s="196" t="s">
        <v>4344</v>
      </c>
      <c r="E150" s="197"/>
      <c r="F150" s="197"/>
      <c r="G150" s="197"/>
      <c r="H150" s="197"/>
      <c r="I150" s="197"/>
      <c r="J150" s="198">
        <f>J460</f>
        <v>0</v>
      </c>
      <c r="K150" s="134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9.92" customHeight="1">
      <c r="A151" s="10"/>
      <c r="B151" s="195"/>
      <c r="C151" s="134"/>
      <c r="D151" s="196" t="s">
        <v>4345</v>
      </c>
      <c r="E151" s="197"/>
      <c r="F151" s="197"/>
      <c r="G151" s="197"/>
      <c r="H151" s="197"/>
      <c r="I151" s="197"/>
      <c r="J151" s="198">
        <f>J462</f>
        <v>0</v>
      </c>
      <c r="K151" s="134"/>
      <c r="L151" s="199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5"/>
      <c r="C152" s="134"/>
      <c r="D152" s="196" t="s">
        <v>4347</v>
      </c>
      <c r="E152" s="197"/>
      <c r="F152" s="197"/>
      <c r="G152" s="197"/>
      <c r="H152" s="197"/>
      <c r="I152" s="197"/>
      <c r="J152" s="198">
        <f>J467</f>
        <v>0</v>
      </c>
      <c r="K152" s="134"/>
      <c r="L152" s="199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5"/>
      <c r="C153" s="134"/>
      <c r="D153" s="196" t="s">
        <v>4363</v>
      </c>
      <c r="E153" s="197"/>
      <c r="F153" s="197"/>
      <c r="G153" s="197"/>
      <c r="H153" s="197"/>
      <c r="I153" s="197"/>
      <c r="J153" s="198">
        <f>J469</f>
        <v>0</v>
      </c>
      <c r="K153" s="134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5"/>
      <c r="C154" s="134"/>
      <c r="D154" s="196" t="s">
        <v>4363</v>
      </c>
      <c r="E154" s="197"/>
      <c r="F154" s="197"/>
      <c r="G154" s="197"/>
      <c r="H154" s="197"/>
      <c r="I154" s="197"/>
      <c r="J154" s="198">
        <f>J474</f>
        <v>0</v>
      </c>
      <c r="K154" s="134"/>
      <c r="L154" s="199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5"/>
      <c r="C155" s="134"/>
      <c r="D155" s="196" t="s">
        <v>4361</v>
      </c>
      <c r="E155" s="197"/>
      <c r="F155" s="197"/>
      <c r="G155" s="197"/>
      <c r="H155" s="197"/>
      <c r="I155" s="197"/>
      <c r="J155" s="198">
        <f>J479</f>
        <v>0</v>
      </c>
      <c r="K155" s="134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5"/>
      <c r="C156" s="134"/>
      <c r="D156" s="196" t="s">
        <v>4350</v>
      </c>
      <c r="E156" s="197"/>
      <c r="F156" s="197"/>
      <c r="G156" s="197"/>
      <c r="H156" s="197"/>
      <c r="I156" s="197"/>
      <c r="J156" s="198">
        <f>J482</f>
        <v>0</v>
      </c>
      <c r="K156" s="134"/>
      <c r="L156" s="199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5"/>
      <c r="C157" s="134"/>
      <c r="D157" s="196" t="s">
        <v>4351</v>
      </c>
      <c r="E157" s="197"/>
      <c r="F157" s="197"/>
      <c r="G157" s="197"/>
      <c r="H157" s="197"/>
      <c r="I157" s="197"/>
      <c r="J157" s="198">
        <f>J486</f>
        <v>0</v>
      </c>
      <c r="K157" s="134"/>
      <c r="L157" s="199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9.92" customHeight="1">
      <c r="A158" s="10"/>
      <c r="B158" s="195"/>
      <c r="C158" s="134"/>
      <c r="D158" s="196" t="s">
        <v>4352</v>
      </c>
      <c r="E158" s="197"/>
      <c r="F158" s="197"/>
      <c r="G158" s="197"/>
      <c r="H158" s="197"/>
      <c r="I158" s="197"/>
      <c r="J158" s="198">
        <f>J490</f>
        <v>0</v>
      </c>
      <c r="K158" s="134"/>
      <c r="L158" s="199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19.92" customHeight="1">
      <c r="A159" s="10"/>
      <c r="B159" s="195"/>
      <c r="C159" s="134"/>
      <c r="D159" s="196" t="s">
        <v>4364</v>
      </c>
      <c r="E159" s="197"/>
      <c r="F159" s="197"/>
      <c r="G159" s="197"/>
      <c r="H159" s="197"/>
      <c r="I159" s="197"/>
      <c r="J159" s="198">
        <f>J493</f>
        <v>0</v>
      </c>
      <c r="K159" s="134"/>
      <c r="L159" s="199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5"/>
      <c r="C160" s="134"/>
      <c r="D160" s="196" t="s">
        <v>4353</v>
      </c>
      <c r="E160" s="197"/>
      <c r="F160" s="197"/>
      <c r="G160" s="197"/>
      <c r="H160" s="197"/>
      <c r="I160" s="197"/>
      <c r="J160" s="198">
        <f>J495</f>
        <v>0</v>
      </c>
      <c r="K160" s="134"/>
      <c r="L160" s="199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5"/>
      <c r="C161" s="134"/>
      <c r="D161" s="196" t="s">
        <v>4354</v>
      </c>
      <c r="E161" s="197"/>
      <c r="F161" s="197"/>
      <c r="G161" s="197"/>
      <c r="H161" s="197"/>
      <c r="I161" s="197"/>
      <c r="J161" s="198">
        <f>J499</f>
        <v>0</v>
      </c>
      <c r="K161" s="134"/>
      <c r="L161" s="199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5"/>
      <c r="C162" s="134"/>
      <c r="D162" s="196" t="s">
        <v>4355</v>
      </c>
      <c r="E162" s="197"/>
      <c r="F162" s="197"/>
      <c r="G162" s="197"/>
      <c r="H162" s="197"/>
      <c r="I162" s="197"/>
      <c r="J162" s="198">
        <f>J506</f>
        <v>0</v>
      </c>
      <c r="K162" s="134"/>
      <c r="L162" s="199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5"/>
      <c r="C163" s="134"/>
      <c r="D163" s="196" t="s">
        <v>4356</v>
      </c>
      <c r="E163" s="197"/>
      <c r="F163" s="197"/>
      <c r="G163" s="197"/>
      <c r="H163" s="197"/>
      <c r="I163" s="197"/>
      <c r="J163" s="198">
        <f>J508</f>
        <v>0</v>
      </c>
      <c r="K163" s="134"/>
      <c r="L163" s="199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5"/>
      <c r="C164" s="134"/>
      <c r="D164" s="196" t="s">
        <v>4357</v>
      </c>
      <c r="E164" s="197"/>
      <c r="F164" s="197"/>
      <c r="G164" s="197"/>
      <c r="H164" s="197"/>
      <c r="I164" s="197"/>
      <c r="J164" s="198">
        <f>J511</f>
        <v>0</v>
      </c>
      <c r="K164" s="134"/>
      <c r="L164" s="199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19.92" customHeight="1">
      <c r="A165" s="10"/>
      <c r="B165" s="195"/>
      <c r="C165" s="134"/>
      <c r="D165" s="196" t="s">
        <v>4365</v>
      </c>
      <c r="E165" s="197"/>
      <c r="F165" s="197"/>
      <c r="G165" s="197"/>
      <c r="H165" s="197"/>
      <c r="I165" s="197"/>
      <c r="J165" s="198">
        <f>J514</f>
        <v>0</v>
      </c>
      <c r="K165" s="134"/>
      <c r="L165" s="199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9" customFormat="1" ht="24.96" customHeight="1">
      <c r="A166" s="9"/>
      <c r="B166" s="189"/>
      <c r="C166" s="190"/>
      <c r="D166" s="191" t="s">
        <v>4366</v>
      </c>
      <c r="E166" s="192"/>
      <c r="F166" s="192"/>
      <c r="G166" s="192"/>
      <c r="H166" s="192"/>
      <c r="I166" s="192"/>
      <c r="J166" s="193">
        <f>J516</f>
        <v>0</v>
      </c>
      <c r="K166" s="190"/>
      <c r="L166" s="19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="10" customFormat="1" ht="19.92" customHeight="1">
      <c r="A167" s="10"/>
      <c r="B167" s="195"/>
      <c r="C167" s="134"/>
      <c r="D167" s="196" t="s">
        <v>4367</v>
      </c>
      <c r="E167" s="197"/>
      <c r="F167" s="197"/>
      <c r="G167" s="197"/>
      <c r="H167" s="197"/>
      <c r="I167" s="197"/>
      <c r="J167" s="198">
        <f>J517</f>
        <v>0</v>
      </c>
      <c r="K167" s="134"/>
      <c r="L167" s="199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9" customFormat="1" ht="24.96" customHeight="1">
      <c r="A168" s="9"/>
      <c r="B168" s="189"/>
      <c r="C168" s="190"/>
      <c r="D168" s="191" t="s">
        <v>4368</v>
      </c>
      <c r="E168" s="192"/>
      <c r="F168" s="192"/>
      <c r="G168" s="192"/>
      <c r="H168" s="192"/>
      <c r="I168" s="192"/>
      <c r="J168" s="193">
        <f>J530</f>
        <v>0</v>
      </c>
      <c r="K168" s="190"/>
      <c r="L168" s="19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="10" customFormat="1" ht="19.92" customHeight="1">
      <c r="A169" s="10"/>
      <c r="B169" s="195"/>
      <c r="C169" s="134"/>
      <c r="D169" s="196" t="s">
        <v>4369</v>
      </c>
      <c r="E169" s="197"/>
      <c r="F169" s="197"/>
      <c r="G169" s="197"/>
      <c r="H169" s="197"/>
      <c r="I169" s="197"/>
      <c r="J169" s="198">
        <f>J531</f>
        <v>0</v>
      </c>
      <c r="K169" s="134"/>
      <c r="L169" s="199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5"/>
      <c r="C170" s="134"/>
      <c r="D170" s="196" t="s">
        <v>4370</v>
      </c>
      <c r="E170" s="197"/>
      <c r="F170" s="197"/>
      <c r="G170" s="197"/>
      <c r="H170" s="197"/>
      <c r="I170" s="197"/>
      <c r="J170" s="198">
        <f>J533</f>
        <v>0</v>
      </c>
      <c r="K170" s="134"/>
      <c r="L170" s="199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5"/>
      <c r="C171" s="134"/>
      <c r="D171" s="196" t="s">
        <v>4371</v>
      </c>
      <c r="E171" s="197"/>
      <c r="F171" s="197"/>
      <c r="G171" s="197"/>
      <c r="H171" s="197"/>
      <c r="I171" s="197"/>
      <c r="J171" s="198">
        <f>J535</f>
        <v>0</v>
      </c>
      <c r="K171" s="134"/>
      <c r="L171" s="199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19.92" customHeight="1">
      <c r="A172" s="10"/>
      <c r="B172" s="195"/>
      <c r="C172" s="134"/>
      <c r="D172" s="196" t="s">
        <v>4372</v>
      </c>
      <c r="E172" s="197"/>
      <c r="F172" s="197"/>
      <c r="G172" s="197"/>
      <c r="H172" s="197"/>
      <c r="I172" s="197"/>
      <c r="J172" s="198">
        <f>J538</f>
        <v>0</v>
      </c>
      <c r="K172" s="134"/>
      <c r="L172" s="199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19.92" customHeight="1">
      <c r="A173" s="10"/>
      <c r="B173" s="195"/>
      <c r="C173" s="134"/>
      <c r="D173" s="196" t="s">
        <v>4351</v>
      </c>
      <c r="E173" s="197"/>
      <c r="F173" s="197"/>
      <c r="G173" s="197"/>
      <c r="H173" s="197"/>
      <c r="I173" s="197"/>
      <c r="J173" s="198">
        <f>J540</f>
        <v>0</v>
      </c>
      <c r="K173" s="134"/>
      <c r="L173" s="199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19.92" customHeight="1">
      <c r="A174" s="10"/>
      <c r="B174" s="195"/>
      <c r="C174" s="134"/>
      <c r="D174" s="196" t="s">
        <v>4353</v>
      </c>
      <c r="E174" s="197"/>
      <c r="F174" s="197"/>
      <c r="G174" s="197"/>
      <c r="H174" s="197"/>
      <c r="I174" s="197"/>
      <c r="J174" s="198">
        <f>J542</f>
        <v>0</v>
      </c>
      <c r="K174" s="134"/>
      <c r="L174" s="199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19.92" customHeight="1">
      <c r="A175" s="10"/>
      <c r="B175" s="195"/>
      <c r="C175" s="134"/>
      <c r="D175" s="196" t="s">
        <v>4356</v>
      </c>
      <c r="E175" s="197"/>
      <c r="F175" s="197"/>
      <c r="G175" s="197"/>
      <c r="H175" s="197"/>
      <c r="I175" s="197"/>
      <c r="J175" s="198">
        <f>J545</f>
        <v>0</v>
      </c>
      <c r="K175" s="134"/>
      <c r="L175" s="199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9" customFormat="1" ht="24.96" customHeight="1">
      <c r="A176" s="9"/>
      <c r="B176" s="189"/>
      <c r="C176" s="190"/>
      <c r="D176" s="191" t="s">
        <v>4373</v>
      </c>
      <c r="E176" s="192"/>
      <c r="F176" s="192"/>
      <c r="G176" s="192"/>
      <c r="H176" s="192"/>
      <c r="I176" s="192"/>
      <c r="J176" s="193">
        <f>J548</f>
        <v>0</v>
      </c>
      <c r="K176" s="190"/>
      <c r="L176" s="19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10" customFormat="1" ht="19.92" customHeight="1">
      <c r="A177" s="10"/>
      <c r="B177" s="195"/>
      <c r="C177" s="134"/>
      <c r="D177" s="196" t="s">
        <v>4369</v>
      </c>
      <c r="E177" s="197"/>
      <c r="F177" s="197"/>
      <c r="G177" s="197"/>
      <c r="H177" s="197"/>
      <c r="I177" s="197"/>
      <c r="J177" s="198">
        <f>J549</f>
        <v>0</v>
      </c>
      <c r="K177" s="134"/>
      <c r="L177" s="199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19.92" customHeight="1">
      <c r="A178" s="10"/>
      <c r="B178" s="195"/>
      <c r="C178" s="134"/>
      <c r="D178" s="196" t="s">
        <v>4370</v>
      </c>
      <c r="E178" s="197"/>
      <c r="F178" s="197"/>
      <c r="G178" s="197"/>
      <c r="H178" s="197"/>
      <c r="I178" s="197"/>
      <c r="J178" s="198">
        <f>J551</f>
        <v>0</v>
      </c>
      <c r="K178" s="134"/>
      <c r="L178" s="199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5"/>
      <c r="C179" s="134"/>
      <c r="D179" s="196" t="s">
        <v>4371</v>
      </c>
      <c r="E179" s="197"/>
      <c r="F179" s="197"/>
      <c r="G179" s="197"/>
      <c r="H179" s="197"/>
      <c r="I179" s="197"/>
      <c r="J179" s="198">
        <f>J553</f>
        <v>0</v>
      </c>
      <c r="K179" s="134"/>
      <c r="L179" s="199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5"/>
      <c r="C180" s="134"/>
      <c r="D180" s="196" t="s">
        <v>4372</v>
      </c>
      <c r="E180" s="197"/>
      <c r="F180" s="197"/>
      <c r="G180" s="197"/>
      <c r="H180" s="197"/>
      <c r="I180" s="197"/>
      <c r="J180" s="198">
        <f>J556</f>
        <v>0</v>
      </c>
      <c r="K180" s="134"/>
      <c r="L180" s="199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5"/>
      <c r="C181" s="134"/>
      <c r="D181" s="196" t="s">
        <v>4351</v>
      </c>
      <c r="E181" s="197"/>
      <c r="F181" s="197"/>
      <c r="G181" s="197"/>
      <c r="H181" s="197"/>
      <c r="I181" s="197"/>
      <c r="J181" s="198">
        <f>J558</f>
        <v>0</v>
      </c>
      <c r="K181" s="134"/>
      <c r="L181" s="199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5"/>
      <c r="C182" s="134"/>
      <c r="D182" s="196" t="s">
        <v>4353</v>
      </c>
      <c r="E182" s="197"/>
      <c r="F182" s="197"/>
      <c r="G182" s="197"/>
      <c r="H182" s="197"/>
      <c r="I182" s="197"/>
      <c r="J182" s="198">
        <f>J560</f>
        <v>0</v>
      </c>
      <c r="K182" s="134"/>
      <c r="L182" s="199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5"/>
      <c r="C183" s="134"/>
      <c r="D183" s="196" t="s">
        <v>4356</v>
      </c>
      <c r="E183" s="197"/>
      <c r="F183" s="197"/>
      <c r="G183" s="197"/>
      <c r="H183" s="197"/>
      <c r="I183" s="197"/>
      <c r="J183" s="198">
        <f>J563</f>
        <v>0</v>
      </c>
      <c r="K183" s="134"/>
      <c r="L183" s="199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9" customFormat="1" ht="24.96" customHeight="1">
      <c r="A184" s="9"/>
      <c r="B184" s="189"/>
      <c r="C184" s="190"/>
      <c r="D184" s="191" t="s">
        <v>4374</v>
      </c>
      <c r="E184" s="192"/>
      <c r="F184" s="192"/>
      <c r="G184" s="192"/>
      <c r="H184" s="192"/>
      <c r="I184" s="192"/>
      <c r="J184" s="193">
        <f>J565</f>
        <v>0</v>
      </c>
      <c r="K184" s="190"/>
      <c r="L184" s="19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="10" customFormat="1" ht="19.92" customHeight="1">
      <c r="A185" s="10"/>
      <c r="B185" s="195"/>
      <c r="C185" s="134"/>
      <c r="D185" s="196" t="s">
        <v>4369</v>
      </c>
      <c r="E185" s="197"/>
      <c r="F185" s="197"/>
      <c r="G185" s="197"/>
      <c r="H185" s="197"/>
      <c r="I185" s="197"/>
      <c r="J185" s="198">
        <f>J566</f>
        <v>0</v>
      </c>
      <c r="K185" s="134"/>
      <c r="L185" s="199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10" customFormat="1" ht="19.92" customHeight="1">
      <c r="A186" s="10"/>
      <c r="B186" s="195"/>
      <c r="C186" s="134"/>
      <c r="D186" s="196" t="s">
        <v>4370</v>
      </c>
      <c r="E186" s="197"/>
      <c r="F186" s="197"/>
      <c r="G186" s="197"/>
      <c r="H186" s="197"/>
      <c r="I186" s="197"/>
      <c r="J186" s="198">
        <f>J568</f>
        <v>0</v>
      </c>
      <c r="K186" s="134"/>
      <c r="L186" s="199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="10" customFormat="1" ht="19.92" customHeight="1">
      <c r="A187" s="10"/>
      <c r="B187" s="195"/>
      <c r="C187" s="134"/>
      <c r="D187" s="196" t="s">
        <v>4371</v>
      </c>
      <c r="E187" s="197"/>
      <c r="F187" s="197"/>
      <c r="G187" s="197"/>
      <c r="H187" s="197"/>
      <c r="I187" s="197"/>
      <c r="J187" s="198">
        <f>J570</f>
        <v>0</v>
      </c>
      <c r="K187" s="134"/>
      <c r="L187" s="199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5"/>
      <c r="C188" s="134"/>
      <c r="D188" s="196" t="s">
        <v>4372</v>
      </c>
      <c r="E188" s="197"/>
      <c r="F188" s="197"/>
      <c r="G188" s="197"/>
      <c r="H188" s="197"/>
      <c r="I188" s="197"/>
      <c r="J188" s="198">
        <f>J573</f>
        <v>0</v>
      </c>
      <c r="K188" s="134"/>
      <c r="L188" s="199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5"/>
      <c r="C189" s="134"/>
      <c r="D189" s="196" t="s">
        <v>4351</v>
      </c>
      <c r="E189" s="197"/>
      <c r="F189" s="197"/>
      <c r="G189" s="197"/>
      <c r="H189" s="197"/>
      <c r="I189" s="197"/>
      <c r="J189" s="198">
        <f>J575</f>
        <v>0</v>
      </c>
      <c r="K189" s="134"/>
      <c r="L189" s="199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5"/>
      <c r="C190" s="134"/>
      <c r="D190" s="196" t="s">
        <v>4356</v>
      </c>
      <c r="E190" s="197"/>
      <c r="F190" s="197"/>
      <c r="G190" s="197"/>
      <c r="H190" s="197"/>
      <c r="I190" s="197"/>
      <c r="J190" s="198">
        <f>J579</f>
        <v>0</v>
      </c>
      <c r="K190" s="134"/>
      <c r="L190" s="199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9" customFormat="1" ht="24.96" customHeight="1">
      <c r="A191" s="9"/>
      <c r="B191" s="189"/>
      <c r="C191" s="190"/>
      <c r="D191" s="191" t="s">
        <v>4375</v>
      </c>
      <c r="E191" s="192"/>
      <c r="F191" s="192"/>
      <c r="G191" s="192"/>
      <c r="H191" s="192"/>
      <c r="I191" s="192"/>
      <c r="J191" s="193">
        <f>J581</f>
        <v>0</v>
      </c>
      <c r="K191" s="190"/>
      <c r="L191" s="194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="10" customFormat="1" ht="19.92" customHeight="1">
      <c r="A192" s="10"/>
      <c r="B192" s="195"/>
      <c r="C192" s="134"/>
      <c r="D192" s="196" t="s">
        <v>4376</v>
      </c>
      <c r="E192" s="197"/>
      <c r="F192" s="197"/>
      <c r="G192" s="197"/>
      <c r="H192" s="197"/>
      <c r="I192" s="197"/>
      <c r="J192" s="198">
        <f>J582</f>
        <v>0</v>
      </c>
      <c r="K192" s="134"/>
      <c r="L192" s="199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="10" customFormat="1" ht="19.92" customHeight="1">
      <c r="A193" s="10"/>
      <c r="B193" s="195"/>
      <c r="C193" s="134"/>
      <c r="D193" s="196" t="s">
        <v>4377</v>
      </c>
      <c r="E193" s="197"/>
      <c r="F193" s="197"/>
      <c r="G193" s="197"/>
      <c r="H193" s="197"/>
      <c r="I193" s="197"/>
      <c r="J193" s="198">
        <f>J584</f>
        <v>0</v>
      </c>
      <c r="K193" s="134"/>
      <c r="L193" s="199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5"/>
      <c r="C194" s="134"/>
      <c r="D194" s="196" t="s">
        <v>4378</v>
      </c>
      <c r="E194" s="197"/>
      <c r="F194" s="197"/>
      <c r="G194" s="197"/>
      <c r="H194" s="197"/>
      <c r="I194" s="197"/>
      <c r="J194" s="198">
        <f>J586</f>
        <v>0</v>
      </c>
      <c r="K194" s="134"/>
      <c r="L194" s="199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5"/>
      <c r="C195" s="134"/>
      <c r="D195" s="196" t="s">
        <v>4351</v>
      </c>
      <c r="E195" s="197"/>
      <c r="F195" s="197"/>
      <c r="G195" s="197"/>
      <c r="H195" s="197"/>
      <c r="I195" s="197"/>
      <c r="J195" s="198">
        <f>J588</f>
        <v>0</v>
      </c>
      <c r="K195" s="134"/>
      <c r="L195" s="199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5"/>
      <c r="C196" s="134"/>
      <c r="D196" s="196" t="s">
        <v>4354</v>
      </c>
      <c r="E196" s="197"/>
      <c r="F196" s="197"/>
      <c r="G196" s="197"/>
      <c r="H196" s="197"/>
      <c r="I196" s="197"/>
      <c r="J196" s="198">
        <f>J590</f>
        <v>0</v>
      </c>
      <c r="K196" s="134"/>
      <c r="L196" s="199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5"/>
      <c r="C197" s="134"/>
      <c r="D197" s="196" t="s">
        <v>4356</v>
      </c>
      <c r="E197" s="197"/>
      <c r="F197" s="197"/>
      <c r="G197" s="197"/>
      <c r="H197" s="197"/>
      <c r="I197" s="197"/>
      <c r="J197" s="198">
        <f>J592</f>
        <v>0</v>
      </c>
      <c r="K197" s="134"/>
      <c r="L197" s="199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89"/>
      <c r="C198" s="190"/>
      <c r="D198" s="191" t="s">
        <v>4379</v>
      </c>
      <c r="E198" s="192"/>
      <c r="F198" s="192"/>
      <c r="G198" s="192"/>
      <c r="H198" s="192"/>
      <c r="I198" s="192"/>
      <c r="J198" s="193">
        <f>J594</f>
        <v>0</v>
      </c>
      <c r="K198" s="190"/>
      <c r="L198" s="19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10" customFormat="1" ht="19.92" customHeight="1">
      <c r="A199" s="10"/>
      <c r="B199" s="195"/>
      <c r="C199" s="134"/>
      <c r="D199" s="196" t="s">
        <v>4380</v>
      </c>
      <c r="E199" s="197"/>
      <c r="F199" s="197"/>
      <c r="G199" s="197"/>
      <c r="H199" s="197"/>
      <c r="I199" s="197"/>
      <c r="J199" s="198">
        <f>J595</f>
        <v>0</v>
      </c>
      <c r="K199" s="134"/>
      <c r="L199" s="199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="10" customFormat="1" ht="19.92" customHeight="1">
      <c r="A200" s="10"/>
      <c r="B200" s="195"/>
      <c r="C200" s="134"/>
      <c r="D200" s="196" t="s">
        <v>4381</v>
      </c>
      <c r="E200" s="197"/>
      <c r="F200" s="197"/>
      <c r="G200" s="197"/>
      <c r="H200" s="197"/>
      <c r="I200" s="197"/>
      <c r="J200" s="198">
        <f>J597</f>
        <v>0</v>
      </c>
      <c r="K200" s="134"/>
      <c r="L200" s="199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="10" customFormat="1" ht="19.92" customHeight="1">
      <c r="A201" s="10"/>
      <c r="B201" s="195"/>
      <c r="C201" s="134"/>
      <c r="D201" s="196" t="s">
        <v>4378</v>
      </c>
      <c r="E201" s="197"/>
      <c r="F201" s="197"/>
      <c r="G201" s="197"/>
      <c r="H201" s="197"/>
      <c r="I201" s="197"/>
      <c r="J201" s="198">
        <f>J599</f>
        <v>0</v>
      </c>
      <c r="K201" s="134"/>
      <c r="L201" s="199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="10" customFormat="1" ht="19.92" customHeight="1">
      <c r="A202" s="10"/>
      <c r="B202" s="195"/>
      <c r="C202" s="134"/>
      <c r="D202" s="196" t="s">
        <v>4361</v>
      </c>
      <c r="E202" s="197"/>
      <c r="F202" s="197"/>
      <c r="G202" s="197"/>
      <c r="H202" s="197"/>
      <c r="I202" s="197"/>
      <c r="J202" s="198">
        <f>J601</f>
        <v>0</v>
      </c>
      <c r="K202" s="134"/>
      <c r="L202" s="199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="10" customFormat="1" ht="19.92" customHeight="1">
      <c r="A203" s="10"/>
      <c r="B203" s="195"/>
      <c r="C203" s="134"/>
      <c r="D203" s="196" t="s">
        <v>4354</v>
      </c>
      <c r="E203" s="197"/>
      <c r="F203" s="197"/>
      <c r="G203" s="197"/>
      <c r="H203" s="197"/>
      <c r="I203" s="197"/>
      <c r="J203" s="198">
        <f>J603</f>
        <v>0</v>
      </c>
      <c r="K203" s="134"/>
      <c r="L203" s="199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="10" customFormat="1" ht="19.92" customHeight="1">
      <c r="A204" s="10"/>
      <c r="B204" s="195"/>
      <c r="C204" s="134"/>
      <c r="D204" s="196" t="s">
        <v>4356</v>
      </c>
      <c r="E204" s="197"/>
      <c r="F204" s="197"/>
      <c r="G204" s="197"/>
      <c r="H204" s="197"/>
      <c r="I204" s="197"/>
      <c r="J204" s="198">
        <f>J606</f>
        <v>0</v>
      </c>
      <c r="K204" s="134"/>
      <c r="L204" s="199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="9" customFormat="1" ht="24.96" customHeight="1">
      <c r="A205" s="9"/>
      <c r="B205" s="189"/>
      <c r="C205" s="190"/>
      <c r="D205" s="191" t="s">
        <v>4382</v>
      </c>
      <c r="E205" s="192"/>
      <c r="F205" s="192"/>
      <c r="G205" s="192"/>
      <c r="H205" s="192"/>
      <c r="I205" s="192"/>
      <c r="J205" s="193">
        <f>J608</f>
        <v>0</v>
      </c>
      <c r="K205" s="190"/>
      <c r="L205" s="194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="10" customFormat="1" ht="19.92" customHeight="1">
      <c r="A206" s="10"/>
      <c r="B206" s="195"/>
      <c r="C206" s="134"/>
      <c r="D206" s="196" t="s">
        <v>4383</v>
      </c>
      <c r="E206" s="197"/>
      <c r="F206" s="197"/>
      <c r="G206" s="197"/>
      <c r="H206" s="197"/>
      <c r="I206" s="197"/>
      <c r="J206" s="198">
        <f>J609</f>
        <v>0</v>
      </c>
      <c r="K206" s="134"/>
      <c r="L206" s="199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="10" customFormat="1" ht="19.92" customHeight="1">
      <c r="A207" s="10"/>
      <c r="B207" s="195"/>
      <c r="C207" s="134"/>
      <c r="D207" s="196" t="s">
        <v>4384</v>
      </c>
      <c r="E207" s="197"/>
      <c r="F207" s="197"/>
      <c r="G207" s="197"/>
      <c r="H207" s="197"/>
      <c r="I207" s="197"/>
      <c r="J207" s="198">
        <f>J611</f>
        <v>0</v>
      </c>
      <c r="K207" s="134"/>
      <c r="L207" s="199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="10" customFormat="1" ht="19.92" customHeight="1">
      <c r="A208" s="10"/>
      <c r="B208" s="195"/>
      <c r="C208" s="134"/>
      <c r="D208" s="196" t="s">
        <v>4385</v>
      </c>
      <c r="E208" s="197"/>
      <c r="F208" s="197"/>
      <c r="G208" s="197"/>
      <c r="H208" s="197"/>
      <c r="I208" s="197"/>
      <c r="J208" s="198">
        <f>J613</f>
        <v>0</v>
      </c>
      <c r="K208" s="134"/>
      <c r="L208" s="199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="10" customFormat="1" ht="19.92" customHeight="1">
      <c r="A209" s="10"/>
      <c r="B209" s="195"/>
      <c r="C209" s="134"/>
      <c r="D209" s="196" t="s">
        <v>4386</v>
      </c>
      <c r="E209" s="197"/>
      <c r="F209" s="197"/>
      <c r="G209" s="197"/>
      <c r="H209" s="197"/>
      <c r="I209" s="197"/>
      <c r="J209" s="198">
        <f>J615</f>
        <v>0</v>
      </c>
      <c r="K209" s="134"/>
      <c r="L209" s="199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="10" customFormat="1" ht="19.92" customHeight="1">
      <c r="A210" s="10"/>
      <c r="B210" s="195"/>
      <c r="C210" s="134"/>
      <c r="D210" s="196" t="s">
        <v>4387</v>
      </c>
      <c r="E210" s="197"/>
      <c r="F210" s="197"/>
      <c r="G210" s="197"/>
      <c r="H210" s="197"/>
      <c r="I210" s="197"/>
      <c r="J210" s="198">
        <f>J617</f>
        <v>0</v>
      </c>
      <c r="K210" s="134"/>
      <c r="L210" s="199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="10" customFormat="1" ht="19.92" customHeight="1">
      <c r="A211" s="10"/>
      <c r="B211" s="195"/>
      <c r="C211" s="134"/>
      <c r="D211" s="196" t="s">
        <v>4388</v>
      </c>
      <c r="E211" s="197"/>
      <c r="F211" s="197"/>
      <c r="G211" s="197"/>
      <c r="H211" s="197"/>
      <c r="I211" s="197"/>
      <c r="J211" s="198">
        <f>J619</f>
        <v>0</v>
      </c>
      <c r="K211" s="134"/>
      <c r="L211" s="199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="10" customFormat="1" ht="19.92" customHeight="1">
      <c r="A212" s="10"/>
      <c r="B212" s="195"/>
      <c r="C212" s="134"/>
      <c r="D212" s="196" t="s">
        <v>4377</v>
      </c>
      <c r="E212" s="197"/>
      <c r="F212" s="197"/>
      <c r="G212" s="197"/>
      <c r="H212" s="197"/>
      <c r="I212" s="197"/>
      <c r="J212" s="198">
        <f>J621</f>
        <v>0</v>
      </c>
      <c r="K212" s="134"/>
      <c r="L212" s="199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="10" customFormat="1" ht="19.92" customHeight="1">
      <c r="A213" s="10"/>
      <c r="B213" s="195"/>
      <c r="C213" s="134"/>
      <c r="D213" s="196" t="s">
        <v>4389</v>
      </c>
      <c r="E213" s="197"/>
      <c r="F213" s="197"/>
      <c r="G213" s="197"/>
      <c r="H213" s="197"/>
      <c r="I213" s="197"/>
      <c r="J213" s="198">
        <f>J623</f>
        <v>0</v>
      </c>
      <c r="K213" s="134"/>
      <c r="L213" s="199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="10" customFormat="1" ht="19.92" customHeight="1">
      <c r="A214" s="10"/>
      <c r="B214" s="195"/>
      <c r="C214" s="134"/>
      <c r="D214" s="196" t="s">
        <v>4390</v>
      </c>
      <c r="E214" s="197"/>
      <c r="F214" s="197"/>
      <c r="G214" s="197"/>
      <c r="H214" s="197"/>
      <c r="I214" s="197"/>
      <c r="J214" s="198">
        <f>J625</f>
        <v>0</v>
      </c>
      <c r="K214" s="134"/>
      <c r="L214" s="199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="10" customFormat="1" ht="19.92" customHeight="1">
      <c r="A215" s="10"/>
      <c r="B215" s="195"/>
      <c r="C215" s="134"/>
      <c r="D215" s="196" t="s">
        <v>4354</v>
      </c>
      <c r="E215" s="197"/>
      <c r="F215" s="197"/>
      <c r="G215" s="197"/>
      <c r="H215" s="197"/>
      <c r="I215" s="197"/>
      <c r="J215" s="198">
        <f>J627</f>
        <v>0</v>
      </c>
      <c r="K215" s="134"/>
      <c r="L215" s="199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="10" customFormat="1" ht="19.92" customHeight="1">
      <c r="A216" s="10"/>
      <c r="B216" s="195"/>
      <c r="C216" s="134"/>
      <c r="D216" s="196" t="s">
        <v>4355</v>
      </c>
      <c r="E216" s="197"/>
      <c r="F216" s="197"/>
      <c r="G216" s="197"/>
      <c r="H216" s="197"/>
      <c r="I216" s="197"/>
      <c r="J216" s="198">
        <f>J630</f>
        <v>0</v>
      </c>
      <c r="K216" s="134"/>
      <c r="L216" s="199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="9" customFormat="1" ht="24.96" customHeight="1">
      <c r="A217" s="9"/>
      <c r="B217" s="189"/>
      <c r="C217" s="190"/>
      <c r="D217" s="191" t="s">
        <v>4391</v>
      </c>
      <c r="E217" s="192"/>
      <c r="F217" s="192"/>
      <c r="G217" s="192"/>
      <c r="H217" s="192"/>
      <c r="I217" s="192"/>
      <c r="J217" s="193">
        <f>J632</f>
        <v>0</v>
      </c>
      <c r="K217" s="190"/>
      <c r="L217" s="194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="10" customFormat="1" ht="19.92" customHeight="1">
      <c r="A218" s="10"/>
      <c r="B218" s="195"/>
      <c r="C218" s="134"/>
      <c r="D218" s="196" t="s">
        <v>4383</v>
      </c>
      <c r="E218" s="197"/>
      <c r="F218" s="197"/>
      <c r="G218" s="197"/>
      <c r="H218" s="197"/>
      <c r="I218" s="197"/>
      <c r="J218" s="198">
        <f>J633</f>
        <v>0</v>
      </c>
      <c r="K218" s="134"/>
      <c r="L218" s="199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="10" customFormat="1" ht="19.92" customHeight="1">
      <c r="A219" s="10"/>
      <c r="B219" s="195"/>
      <c r="C219" s="134"/>
      <c r="D219" s="196" t="s">
        <v>4384</v>
      </c>
      <c r="E219" s="197"/>
      <c r="F219" s="197"/>
      <c r="G219" s="197"/>
      <c r="H219" s="197"/>
      <c r="I219" s="197"/>
      <c r="J219" s="198">
        <f>J635</f>
        <v>0</v>
      </c>
      <c r="K219" s="134"/>
      <c r="L219" s="199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="10" customFormat="1" ht="19.92" customHeight="1">
      <c r="A220" s="10"/>
      <c r="B220" s="195"/>
      <c r="C220" s="134"/>
      <c r="D220" s="196" t="s">
        <v>4385</v>
      </c>
      <c r="E220" s="197"/>
      <c r="F220" s="197"/>
      <c r="G220" s="197"/>
      <c r="H220" s="197"/>
      <c r="I220" s="197"/>
      <c r="J220" s="198">
        <f>J637</f>
        <v>0</v>
      </c>
      <c r="K220" s="134"/>
      <c r="L220" s="199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="10" customFormat="1" ht="19.92" customHeight="1">
      <c r="A221" s="10"/>
      <c r="B221" s="195"/>
      <c r="C221" s="134"/>
      <c r="D221" s="196" t="s">
        <v>4386</v>
      </c>
      <c r="E221" s="197"/>
      <c r="F221" s="197"/>
      <c r="G221" s="197"/>
      <c r="H221" s="197"/>
      <c r="I221" s="197"/>
      <c r="J221" s="198">
        <f>J639</f>
        <v>0</v>
      </c>
      <c r="K221" s="134"/>
      <c r="L221" s="199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="10" customFormat="1" ht="19.92" customHeight="1">
      <c r="A222" s="10"/>
      <c r="B222" s="195"/>
      <c r="C222" s="134"/>
      <c r="D222" s="196" t="s">
        <v>4387</v>
      </c>
      <c r="E222" s="197"/>
      <c r="F222" s="197"/>
      <c r="G222" s="197"/>
      <c r="H222" s="197"/>
      <c r="I222" s="197"/>
      <c r="J222" s="198">
        <f>J641</f>
        <v>0</v>
      </c>
      <c r="K222" s="134"/>
      <c r="L222" s="199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="10" customFormat="1" ht="19.92" customHeight="1">
      <c r="A223" s="10"/>
      <c r="B223" s="195"/>
      <c r="C223" s="134"/>
      <c r="D223" s="196" t="s">
        <v>4377</v>
      </c>
      <c r="E223" s="197"/>
      <c r="F223" s="197"/>
      <c r="G223" s="197"/>
      <c r="H223" s="197"/>
      <c r="I223" s="197"/>
      <c r="J223" s="198">
        <f>J643</f>
        <v>0</v>
      </c>
      <c r="K223" s="134"/>
      <c r="L223" s="199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="10" customFormat="1" ht="19.92" customHeight="1">
      <c r="A224" s="10"/>
      <c r="B224" s="195"/>
      <c r="C224" s="134"/>
      <c r="D224" s="196" t="s">
        <v>4389</v>
      </c>
      <c r="E224" s="197"/>
      <c r="F224" s="197"/>
      <c r="G224" s="197"/>
      <c r="H224" s="197"/>
      <c r="I224" s="197"/>
      <c r="J224" s="198">
        <f>J645</f>
        <v>0</v>
      </c>
      <c r="K224" s="134"/>
      <c r="L224" s="199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="10" customFormat="1" ht="19.92" customHeight="1">
      <c r="A225" s="10"/>
      <c r="B225" s="195"/>
      <c r="C225" s="134"/>
      <c r="D225" s="196" t="s">
        <v>4390</v>
      </c>
      <c r="E225" s="197"/>
      <c r="F225" s="197"/>
      <c r="G225" s="197"/>
      <c r="H225" s="197"/>
      <c r="I225" s="197"/>
      <c r="J225" s="198">
        <f>J647</f>
        <v>0</v>
      </c>
      <c r="K225" s="134"/>
      <c r="L225" s="199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="10" customFormat="1" ht="19.92" customHeight="1">
      <c r="A226" s="10"/>
      <c r="B226" s="195"/>
      <c r="C226" s="134"/>
      <c r="D226" s="196" t="s">
        <v>4354</v>
      </c>
      <c r="E226" s="197"/>
      <c r="F226" s="197"/>
      <c r="G226" s="197"/>
      <c r="H226" s="197"/>
      <c r="I226" s="197"/>
      <c r="J226" s="198">
        <f>J649</f>
        <v>0</v>
      </c>
      <c r="K226" s="134"/>
      <c r="L226" s="199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="10" customFormat="1" ht="19.92" customHeight="1">
      <c r="A227" s="10"/>
      <c r="B227" s="195"/>
      <c r="C227" s="134"/>
      <c r="D227" s="196" t="s">
        <v>4355</v>
      </c>
      <c r="E227" s="197"/>
      <c r="F227" s="197"/>
      <c r="G227" s="197"/>
      <c r="H227" s="197"/>
      <c r="I227" s="197"/>
      <c r="J227" s="198">
        <f>J654</f>
        <v>0</v>
      </c>
      <c r="K227" s="134"/>
      <c r="L227" s="199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="9" customFormat="1" ht="24.96" customHeight="1">
      <c r="A228" s="9"/>
      <c r="B228" s="189"/>
      <c r="C228" s="190"/>
      <c r="D228" s="191" t="s">
        <v>4392</v>
      </c>
      <c r="E228" s="192"/>
      <c r="F228" s="192"/>
      <c r="G228" s="192"/>
      <c r="H228" s="192"/>
      <c r="I228" s="192"/>
      <c r="J228" s="193">
        <f>J656</f>
        <v>0</v>
      </c>
      <c r="K228" s="190"/>
      <c r="L228" s="19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="10" customFormat="1" ht="19.92" customHeight="1">
      <c r="A229" s="10"/>
      <c r="B229" s="195"/>
      <c r="C229" s="134"/>
      <c r="D229" s="196" t="s">
        <v>4369</v>
      </c>
      <c r="E229" s="197"/>
      <c r="F229" s="197"/>
      <c r="G229" s="197"/>
      <c r="H229" s="197"/>
      <c r="I229" s="197"/>
      <c r="J229" s="198">
        <f>J657</f>
        <v>0</v>
      </c>
      <c r="K229" s="134"/>
      <c r="L229" s="199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="10" customFormat="1" ht="19.92" customHeight="1">
      <c r="A230" s="10"/>
      <c r="B230" s="195"/>
      <c r="C230" s="134"/>
      <c r="D230" s="196" t="s">
        <v>4393</v>
      </c>
      <c r="E230" s="197"/>
      <c r="F230" s="197"/>
      <c r="G230" s="197"/>
      <c r="H230" s="197"/>
      <c r="I230" s="197"/>
      <c r="J230" s="198">
        <f>J659</f>
        <v>0</v>
      </c>
      <c r="K230" s="134"/>
      <c r="L230" s="199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="10" customFormat="1" ht="19.92" customHeight="1">
      <c r="A231" s="10"/>
      <c r="B231" s="195"/>
      <c r="C231" s="134"/>
      <c r="D231" s="196" t="s">
        <v>4394</v>
      </c>
      <c r="E231" s="197"/>
      <c r="F231" s="197"/>
      <c r="G231" s="197"/>
      <c r="H231" s="197"/>
      <c r="I231" s="197"/>
      <c r="J231" s="198">
        <f>J661</f>
        <v>0</v>
      </c>
      <c r="K231" s="134"/>
      <c r="L231" s="199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="10" customFormat="1" ht="19.92" customHeight="1">
      <c r="A232" s="10"/>
      <c r="B232" s="195"/>
      <c r="C232" s="134"/>
      <c r="D232" s="196" t="s">
        <v>4351</v>
      </c>
      <c r="E232" s="197"/>
      <c r="F232" s="197"/>
      <c r="G232" s="197"/>
      <c r="H232" s="197"/>
      <c r="I232" s="197"/>
      <c r="J232" s="198">
        <f>J663</f>
        <v>0</v>
      </c>
      <c r="K232" s="134"/>
      <c r="L232" s="199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="10" customFormat="1" ht="19.92" customHeight="1">
      <c r="A233" s="10"/>
      <c r="B233" s="195"/>
      <c r="C233" s="134"/>
      <c r="D233" s="196" t="s">
        <v>4388</v>
      </c>
      <c r="E233" s="197"/>
      <c r="F233" s="197"/>
      <c r="G233" s="197"/>
      <c r="H233" s="197"/>
      <c r="I233" s="197"/>
      <c r="J233" s="198">
        <f>J665</f>
        <v>0</v>
      </c>
      <c r="K233" s="134"/>
      <c r="L233" s="199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="10" customFormat="1" ht="19.92" customHeight="1">
      <c r="A234" s="10"/>
      <c r="B234" s="195"/>
      <c r="C234" s="134"/>
      <c r="D234" s="196" t="s">
        <v>4395</v>
      </c>
      <c r="E234" s="197"/>
      <c r="F234" s="197"/>
      <c r="G234" s="197"/>
      <c r="H234" s="197"/>
      <c r="I234" s="197"/>
      <c r="J234" s="198">
        <f>J667</f>
        <v>0</v>
      </c>
      <c r="K234" s="134"/>
      <c r="L234" s="199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="10" customFormat="1" ht="19.92" customHeight="1">
      <c r="A235" s="10"/>
      <c r="B235" s="195"/>
      <c r="C235" s="134"/>
      <c r="D235" s="196" t="s">
        <v>4396</v>
      </c>
      <c r="E235" s="197"/>
      <c r="F235" s="197"/>
      <c r="G235" s="197"/>
      <c r="H235" s="197"/>
      <c r="I235" s="197"/>
      <c r="J235" s="198">
        <f>J669</f>
        <v>0</v>
      </c>
      <c r="K235" s="134"/>
      <c r="L235" s="19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="10" customFormat="1" ht="19.92" customHeight="1">
      <c r="A236" s="10"/>
      <c r="B236" s="195"/>
      <c r="C236" s="134"/>
      <c r="D236" s="196" t="s">
        <v>4354</v>
      </c>
      <c r="E236" s="197"/>
      <c r="F236" s="197"/>
      <c r="G236" s="197"/>
      <c r="H236" s="197"/>
      <c r="I236" s="197"/>
      <c r="J236" s="198">
        <f>J671</f>
        <v>0</v>
      </c>
      <c r="K236" s="134"/>
      <c r="L236" s="19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="10" customFormat="1" ht="19.92" customHeight="1">
      <c r="A237" s="10"/>
      <c r="B237" s="195"/>
      <c r="C237" s="134"/>
      <c r="D237" s="196" t="s">
        <v>4356</v>
      </c>
      <c r="E237" s="197"/>
      <c r="F237" s="197"/>
      <c r="G237" s="197"/>
      <c r="H237" s="197"/>
      <c r="I237" s="197"/>
      <c r="J237" s="198">
        <f>J673</f>
        <v>0</v>
      </c>
      <c r="K237" s="134"/>
      <c r="L237" s="19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="9" customFormat="1" ht="24.96" customHeight="1">
      <c r="A238" s="9"/>
      <c r="B238" s="189"/>
      <c r="C238" s="190"/>
      <c r="D238" s="191" t="s">
        <v>4397</v>
      </c>
      <c r="E238" s="192"/>
      <c r="F238" s="192"/>
      <c r="G238" s="192"/>
      <c r="H238" s="192"/>
      <c r="I238" s="192"/>
      <c r="J238" s="193">
        <f>J675</f>
        <v>0</v>
      </c>
      <c r="K238" s="190"/>
      <c r="L238" s="194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="10" customFormat="1" ht="19.92" customHeight="1">
      <c r="A239" s="10"/>
      <c r="B239" s="195"/>
      <c r="C239" s="134"/>
      <c r="D239" s="196" t="s">
        <v>4396</v>
      </c>
      <c r="E239" s="197"/>
      <c r="F239" s="197"/>
      <c r="G239" s="197"/>
      <c r="H239" s="197"/>
      <c r="I239" s="197"/>
      <c r="J239" s="198">
        <f>J676</f>
        <v>0</v>
      </c>
      <c r="K239" s="134"/>
      <c r="L239" s="199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="10" customFormat="1" ht="19.92" customHeight="1">
      <c r="A240" s="10"/>
      <c r="B240" s="195"/>
      <c r="C240" s="134"/>
      <c r="D240" s="196" t="s">
        <v>4398</v>
      </c>
      <c r="E240" s="197"/>
      <c r="F240" s="197"/>
      <c r="G240" s="197"/>
      <c r="H240" s="197"/>
      <c r="I240" s="197"/>
      <c r="J240" s="198">
        <f>J678</f>
        <v>0</v>
      </c>
      <c r="K240" s="134"/>
      <c r="L240" s="199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="10" customFormat="1" ht="19.92" customHeight="1">
      <c r="A241" s="10"/>
      <c r="B241" s="195"/>
      <c r="C241" s="134"/>
      <c r="D241" s="196" t="s">
        <v>4399</v>
      </c>
      <c r="E241" s="197"/>
      <c r="F241" s="197"/>
      <c r="G241" s="197"/>
      <c r="H241" s="197"/>
      <c r="I241" s="197"/>
      <c r="J241" s="198">
        <f>J679</f>
        <v>0</v>
      </c>
      <c r="K241" s="134"/>
      <c r="L241" s="199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="10" customFormat="1" ht="19.92" customHeight="1">
      <c r="A242" s="10"/>
      <c r="B242" s="195"/>
      <c r="C242" s="134"/>
      <c r="D242" s="196" t="s">
        <v>4400</v>
      </c>
      <c r="E242" s="197"/>
      <c r="F242" s="197"/>
      <c r="G242" s="197"/>
      <c r="H242" s="197"/>
      <c r="I242" s="197"/>
      <c r="J242" s="198">
        <f>J681</f>
        <v>0</v>
      </c>
      <c r="K242" s="134"/>
      <c r="L242" s="199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="10" customFormat="1" ht="19.92" customHeight="1">
      <c r="A243" s="10"/>
      <c r="B243" s="195"/>
      <c r="C243" s="134"/>
      <c r="D243" s="196" t="s">
        <v>4356</v>
      </c>
      <c r="E243" s="197"/>
      <c r="F243" s="197"/>
      <c r="G243" s="197"/>
      <c r="H243" s="197"/>
      <c r="I243" s="197"/>
      <c r="J243" s="198">
        <f>J683</f>
        <v>0</v>
      </c>
      <c r="K243" s="134"/>
      <c r="L243" s="199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="9" customFormat="1" ht="24.96" customHeight="1">
      <c r="A244" s="9"/>
      <c r="B244" s="189"/>
      <c r="C244" s="190"/>
      <c r="D244" s="191" t="s">
        <v>4401</v>
      </c>
      <c r="E244" s="192"/>
      <c r="F244" s="192"/>
      <c r="G244" s="192"/>
      <c r="H244" s="192"/>
      <c r="I244" s="192"/>
      <c r="J244" s="193">
        <f>J685</f>
        <v>0</v>
      </c>
      <c r="K244" s="190"/>
      <c r="L244" s="194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="10" customFormat="1" ht="19.92" customHeight="1">
      <c r="A245" s="10"/>
      <c r="B245" s="195"/>
      <c r="C245" s="134"/>
      <c r="D245" s="196" t="s">
        <v>4402</v>
      </c>
      <c r="E245" s="197"/>
      <c r="F245" s="197"/>
      <c r="G245" s="197"/>
      <c r="H245" s="197"/>
      <c r="I245" s="197"/>
      <c r="J245" s="198">
        <f>J686</f>
        <v>0</v>
      </c>
      <c r="K245" s="134"/>
      <c r="L245" s="199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="10" customFormat="1" ht="19.92" customHeight="1">
      <c r="A246" s="10"/>
      <c r="B246" s="195"/>
      <c r="C246" s="134"/>
      <c r="D246" s="196" t="s">
        <v>4403</v>
      </c>
      <c r="E246" s="197"/>
      <c r="F246" s="197"/>
      <c r="G246" s="197"/>
      <c r="H246" s="197"/>
      <c r="I246" s="197"/>
      <c r="J246" s="198">
        <f>J690</f>
        <v>0</v>
      </c>
      <c r="K246" s="134"/>
      <c r="L246" s="199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="10" customFormat="1" ht="19.92" customHeight="1">
      <c r="A247" s="10"/>
      <c r="B247" s="195"/>
      <c r="C247" s="134"/>
      <c r="D247" s="196" t="s">
        <v>4404</v>
      </c>
      <c r="E247" s="197"/>
      <c r="F247" s="197"/>
      <c r="G247" s="197"/>
      <c r="H247" s="197"/>
      <c r="I247" s="197"/>
      <c r="J247" s="198">
        <f>J692</f>
        <v>0</v>
      </c>
      <c r="K247" s="134"/>
      <c r="L247" s="199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="10" customFormat="1" ht="19.92" customHeight="1">
      <c r="A248" s="10"/>
      <c r="B248" s="195"/>
      <c r="C248" s="134"/>
      <c r="D248" s="196" t="s">
        <v>4405</v>
      </c>
      <c r="E248" s="197"/>
      <c r="F248" s="197"/>
      <c r="G248" s="197"/>
      <c r="H248" s="197"/>
      <c r="I248" s="197"/>
      <c r="J248" s="198">
        <f>J694</f>
        <v>0</v>
      </c>
      <c r="K248" s="134"/>
      <c r="L248" s="199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="10" customFormat="1" ht="19.92" customHeight="1">
      <c r="A249" s="10"/>
      <c r="B249" s="195"/>
      <c r="C249" s="134"/>
      <c r="D249" s="196" t="s">
        <v>4354</v>
      </c>
      <c r="E249" s="197"/>
      <c r="F249" s="197"/>
      <c r="G249" s="197"/>
      <c r="H249" s="197"/>
      <c r="I249" s="197"/>
      <c r="J249" s="198">
        <f>J696</f>
        <v>0</v>
      </c>
      <c r="K249" s="134"/>
      <c r="L249" s="199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="10" customFormat="1" ht="19.92" customHeight="1">
      <c r="A250" s="10"/>
      <c r="B250" s="195"/>
      <c r="C250" s="134"/>
      <c r="D250" s="196" t="s">
        <v>4406</v>
      </c>
      <c r="E250" s="197"/>
      <c r="F250" s="197"/>
      <c r="G250" s="197"/>
      <c r="H250" s="197"/>
      <c r="I250" s="197"/>
      <c r="J250" s="198">
        <f>J699</f>
        <v>0</v>
      </c>
      <c r="K250" s="134"/>
      <c r="L250" s="199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="9" customFormat="1" ht="24.96" customHeight="1">
      <c r="A251" s="9"/>
      <c r="B251" s="189"/>
      <c r="C251" s="190"/>
      <c r="D251" s="191" t="s">
        <v>4407</v>
      </c>
      <c r="E251" s="192"/>
      <c r="F251" s="192"/>
      <c r="G251" s="192"/>
      <c r="H251" s="192"/>
      <c r="I251" s="192"/>
      <c r="J251" s="193">
        <f>J701</f>
        <v>0</v>
      </c>
      <c r="K251" s="190"/>
      <c r="L251" s="194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="2" customFormat="1" ht="21.84" customHeight="1">
      <c r="A252" s="39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64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="2" customFormat="1" ht="6.96" customHeight="1">
      <c r="A253" s="39"/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7" s="2" customFormat="1" ht="6.96" customHeight="1">
      <c r="A257" s="39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64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="2" customFormat="1" ht="24.96" customHeight="1">
      <c r="A258" s="39"/>
      <c r="B258" s="40"/>
      <c r="C258" s="24" t="s">
        <v>200</v>
      </c>
      <c r="D258" s="41"/>
      <c r="E258" s="41"/>
      <c r="F258" s="41"/>
      <c r="G258" s="41"/>
      <c r="H258" s="41"/>
      <c r="I258" s="41"/>
      <c r="J258" s="41"/>
      <c r="K258" s="41"/>
      <c r="L258" s="64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="2" customFormat="1" ht="6.96" customHeight="1">
      <c r="A259" s="39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64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="2" customFormat="1" ht="12" customHeight="1">
      <c r="A260" s="39"/>
      <c r="B260" s="40"/>
      <c r="C260" s="33" t="s">
        <v>16</v>
      </c>
      <c r="D260" s="41"/>
      <c r="E260" s="41"/>
      <c r="F260" s="41"/>
      <c r="G260" s="41"/>
      <c r="H260" s="41"/>
      <c r="I260" s="41"/>
      <c r="J260" s="41"/>
      <c r="K260" s="41"/>
      <c r="L260" s="64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="2" customFormat="1" ht="16.5" customHeight="1">
      <c r="A261" s="39"/>
      <c r="B261" s="40"/>
      <c r="C261" s="41"/>
      <c r="D261" s="41"/>
      <c r="E261" s="184" t="str">
        <f>E7</f>
        <v>NÁSTAVBA OPER. SÁLŮ A STERILIZACE</v>
      </c>
      <c r="F261" s="33"/>
      <c r="G261" s="33"/>
      <c r="H261" s="33"/>
      <c r="I261" s="41"/>
      <c r="J261" s="41"/>
      <c r="K261" s="41"/>
      <c r="L261" s="6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="2" customFormat="1" ht="12" customHeight="1">
      <c r="A262" s="39"/>
      <c r="B262" s="40"/>
      <c r="C262" s="33" t="s">
        <v>159</v>
      </c>
      <c r="D262" s="41"/>
      <c r="E262" s="41"/>
      <c r="F262" s="41"/>
      <c r="G262" s="41"/>
      <c r="H262" s="41"/>
      <c r="I262" s="41"/>
      <c r="J262" s="41"/>
      <c r="K262" s="41"/>
      <c r="L262" s="64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="2" customFormat="1" ht="16.5" customHeight="1">
      <c r="A263" s="39"/>
      <c r="B263" s="40"/>
      <c r="C263" s="41"/>
      <c r="D263" s="41"/>
      <c r="E263" s="77" t="str">
        <f>E9</f>
        <v>VZT - VZDUCHOTECHNIKA</v>
      </c>
      <c r="F263" s="41"/>
      <c r="G263" s="41"/>
      <c r="H263" s="41"/>
      <c r="I263" s="41"/>
      <c r="J263" s="41"/>
      <c r="K263" s="41"/>
      <c r="L263" s="6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="2" customFormat="1" ht="6.96" customHeight="1">
      <c r="A264" s="39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64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="2" customFormat="1" ht="12" customHeight="1">
      <c r="A265" s="39"/>
      <c r="B265" s="40"/>
      <c r="C265" s="33" t="s">
        <v>22</v>
      </c>
      <c r="D265" s="41"/>
      <c r="E265" s="41"/>
      <c r="F265" s="28" t="str">
        <f>F12</f>
        <v xml:space="preserve"> </v>
      </c>
      <c r="G265" s="41"/>
      <c r="H265" s="41"/>
      <c r="I265" s="33" t="s">
        <v>24</v>
      </c>
      <c r="J265" s="80" t="str">
        <f>IF(J12="","",J12)</f>
        <v>3. 3. 2021</v>
      </c>
      <c r="K265" s="41"/>
      <c r="L265" s="64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="2" customFormat="1" ht="6.96" customHeight="1">
      <c r="A266" s="39"/>
      <c r="B266" s="40"/>
      <c r="C266" s="41"/>
      <c r="D266" s="41"/>
      <c r="E266" s="41"/>
      <c r="F266" s="41"/>
      <c r="G266" s="41"/>
      <c r="H266" s="41"/>
      <c r="I266" s="41"/>
      <c r="J266" s="41"/>
      <c r="K266" s="41"/>
      <c r="L266" s="64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="2" customFormat="1" ht="25.65" customHeight="1">
      <c r="A267" s="39"/>
      <c r="B267" s="40"/>
      <c r="C267" s="33" t="s">
        <v>28</v>
      </c>
      <c r="D267" s="41"/>
      <c r="E267" s="41"/>
      <c r="F267" s="28" t="str">
        <f>E15</f>
        <v xml:space="preserve"> </v>
      </c>
      <c r="G267" s="41"/>
      <c r="H267" s="41"/>
      <c r="I267" s="33" t="s">
        <v>34</v>
      </c>
      <c r="J267" s="37" t="str">
        <f>E21</f>
        <v>ATELIER H1§ ATELIER HÁJEK</v>
      </c>
      <c r="K267" s="41"/>
      <c r="L267" s="6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="2" customFormat="1" ht="15.15" customHeight="1">
      <c r="A268" s="39"/>
      <c r="B268" s="40"/>
      <c r="C268" s="33" t="s">
        <v>32</v>
      </c>
      <c r="D268" s="41"/>
      <c r="E268" s="41"/>
      <c r="F268" s="28" t="str">
        <f>IF(E18="","",E18)</f>
        <v>Vyplň údaj</v>
      </c>
      <c r="G268" s="41"/>
      <c r="H268" s="41"/>
      <c r="I268" s="33" t="s">
        <v>37</v>
      </c>
      <c r="J268" s="37" t="str">
        <f>E24</f>
        <v>ERŠILOVÁ</v>
      </c>
      <c r="K268" s="41"/>
      <c r="L268" s="6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="2" customFormat="1" ht="10.32" customHeight="1">
      <c r="A269" s="39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6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="11" customFormat="1" ht="29.28" customHeight="1">
      <c r="A270" s="200"/>
      <c r="B270" s="201"/>
      <c r="C270" s="202" t="s">
        <v>201</v>
      </c>
      <c r="D270" s="203" t="s">
        <v>65</v>
      </c>
      <c r="E270" s="203" t="s">
        <v>61</v>
      </c>
      <c r="F270" s="203" t="s">
        <v>62</v>
      </c>
      <c r="G270" s="203" t="s">
        <v>202</v>
      </c>
      <c r="H270" s="203" t="s">
        <v>203</v>
      </c>
      <c r="I270" s="203" t="s">
        <v>204</v>
      </c>
      <c r="J270" s="204" t="s">
        <v>164</v>
      </c>
      <c r="K270" s="205" t="s">
        <v>205</v>
      </c>
      <c r="L270" s="206"/>
      <c r="M270" s="101" t="s">
        <v>1</v>
      </c>
      <c r="N270" s="102" t="s">
        <v>44</v>
      </c>
      <c r="O270" s="102" t="s">
        <v>206</v>
      </c>
      <c r="P270" s="102" t="s">
        <v>207</v>
      </c>
      <c r="Q270" s="102" t="s">
        <v>208</v>
      </c>
      <c r="R270" s="102" t="s">
        <v>209</v>
      </c>
      <c r="S270" s="102" t="s">
        <v>210</v>
      </c>
      <c r="T270" s="103" t="s">
        <v>211</v>
      </c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</row>
    <row r="271" s="2" customFormat="1" ht="22.8" customHeight="1">
      <c r="A271" s="39"/>
      <c r="B271" s="40"/>
      <c r="C271" s="108" t="s">
        <v>212</v>
      </c>
      <c r="D271" s="41"/>
      <c r="E271" s="41"/>
      <c r="F271" s="41"/>
      <c r="G271" s="41"/>
      <c r="H271" s="41"/>
      <c r="I271" s="41"/>
      <c r="J271" s="207">
        <f>BK271</f>
        <v>0</v>
      </c>
      <c r="K271" s="41"/>
      <c r="L271" s="45"/>
      <c r="M271" s="104"/>
      <c r="N271" s="208"/>
      <c r="O271" s="105"/>
      <c r="P271" s="209">
        <f>P272+P333+P391+P452+P516+P530+P548+P565+P581+P594+P608+P632+P656+P675+P685+P701</f>
        <v>0</v>
      </c>
      <c r="Q271" s="105"/>
      <c r="R271" s="209">
        <f>R272+R333+R391+R452+R516+R530+R548+R565+R581+R594+R608+R632+R656+R675+R685+R701</f>
        <v>0</v>
      </c>
      <c r="S271" s="105"/>
      <c r="T271" s="210">
        <f>T272+T333+T391+T452+T516+T530+T548+T565+T581+T594+T608+T632+T656+T675+T685+T701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79</v>
      </c>
      <c r="AU271" s="18" t="s">
        <v>166</v>
      </c>
      <c r="BK271" s="211">
        <f>BK272+BK333+BK391+BK452+BK516+BK530+BK548+BK565+BK581+BK594+BK608+BK632+BK656+BK675+BK685+BK701</f>
        <v>0</v>
      </c>
    </row>
    <row r="272" s="12" customFormat="1" ht="25.92" customHeight="1">
      <c r="A272" s="12"/>
      <c r="B272" s="212"/>
      <c r="C272" s="213"/>
      <c r="D272" s="214" t="s">
        <v>79</v>
      </c>
      <c r="E272" s="215" t="s">
        <v>3987</v>
      </c>
      <c r="F272" s="215" t="s">
        <v>4408</v>
      </c>
      <c r="G272" s="213"/>
      <c r="H272" s="213"/>
      <c r="I272" s="216"/>
      <c r="J272" s="217">
        <f>BK272</f>
        <v>0</v>
      </c>
      <c r="K272" s="213"/>
      <c r="L272" s="218"/>
      <c r="M272" s="219"/>
      <c r="N272" s="220"/>
      <c r="O272" s="220"/>
      <c r="P272" s="221">
        <f>P273+P275+P282+P284+P293+P295+P297+P300+P303+P307+P310+P314+P318+P324+P327+P330</f>
        <v>0</v>
      </c>
      <c r="Q272" s="220"/>
      <c r="R272" s="221">
        <f>R273+R275+R282+R284+R293+R295+R297+R300+R303+R307+R310+R314+R318+R324+R327+R330</f>
        <v>0</v>
      </c>
      <c r="S272" s="220"/>
      <c r="T272" s="222">
        <f>T273+T275+T282+T284+T293+T295+T297+T300+T303+T307+T310+T314+T318+T324+T327+T330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21</v>
      </c>
      <c r="AT272" s="224" t="s">
        <v>79</v>
      </c>
      <c r="AU272" s="224" t="s">
        <v>80</v>
      </c>
      <c r="AY272" s="223" t="s">
        <v>215</v>
      </c>
      <c r="BK272" s="225">
        <f>BK273+BK275+BK282+BK284+BK293+BK295+BK297+BK300+BK303+BK307+BK310+BK314+BK318+BK324+BK327+BK330</f>
        <v>0</v>
      </c>
    </row>
    <row r="273" s="12" customFormat="1" ht="22.8" customHeight="1">
      <c r="A273" s="12"/>
      <c r="B273" s="212"/>
      <c r="C273" s="213"/>
      <c r="D273" s="214" t="s">
        <v>79</v>
      </c>
      <c r="E273" s="226" t="s">
        <v>4073</v>
      </c>
      <c r="F273" s="226" t="s">
        <v>4409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21</v>
      </c>
      <c r="AT273" s="224" t="s">
        <v>79</v>
      </c>
      <c r="AU273" s="224" t="s">
        <v>21</v>
      </c>
      <c r="AY273" s="223" t="s">
        <v>215</v>
      </c>
      <c r="BK273" s="225">
        <f>BK274</f>
        <v>0</v>
      </c>
    </row>
    <row r="274" s="2" customFormat="1" ht="66.75" customHeight="1">
      <c r="A274" s="39"/>
      <c r="B274" s="40"/>
      <c r="C274" s="228" t="s">
        <v>21</v>
      </c>
      <c r="D274" s="228" t="s">
        <v>217</v>
      </c>
      <c r="E274" s="229" t="s">
        <v>4410</v>
      </c>
      <c r="F274" s="230" t="s">
        <v>4411</v>
      </c>
      <c r="G274" s="231" t="s">
        <v>3197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89</v>
      </c>
    </row>
    <row r="275" s="12" customFormat="1" ht="22.8" customHeight="1">
      <c r="A275" s="12"/>
      <c r="B275" s="212"/>
      <c r="C275" s="213"/>
      <c r="D275" s="214" t="s">
        <v>79</v>
      </c>
      <c r="E275" s="226" t="s">
        <v>4153</v>
      </c>
      <c r="F275" s="226" t="s">
        <v>4412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0</v>
      </c>
      <c r="S275" s="220"/>
      <c r="T275" s="22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21</v>
      </c>
      <c r="AT275" s="224" t="s">
        <v>79</v>
      </c>
      <c r="AU275" s="224" t="s">
        <v>21</v>
      </c>
      <c r="AY275" s="223" t="s">
        <v>215</v>
      </c>
      <c r="BK275" s="225">
        <f>SUM(BK276:BK281)</f>
        <v>0</v>
      </c>
    </row>
    <row r="276" s="2" customFormat="1" ht="33" customHeight="1">
      <c r="A276" s="39"/>
      <c r="B276" s="40"/>
      <c r="C276" s="228" t="s">
        <v>89</v>
      </c>
      <c r="D276" s="228" t="s">
        <v>217</v>
      </c>
      <c r="E276" s="229" t="s">
        <v>4413</v>
      </c>
      <c r="F276" s="230" t="s">
        <v>4414</v>
      </c>
      <c r="G276" s="231" t="s">
        <v>3197</v>
      </c>
      <c r="H276" s="232">
        <v>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221</v>
      </c>
      <c r="AT276" s="240" t="s">
        <v>217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221</v>
      </c>
    </row>
    <row r="277" s="2" customFormat="1" ht="33" customHeight="1">
      <c r="A277" s="39"/>
      <c r="B277" s="40"/>
      <c r="C277" s="228" t="s">
        <v>233</v>
      </c>
      <c r="D277" s="228" t="s">
        <v>217</v>
      </c>
      <c r="E277" s="229" t="s">
        <v>4415</v>
      </c>
      <c r="F277" s="230" t="s">
        <v>4416</v>
      </c>
      <c r="G277" s="231" t="s">
        <v>3197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221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249</v>
      </c>
    </row>
    <row r="278" s="2" customFormat="1" ht="16.5" customHeight="1">
      <c r="A278" s="39"/>
      <c r="B278" s="40"/>
      <c r="C278" s="228" t="s">
        <v>221</v>
      </c>
      <c r="D278" s="228" t="s">
        <v>217</v>
      </c>
      <c r="E278" s="229" t="s">
        <v>4417</v>
      </c>
      <c r="F278" s="230" t="s">
        <v>4418</v>
      </c>
      <c r="G278" s="231" t="s">
        <v>3197</v>
      </c>
      <c r="H278" s="232">
        <v>2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221</v>
      </c>
      <c r="AT278" s="240" t="s">
        <v>217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259</v>
      </c>
    </row>
    <row r="279" s="2" customFormat="1" ht="16.5" customHeight="1">
      <c r="A279" s="39"/>
      <c r="B279" s="40"/>
      <c r="C279" s="228" t="s">
        <v>243</v>
      </c>
      <c r="D279" s="228" t="s">
        <v>217</v>
      </c>
      <c r="E279" s="229" t="s">
        <v>4419</v>
      </c>
      <c r="F279" s="230" t="s">
        <v>4420</v>
      </c>
      <c r="G279" s="231" t="s">
        <v>3197</v>
      </c>
      <c r="H279" s="232">
        <v>1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221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26</v>
      </c>
    </row>
    <row r="280" s="2" customFormat="1" ht="21.75" customHeight="1">
      <c r="A280" s="39"/>
      <c r="B280" s="40"/>
      <c r="C280" s="228" t="s">
        <v>249</v>
      </c>
      <c r="D280" s="228" t="s">
        <v>217</v>
      </c>
      <c r="E280" s="229" t="s">
        <v>4421</v>
      </c>
      <c r="F280" s="230" t="s">
        <v>4422</v>
      </c>
      <c r="G280" s="231" t="s">
        <v>3197</v>
      </c>
      <c r="H280" s="232">
        <v>2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278</v>
      </c>
    </row>
    <row r="281" s="2" customFormat="1" ht="21.75" customHeight="1">
      <c r="A281" s="39"/>
      <c r="B281" s="40"/>
      <c r="C281" s="228" t="s">
        <v>254</v>
      </c>
      <c r="D281" s="228" t="s">
        <v>217</v>
      </c>
      <c r="E281" s="229" t="s">
        <v>4423</v>
      </c>
      <c r="F281" s="230" t="s">
        <v>4424</v>
      </c>
      <c r="G281" s="231" t="s">
        <v>4425</v>
      </c>
      <c r="H281" s="232">
        <v>65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221</v>
      </c>
      <c r="AT281" s="240" t="s">
        <v>217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293</v>
      </c>
    </row>
    <row r="282" s="12" customFormat="1" ht="22.8" customHeight="1">
      <c r="A282" s="12"/>
      <c r="B282" s="212"/>
      <c r="C282" s="213"/>
      <c r="D282" s="214" t="s">
        <v>79</v>
      </c>
      <c r="E282" s="226" t="s">
        <v>4197</v>
      </c>
      <c r="F282" s="226" t="s">
        <v>4426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P283</f>
        <v>0</v>
      </c>
      <c r="Q282" s="220"/>
      <c r="R282" s="221">
        <f>R283</f>
        <v>0</v>
      </c>
      <c r="S282" s="220"/>
      <c r="T282" s="22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21</v>
      </c>
      <c r="AT282" s="224" t="s">
        <v>79</v>
      </c>
      <c r="AU282" s="224" t="s">
        <v>21</v>
      </c>
      <c r="AY282" s="223" t="s">
        <v>215</v>
      </c>
      <c r="BK282" s="225">
        <f>BK283</f>
        <v>0</v>
      </c>
    </row>
    <row r="283" s="2" customFormat="1" ht="66.75" customHeight="1">
      <c r="A283" s="39"/>
      <c r="B283" s="40"/>
      <c r="C283" s="228" t="s">
        <v>259</v>
      </c>
      <c r="D283" s="228" t="s">
        <v>217</v>
      </c>
      <c r="E283" s="229" t="s">
        <v>4427</v>
      </c>
      <c r="F283" s="230" t="s">
        <v>4428</v>
      </c>
      <c r="G283" s="231" t="s">
        <v>3197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221</v>
      </c>
      <c r="AT283" s="240" t="s">
        <v>217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303</v>
      </c>
    </row>
    <row r="284" s="12" customFormat="1" ht="22.8" customHeight="1">
      <c r="A284" s="12"/>
      <c r="B284" s="212"/>
      <c r="C284" s="213"/>
      <c r="D284" s="214" t="s">
        <v>79</v>
      </c>
      <c r="E284" s="226" t="s">
        <v>4224</v>
      </c>
      <c r="F284" s="226" t="s">
        <v>4429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SUM(P285:P292)</f>
        <v>0</v>
      </c>
      <c r="Q284" s="220"/>
      <c r="R284" s="221">
        <f>SUM(R285:R292)</f>
        <v>0</v>
      </c>
      <c r="S284" s="220"/>
      <c r="T284" s="222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21</v>
      </c>
      <c r="AT284" s="224" t="s">
        <v>79</v>
      </c>
      <c r="AU284" s="224" t="s">
        <v>21</v>
      </c>
      <c r="AY284" s="223" t="s">
        <v>215</v>
      </c>
      <c r="BK284" s="225">
        <f>SUM(BK285:BK292)</f>
        <v>0</v>
      </c>
    </row>
    <row r="285" s="2" customFormat="1" ht="44.25" customHeight="1">
      <c r="A285" s="39"/>
      <c r="B285" s="40"/>
      <c r="C285" s="228" t="s">
        <v>264</v>
      </c>
      <c r="D285" s="228" t="s">
        <v>217</v>
      </c>
      <c r="E285" s="229" t="s">
        <v>4430</v>
      </c>
      <c r="F285" s="230" t="s">
        <v>4431</v>
      </c>
      <c r="G285" s="231" t="s">
        <v>3197</v>
      </c>
      <c r="H285" s="232">
        <v>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221</v>
      </c>
      <c r="AT285" s="240" t="s">
        <v>217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314</v>
      </c>
    </row>
    <row r="286" s="2" customFormat="1" ht="44.25" customHeight="1">
      <c r="A286" s="39"/>
      <c r="B286" s="40"/>
      <c r="C286" s="228" t="s">
        <v>26</v>
      </c>
      <c r="D286" s="228" t="s">
        <v>217</v>
      </c>
      <c r="E286" s="229" t="s">
        <v>4432</v>
      </c>
      <c r="F286" s="230" t="s">
        <v>4433</v>
      </c>
      <c r="G286" s="231" t="s">
        <v>3197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221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221</v>
      </c>
      <c r="BM286" s="240" t="s">
        <v>324</v>
      </c>
    </row>
    <row r="287" s="2" customFormat="1" ht="44.25" customHeight="1">
      <c r="A287" s="39"/>
      <c r="B287" s="40"/>
      <c r="C287" s="228" t="s">
        <v>273</v>
      </c>
      <c r="D287" s="228" t="s">
        <v>217</v>
      </c>
      <c r="E287" s="229" t="s">
        <v>4434</v>
      </c>
      <c r="F287" s="230" t="s">
        <v>4435</v>
      </c>
      <c r="G287" s="231" t="s">
        <v>3197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221</v>
      </c>
      <c r="AT287" s="240" t="s">
        <v>217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334</v>
      </c>
    </row>
    <row r="288" s="2" customFormat="1" ht="44.25" customHeight="1">
      <c r="A288" s="39"/>
      <c r="B288" s="40"/>
      <c r="C288" s="228" t="s">
        <v>278</v>
      </c>
      <c r="D288" s="228" t="s">
        <v>217</v>
      </c>
      <c r="E288" s="229" t="s">
        <v>4436</v>
      </c>
      <c r="F288" s="230" t="s">
        <v>4437</v>
      </c>
      <c r="G288" s="231" t="s">
        <v>3197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344</v>
      </c>
    </row>
    <row r="289" s="2" customFormat="1" ht="55.5" customHeight="1">
      <c r="A289" s="39"/>
      <c r="B289" s="40"/>
      <c r="C289" s="228" t="s">
        <v>284</v>
      </c>
      <c r="D289" s="228" t="s">
        <v>217</v>
      </c>
      <c r="E289" s="229" t="s">
        <v>4438</v>
      </c>
      <c r="F289" s="230" t="s">
        <v>4439</v>
      </c>
      <c r="G289" s="231" t="s">
        <v>3197</v>
      </c>
      <c r="H289" s="232">
        <v>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221</v>
      </c>
      <c r="AT289" s="240" t="s">
        <v>217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355</v>
      </c>
    </row>
    <row r="290" s="2" customFormat="1" ht="44.25" customHeight="1">
      <c r="A290" s="39"/>
      <c r="B290" s="40"/>
      <c r="C290" s="228" t="s">
        <v>293</v>
      </c>
      <c r="D290" s="228" t="s">
        <v>217</v>
      </c>
      <c r="E290" s="229" t="s">
        <v>4440</v>
      </c>
      <c r="F290" s="230" t="s">
        <v>4441</v>
      </c>
      <c r="G290" s="231" t="s">
        <v>3197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365</v>
      </c>
    </row>
    <row r="291" s="2" customFormat="1" ht="55.5" customHeight="1">
      <c r="A291" s="39"/>
      <c r="B291" s="40"/>
      <c r="C291" s="228" t="s">
        <v>8</v>
      </c>
      <c r="D291" s="228" t="s">
        <v>217</v>
      </c>
      <c r="E291" s="229" t="s">
        <v>4442</v>
      </c>
      <c r="F291" s="230" t="s">
        <v>4443</v>
      </c>
      <c r="G291" s="231" t="s">
        <v>3197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221</v>
      </c>
      <c r="AT291" s="240" t="s">
        <v>217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375</v>
      </c>
    </row>
    <row r="292" s="2" customFormat="1" ht="44.25" customHeight="1">
      <c r="A292" s="39"/>
      <c r="B292" s="40"/>
      <c r="C292" s="228" t="s">
        <v>303</v>
      </c>
      <c r="D292" s="228" t="s">
        <v>217</v>
      </c>
      <c r="E292" s="229" t="s">
        <v>4444</v>
      </c>
      <c r="F292" s="230" t="s">
        <v>4445</v>
      </c>
      <c r="G292" s="231" t="s">
        <v>3197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221</v>
      </c>
      <c r="AT292" s="240" t="s">
        <v>217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384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4276</v>
      </c>
      <c r="F293" s="226" t="s">
        <v>4446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P294</f>
        <v>0</v>
      </c>
      <c r="Q293" s="220"/>
      <c r="R293" s="221">
        <f>R294</f>
        <v>0</v>
      </c>
      <c r="S293" s="220"/>
      <c r="T293" s="22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21</v>
      </c>
      <c r="AT293" s="224" t="s">
        <v>79</v>
      </c>
      <c r="AU293" s="224" t="s">
        <v>21</v>
      </c>
      <c r="AY293" s="223" t="s">
        <v>215</v>
      </c>
      <c r="BK293" s="225">
        <f>BK294</f>
        <v>0</v>
      </c>
    </row>
    <row r="294" s="2" customFormat="1" ht="16.5" customHeight="1">
      <c r="A294" s="39"/>
      <c r="B294" s="40"/>
      <c r="C294" s="228" t="s">
        <v>309</v>
      </c>
      <c r="D294" s="228" t="s">
        <v>217</v>
      </c>
      <c r="E294" s="229" t="s">
        <v>4447</v>
      </c>
      <c r="F294" s="230" t="s">
        <v>4448</v>
      </c>
      <c r="G294" s="231" t="s">
        <v>3197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221</v>
      </c>
      <c r="AT294" s="240" t="s">
        <v>217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394</v>
      </c>
    </row>
    <row r="295" s="12" customFormat="1" ht="22.8" customHeight="1">
      <c r="A295" s="12"/>
      <c r="B295" s="212"/>
      <c r="C295" s="213"/>
      <c r="D295" s="214" t="s">
        <v>79</v>
      </c>
      <c r="E295" s="226" t="s">
        <v>4449</v>
      </c>
      <c r="F295" s="226" t="s">
        <v>4450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P296</f>
        <v>0</v>
      </c>
      <c r="Q295" s="220"/>
      <c r="R295" s="221">
        <f>R296</f>
        <v>0</v>
      </c>
      <c r="S295" s="220"/>
      <c r="T295" s="22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21</v>
      </c>
      <c r="AT295" s="224" t="s">
        <v>79</v>
      </c>
      <c r="AU295" s="224" t="s">
        <v>21</v>
      </c>
      <c r="AY295" s="223" t="s">
        <v>215</v>
      </c>
      <c r="BK295" s="225">
        <f>BK296</f>
        <v>0</v>
      </c>
    </row>
    <row r="296" s="2" customFormat="1" ht="16.5" customHeight="1">
      <c r="A296" s="39"/>
      <c r="B296" s="40"/>
      <c r="C296" s="228" t="s">
        <v>314</v>
      </c>
      <c r="D296" s="228" t="s">
        <v>217</v>
      </c>
      <c r="E296" s="229" t="s">
        <v>4451</v>
      </c>
      <c r="F296" s="230" t="s">
        <v>4452</v>
      </c>
      <c r="G296" s="231" t="s">
        <v>3197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221</v>
      </c>
      <c r="AT296" s="240" t="s">
        <v>217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406</v>
      </c>
    </row>
    <row r="297" s="12" customFormat="1" ht="22.8" customHeight="1">
      <c r="A297" s="12"/>
      <c r="B297" s="212"/>
      <c r="C297" s="213"/>
      <c r="D297" s="214" t="s">
        <v>79</v>
      </c>
      <c r="E297" s="226" t="s">
        <v>4453</v>
      </c>
      <c r="F297" s="226" t="s">
        <v>4454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SUM(P298:P299)</f>
        <v>0</v>
      </c>
      <c r="Q297" s="220"/>
      <c r="R297" s="221">
        <f>SUM(R298:R299)</f>
        <v>0</v>
      </c>
      <c r="S297" s="220"/>
      <c r="T297" s="22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21</v>
      </c>
      <c r="AT297" s="224" t="s">
        <v>79</v>
      </c>
      <c r="AU297" s="224" t="s">
        <v>21</v>
      </c>
      <c r="AY297" s="223" t="s">
        <v>215</v>
      </c>
      <c r="BK297" s="225">
        <f>SUM(BK298:BK299)</f>
        <v>0</v>
      </c>
    </row>
    <row r="298" s="2" customFormat="1" ht="16.5" customHeight="1">
      <c r="A298" s="39"/>
      <c r="B298" s="40"/>
      <c r="C298" s="228" t="s">
        <v>319</v>
      </c>
      <c r="D298" s="228" t="s">
        <v>217</v>
      </c>
      <c r="E298" s="229" t="s">
        <v>4455</v>
      </c>
      <c r="F298" s="230" t="s">
        <v>4456</v>
      </c>
      <c r="G298" s="231" t="s">
        <v>3197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415</v>
      </c>
    </row>
    <row r="299" s="2" customFormat="1" ht="16.5" customHeight="1">
      <c r="A299" s="39"/>
      <c r="B299" s="40"/>
      <c r="C299" s="228" t="s">
        <v>324</v>
      </c>
      <c r="D299" s="228" t="s">
        <v>217</v>
      </c>
      <c r="E299" s="229" t="s">
        <v>4457</v>
      </c>
      <c r="F299" s="230" t="s">
        <v>4458</v>
      </c>
      <c r="G299" s="231" t="s">
        <v>3197</v>
      </c>
      <c r="H299" s="232">
        <v>1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221</v>
      </c>
      <c r="AT299" s="240" t="s">
        <v>217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427</v>
      </c>
    </row>
    <row r="300" s="12" customFormat="1" ht="22.8" customHeight="1">
      <c r="A300" s="12"/>
      <c r="B300" s="212"/>
      <c r="C300" s="213"/>
      <c r="D300" s="214" t="s">
        <v>79</v>
      </c>
      <c r="E300" s="226" t="s">
        <v>4328</v>
      </c>
      <c r="F300" s="226" t="s">
        <v>4459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SUM(P301:P302)</f>
        <v>0</v>
      </c>
      <c r="Q300" s="220"/>
      <c r="R300" s="221">
        <f>SUM(R301:R302)</f>
        <v>0</v>
      </c>
      <c r="S300" s="220"/>
      <c r="T300" s="222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21</v>
      </c>
      <c r="AT300" s="224" t="s">
        <v>79</v>
      </c>
      <c r="AU300" s="224" t="s">
        <v>21</v>
      </c>
      <c r="AY300" s="223" t="s">
        <v>215</v>
      </c>
      <c r="BK300" s="225">
        <f>SUM(BK301:BK302)</f>
        <v>0</v>
      </c>
    </row>
    <row r="301" s="2" customFormat="1" ht="16.5" customHeight="1">
      <c r="A301" s="39"/>
      <c r="B301" s="40"/>
      <c r="C301" s="228" t="s">
        <v>7</v>
      </c>
      <c r="D301" s="228" t="s">
        <v>217</v>
      </c>
      <c r="E301" s="229" t="s">
        <v>4460</v>
      </c>
      <c r="F301" s="230" t="s">
        <v>4461</v>
      </c>
      <c r="G301" s="231" t="s">
        <v>3197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221</v>
      </c>
      <c r="AT301" s="240" t="s">
        <v>217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437</v>
      </c>
    </row>
    <row r="302" s="2" customFormat="1" ht="16.5" customHeight="1">
      <c r="A302" s="39"/>
      <c r="B302" s="40"/>
      <c r="C302" s="228" t="s">
        <v>334</v>
      </c>
      <c r="D302" s="228" t="s">
        <v>217</v>
      </c>
      <c r="E302" s="229" t="s">
        <v>4462</v>
      </c>
      <c r="F302" s="230" t="s">
        <v>4463</v>
      </c>
      <c r="G302" s="231" t="s">
        <v>3197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458</v>
      </c>
    </row>
    <row r="303" s="12" customFormat="1" ht="22.8" customHeight="1">
      <c r="A303" s="12"/>
      <c r="B303" s="212"/>
      <c r="C303" s="213"/>
      <c r="D303" s="214" t="s">
        <v>79</v>
      </c>
      <c r="E303" s="226" t="s">
        <v>4464</v>
      </c>
      <c r="F303" s="226" t="s">
        <v>4465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SUM(P304:P306)</f>
        <v>0</v>
      </c>
      <c r="Q303" s="220"/>
      <c r="R303" s="221">
        <f>SUM(R304:R306)</f>
        <v>0</v>
      </c>
      <c r="S303" s="220"/>
      <c r="T303" s="222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21</v>
      </c>
      <c r="AT303" s="224" t="s">
        <v>79</v>
      </c>
      <c r="AU303" s="224" t="s">
        <v>21</v>
      </c>
      <c r="AY303" s="223" t="s">
        <v>215</v>
      </c>
      <c r="BK303" s="225">
        <f>SUM(BK304:BK306)</f>
        <v>0</v>
      </c>
    </row>
    <row r="304" s="2" customFormat="1" ht="16.5" customHeight="1">
      <c r="A304" s="39"/>
      <c r="B304" s="40"/>
      <c r="C304" s="228" t="s">
        <v>339</v>
      </c>
      <c r="D304" s="228" t="s">
        <v>217</v>
      </c>
      <c r="E304" s="229" t="s">
        <v>4466</v>
      </c>
      <c r="F304" s="230" t="s">
        <v>4467</v>
      </c>
      <c r="G304" s="231" t="s">
        <v>3197</v>
      </c>
      <c r="H304" s="232">
        <v>2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221</v>
      </c>
      <c r="AT304" s="240" t="s">
        <v>217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469</v>
      </c>
    </row>
    <row r="305" s="2" customFormat="1" ht="16.5" customHeight="1">
      <c r="A305" s="39"/>
      <c r="B305" s="40"/>
      <c r="C305" s="228" t="s">
        <v>344</v>
      </c>
      <c r="D305" s="228" t="s">
        <v>217</v>
      </c>
      <c r="E305" s="229" t="s">
        <v>4468</v>
      </c>
      <c r="F305" s="230" t="s">
        <v>4469</v>
      </c>
      <c r="G305" s="231" t="s">
        <v>3197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481</v>
      </c>
    </row>
    <row r="306" s="2" customFormat="1" ht="16.5" customHeight="1">
      <c r="A306" s="39"/>
      <c r="B306" s="40"/>
      <c r="C306" s="228" t="s">
        <v>349</v>
      </c>
      <c r="D306" s="228" t="s">
        <v>217</v>
      </c>
      <c r="E306" s="229" t="s">
        <v>4470</v>
      </c>
      <c r="F306" s="230" t="s">
        <v>4471</v>
      </c>
      <c r="G306" s="231" t="s">
        <v>3197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221</v>
      </c>
      <c r="AT306" s="240" t="s">
        <v>217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492</v>
      </c>
    </row>
    <row r="307" s="12" customFormat="1" ht="22.8" customHeight="1">
      <c r="A307" s="12"/>
      <c r="B307" s="212"/>
      <c r="C307" s="213"/>
      <c r="D307" s="214" t="s">
        <v>79</v>
      </c>
      <c r="E307" s="226" t="s">
        <v>4472</v>
      </c>
      <c r="F307" s="226" t="s">
        <v>4473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SUM(P308:P309)</f>
        <v>0</v>
      </c>
      <c r="Q307" s="220"/>
      <c r="R307" s="221">
        <f>SUM(R308:R309)</f>
        <v>0</v>
      </c>
      <c r="S307" s="220"/>
      <c r="T307" s="22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21</v>
      </c>
      <c r="AT307" s="224" t="s">
        <v>79</v>
      </c>
      <c r="AU307" s="224" t="s">
        <v>21</v>
      </c>
      <c r="AY307" s="223" t="s">
        <v>215</v>
      </c>
      <c r="BK307" s="225">
        <f>SUM(BK308:BK309)</f>
        <v>0</v>
      </c>
    </row>
    <row r="308" s="2" customFormat="1" ht="16.5" customHeight="1">
      <c r="A308" s="39"/>
      <c r="B308" s="40"/>
      <c r="C308" s="228" t="s">
        <v>355</v>
      </c>
      <c r="D308" s="228" t="s">
        <v>217</v>
      </c>
      <c r="E308" s="229" t="s">
        <v>4474</v>
      </c>
      <c r="F308" s="230" t="s">
        <v>4475</v>
      </c>
      <c r="G308" s="231" t="s">
        <v>3197</v>
      </c>
      <c r="H308" s="232">
        <v>4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221</v>
      </c>
      <c r="AT308" s="240" t="s">
        <v>217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502</v>
      </c>
    </row>
    <row r="309" s="2" customFormat="1" ht="16.5" customHeight="1">
      <c r="A309" s="39"/>
      <c r="B309" s="40"/>
      <c r="C309" s="228" t="s">
        <v>360</v>
      </c>
      <c r="D309" s="228" t="s">
        <v>217</v>
      </c>
      <c r="E309" s="229" t="s">
        <v>4476</v>
      </c>
      <c r="F309" s="230" t="s">
        <v>4477</v>
      </c>
      <c r="G309" s="231" t="s">
        <v>3197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512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4478</v>
      </c>
      <c r="F310" s="226" t="s">
        <v>4479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SUM(P311:P313)</f>
        <v>0</v>
      </c>
      <c r="Q310" s="220"/>
      <c r="R310" s="221">
        <f>SUM(R311:R313)</f>
        <v>0</v>
      </c>
      <c r="S310" s="220"/>
      <c r="T310" s="22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21</v>
      </c>
      <c r="AT310" s="224" t="s">
        <v>79</v>
      </c>
      <c r="AU310" s="224" t="s">
        <v>21</v>
      </c>
      <c r="AY310" s="223" t="s">
        <v>215</v>
      </c>
      <c r="BK310" s="225">
        <f>SUM(BK311:BK313)</f>
        <v>0</v>
      </c>
    </row>
    <row r="311" s="2" customFormat="1" ht="16.5" customHeight="1">
      <c r="A311" s="39"/>
      <c r="B311" s="40"/>
      <c r="C311" s="228" t="s">
        <v>365</v>
      </c>
      <c r="D311" s="228" t="s">
        <v>217</v>
      </c>
      <c r="E311" s="229" t="s">
        <v>4480</v>
      </c>
      <c r="F311" s="230" t="s">
        <v>4481</v>
      </c>
      <c r="G311" s="231" t="s">
        <v>3197</v>
      </c>
      <c r="H311" s="232">
        <v>1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525</v>
      </c>
    </row>
    <row r="312" s="2" customFormat="1" ht="16.5" customHeight="1">
      <c r="A312" s="39"/>
      <c r="B312" s="40"/>
      <c r="C312" s="228" t="s">
        <v>370</v>
      </c>
      <c r="D312" s="228" t="s">
        <v>217</v>
      </c>
      <c r="E312" s="229" t="s">
        <v>4482</v>
      </c>
      <c r="F312" s="230" t="s">
        <v>4483</v>
      </c>
      <c r="G312" s="231" t="s">
        <v>3197</v>
      </c>
      <c r="H312" s="232">
        <v>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221</v>
      </c>
      <c r="AT312" s="240" t="s">
        <v>217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535</v>
      </c>
    </row>
    <row r="313" s="2" customFormat="1" ht="16.5" customHeight="1">
      <c r="A313" s="39"/>
      <c r="B313" s="40"/>
      <c r="C313" s="228" t="s">
        <v>375</v>
      </c>
      <c r="D313" s="228" t="s">
        <v>217</v>
      </c>
      <c r="E313" s="229" t="s">
        <v>4484</v>
      </c>
      <c r="F313" s="230" t="s">
        <v>4485</v>
      </c>
      <c r="G313" s="231" t="s">
        <v>3197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544</v>
      </c>
    </row>
    <row r="314" s="12" customFormat="1" ht="22.8" customHeight="1">
      <c r="A314" s="12"/>
      <c r="B314" s="212"/>
      <c r="C314" s="213"/>
      <c r="D314" s="214" t="s">
        <v>79</v>
      </c>
      <c r="E314" s="226" t="s">
        <v>4486</v>
      </c>
      <c r="F314" s="226" t="s">
        <v>4487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SUM(P315:P317)</f>
        <v>0</v>
      </c>
      <c r="Q314" s="220"/>
      <c r="R314" s="221">
        <f>SUM(R315:R317)</f>
        <v>0</v>
      </c>
      <c r="S314" s="220"/>
      <c r="T314" s="222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21</v>
      </c>
      <c r="AT314" s="224" t="s">
        <v>79</v>
      </c>
      <c r="AU314" s="224" t="s">
        <v>21</v>
      </c>
      <c r="AY314" s="223" t="s">
        <v>215</v>
      </c>
      <c r="BK314" s="225">
        <f>SUM(BK315:BK317)</f>
        <v>0</v>
      </c>
    </row>
    <row r="315" s="2" customFormat="1" ht="16.5" customHeight="1">
      <c r="A315" s="39"/>
      <c r="B315" s="40"/>
      <c r="C315" s="228" t="s">
        <v>380</v>
      </c>
      <c r="D315" s="228" t="s">
        <v>217</v>
      </c>
      <c r="E315" s="229" t="s">
        <v>4488</v>
      </c>
      <c r="F315" s="230" t="s">
        <v>4489</v>
      </c>
      <c r="G315" s="231" t="s">
        <v>4425</v>
      </c>
      <c r="H315" s="232">
        <v>6.7999999999999998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555</v>
      </c>
    </row>
    <row r="316" s="2" customFormat="1" ht="16.5" customHeight="1">
      <c r="A316" s="39"/>
      <c r="B316" s="40"/>
      <c r="C316" s="228" t="s">
        <v>384</v>
      </c>
      <c r="D316" s="228" t="s">
        <v>217</v>
      </c>
      <c r="E316" s="229" t="s">
        <v>4490</v>
      </c>
      <c r="F316" s="230" t="s">
        <v>4491</v>
      </c>
      <c r="G316" s="231" t="s">
        <v>4425</v>
      </c>
      <c r="H316" s="232">
        <v>9.3000000000000007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221</v>
      </c>
      <c r="AT316" s="240" t="s">
        <v>217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564</v>
      </c>
    </row>
    <row r="317" s="2" customFormat="1" ht="16.5" customHeight="1">
      <c r="A317" s="39"/>
      <c r="B317" s="40"/>
      <c r="C317" s="228" t="s">
        <v>389</v>
      </c>
      <c r="D317" s="228" t="s">
        <v>217</v>
      </c>
      <c r="E317" s="229" t="s">
        <v>4492</v>
      </c>
      <c r="F317" s="230" t="s">
        <v>4493</v>
      </c>
      <c r="G317" s="231" t="s">
        <v>4425</v>
      </c>
      <c r="H317" s="232">
        <v>5.2000000000000002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573</v>
      </c>
    </row>
    <row r="318" s="12" customFormat="1" ht="22.8" customHeight="1">
      <c r="A318" s="12"/>
      <c r="B318" s="212"/>
      <c r="C318" s="213"/>
      <c r="D318" s="214" t="s">
        <v>79</v>
      </c>
      <c r="E318" s="226" t="s">
        <v>4494</v>
      </c>
      <c r="F318" s="226" t="s">
        <v>4495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SUM(P319:P323)</f>
        <v>0</v>
      </c>
      <c r="Q318" s="220"/>
      <c r="R318" s="221">
        <f>SUM(R319:R323)</f>
        <v>0</v>
      </c>
      <c r="S318" s="220"/>
      <c r="T318" s="222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21</v>
      </c>
      <c r="AT318" s="224" t="s">
        <v>79</v>
      </c>
      <c r="AU318" s="224" t="s">
        <v>21</v>
      </c>
      <c r="AY318" s="223" t="s">
        <v>215</v>
      </c>
      <c r="BK318" s="225">
        <f>SUM(BK319:BK323)</f>
        <v>0</v>
      </c>
    </row>
    <row r="319" s="2" customFormat="1" ht="16.5" customHeight="1">
      <c r="A319" s="39"/>
      <c r="B319" s="40"/>
      <c r="C319" s="228" t="s">
        <v>394</v>
      </c>
      <c r="D319" s="228" t="s">
        <v>217</v>
      </c>
      <c r="E319" s="229" t="s">
        <v>4496</v>
      </c>
      <c r="F319" s="230" t="s">
        <v>4497</v>
      </c>
      <c r="G319" s="231" t="s">
        <v>4425</v>
      </c>
      <c r="H319" s="232">
        <v>7.5999999999999996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583</v>
      </c>
    </row>
    <row r="320" s="2" customFormat="1" ht="16.5" customHeight="1">
      <c r="A320" s="39"/>
      <c r="B320" s="40"/>
      <c r="C320" s="228" t="s">
        <v>400</v>
      </c>
      <c r="D320" s="228" t="s">
        <v>217</v>
      </c>
      <c r="E320" s="229" t="s">
        <v>4498</v>
      </c>
      <c r="F320" s="230" t="s">
        <v>4499</v>
      </c>
      <c r="G320" s="231" t="s">
        <v>4425</v>
      </c>
      <c r="H320" s="232">
        <v>22.5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221</v>
      </c>
      <c r="AT320" s="240" t="s">
        <v>217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593</v>
      </c>
    </row>
    <row r="321" s="2" customFormat="1" ht="16.5" customHeight="1">
      <c r="A321" s="39"/>
      <c r="B321" s="40"/>
      <c r="C321" s="228" t="s">
        <v>406</v>
      </c>
      <c r="D321" s="228" t="s">
        <v>217</v>
      </c>
      <c r="E321" s="229" t="s">
        <v>4500</v>
      </c>
      <c r="F321" s="230" t="s">
        <v>4501</v>
      </c>
      <c r="G321" s="231" t="s">
        <v>4425</v>
      </c>
      <c r="H321" s="232">
        <v>34.5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603</v>
      </c>
    </row>
    <row r="322" s="2" customFormat="1" ht="16.5" customHeight="1">
      <c r="A322" s="39"/>
      <c r="B322" s="40"/>
      <c r="C322" s="228" t="s">
        <v>411</v>
      </c>
      <c r="D322" s="228" t="s">
        <v>217</v>
      </c>
      <c r="E322" s="229" t="s">
        <v>4502</v>
      </c>
      <c r="F322" s="230" t="s">
        <v>4503</v>
      </c>
      <c r="G322" s="231" t="s">
        <v>4425</v>
      </c>
      <c r="H322" s="232">
        <v>23.100000000000001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221</v>
      </c>
      <c r="AT322" s="240" t="s">
        <v>217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612</v>
      </c>
    </row>
    <row r="323" s="2" customFormat="1" ht="16.5" customHeight="1">
      <c r="A323" s="39"/>
      <c r="B323" s="40"/>
      <c r="C323" s="228" t="s">
        <v>415</v>
      </c>
      <c r="D323" s="228" t="s">
        <v>217</v>
      </c>
      <c r="E323" s="229" t="s">
        <v>4504</v>
      </c>
      <c r="F323" s="230" t="s">
        <v>4505</v>
      </c>
      <c r="G323" s="231" t="s">
        <v>4425</v>
      </c>
      <c r="H323" s="232">
        <v>2.3999999999999999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221</v>
      </c>
      <c r="AT323" s="240" t="s">
        <v>217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620</v>
      </c>
    </row>
    <row r="324" s="12" customFormat="1" ht="22.8" customHeight="1">
      <c r="A324" s="12"/>
      <c r="B324" s="212"/>
      <c r="C324" s="213"/>
      <c r="D324" s="214" t="s">
        <v>79</v>
      </c>
      <c r="E324" s="226" t="s">
        <v>4506</v>
      </c>
      <c r="F324" s="226" t="s">
        <v>4507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SUM(P325:P326)</f>
        <v>0</v>
      </c>
      <c r="Q324" s="220"/>
      <c r="R324" s="221">
        <f>SUM(R325:R326)</f>
        <v>0</v>
      </c>
      <c r="S324" s="220"/>
      <c r="T324" s="22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21</v>
      </c>
      <c r="AT324" s="224" t="s">
        <v>79</v>
      </c>
      <c r="AU324" s="224" t="s">
        <v>21</v>
      </c>
      <c r="AY324" s="223" t="s">
        <v>215</v>
      </c>
      <c r="BK324" s="225">
        <f>SUM(BK325:BK326)</f>
        <v>0</v>
      </c>
    </row>
    <row r="325" s="2" customFormat="1" ht="16.5" customHeight="1">
      <c r="A325" s="39"/>
      <c r="B325" s="40"/>
      <c r="C325" s="228" t="s">
        <v>420</v>
      </c>
      <c r="D325" s="228" t="s">
        <v>217</v>
      </c>
      <c r="E325" s="229" t="s">
        <v>4508</v>
      </c>
      <c r="F325" s="230" t="s">
        <v>4509</v>
      </c>
      <c r="G325" s="231" t="s">
        <v>3197</v>
      </c>
      <c r="H325" s="232">
        <v>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221</v>
      </c>
      <c r="AT325" s="240" t="s">
        <v>217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631</v>
      </c>
    </row>
    <row r="326" s="2" customFormat="1" ht="16.5" customHeight="1">
      <c r="A326" s="39"/>
      <c r="B326" s="40"/>
      <c r="C326" s="228" t="s">
        <v>427</v>
      </c>
      <c r="D326" s="228" t="s">
        <v>217</v>
      </c>
      <c r="E326" s="229" t="s">
        <v>4510</v>
      </c>
      <c r="F326" s="230" t="s">
        <v>4511</v>
      </c>
      <c r="G326" s="231" t="s">
        <v>3197</v>
      </c>
      <c r="H326" s="232">
        <v>1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221</v>
      </c>
      <c r="AT326" s="240" t="s">
        <v>217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641</v>
      </c>
    </row>
    <row r="327" s="12" customFormat="1" ht="22.8" customHeight="1">
      <c r="A327" s="12"/>
      <c r="B327" s="212"/>
      <c r="C327" s="213"/>
      <c r="D327" s="214" t="s">
        <v>79</v>
      </c>
      <c r="E327" s="226" t="s">
        <v>4512</v>
      </c>
      <c r="F327" s="226" t="s">
        <v>4513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SUM(P328:P329)</f>
        <v>0</v>
      </c>
      <c r="Q327" s="220"/>
      <c r="R327" s="221">
        <f>SUM(R328:R329)</f>
        <v>0</v>
      </c>
      <c r="S327" s="220"/>
      <c r="T327" s="22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21</v>
      </c>
      <c r="AT327" s="224" t="s">
        <v>79</v>
      </c>
      <c r="AU327" s="224" t="s">
        <v>21</v>
      </c>
      <c r="AY327" s="223" t="s">
        <v>215</v>
      </c>
      <c r="BK327" s="225">
        <f>SUM(BK328:BK329)</f>
        <v>0</v>
      </c>
    </row>
    <row r="328" s="2" customFormat="1" ht="16.5" customHeight="1">
      <c r="A328" s="39"/>
      <c r="B328" s="40"/>
      <c r="C328" s="228" t="s">
        <v>432</v>
      </c>
      <c r="D328" s="228" t="s">
        <v>217</v>
      </c>
      <c r="E328" s="229" t="s">
        <v>4514</v>
      </c>
      <c r="F328" s="230" t="s">
        <v>4515</v>
      </c>
      <c r="G328" s="231" t="s">
        <v>4425</v>
      </c>
      <c r="H328" s="232">
        <v>8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221</v>
      </c>
      <c r="AT328" s="240" t="s">
        <v>217</v>
      </c>
      <c r="AU328" s="240" t="s">
        <v>89</v>
      </c>
      <c r="AY328" s="18" t="s">
        <v>215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221</v>
      </c>
      <c r="BM328" s="240" t="s">
        <v>651</v>
      </c>
    </row>
    <row r="329" s="2" customFormat="1" ht="16.5" customHeight="1">
      <c r="A329" s="39"/>
      <c r="B329" s="40"/>
      <c r="C329" s="228" t="s">
        <v>437</v>
      </c>
      <c r="D329" s="228" t="s">
        <v>217</v>
      </c>
      <c r="E329" s="229" t="s">
        <v>4516</v>
      </c>
      <c r="F329" s="230" t="s">
        <v>4517</v>
      </c>
      <c r="G329" s="231" t="s">
        <v>4425</v>
      </c>
      <c r="H329" s="232">
        <v>5.4000000000000004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221</v>
      </c>
      <c r="AT329" s="240" t="s">
        <v>217</v>
      </c>
      <c r="AU329" s="240" t="s">
        <v>89</v>
      </c>
      <c r="AY329" s="18" t="s">
        <v>215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221</v>
      </c>
      <c r="BM329" s="240" t="s">
        <v>661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4518</v>
      </c>
      <c r="F330" s="226" t="s">
        <v>4519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SUM(P331:P332)</f>
        <v>0</v>
      </c>
      <c r="Q330" s="220"/>
      <c r="R330" s="221">
        <f>SUM(R331:R332)</f>
        <v>0</v>
      </c>
      <c r="S330" s="220"/>
      <c r="T330" s="22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21</v>
      </c>
      <c r="AT330" s="224" t="s">
        <v>79</v>
      </c>
      <c r="AU330" s="224" t="s">
        <v>21</v>
      </c>
      <c r="AY330" s="223" t="s">
        <v>215</v>
      </c>
      <c r="BK330" s="225">
        <f>SUM(BK331:BK332)</f>
        <v>0</v>
      </c>
    </row>
    <row r="331" s="2" customFormat="1" ht="16.5" customHeight="1">
      <c r="A331" s="39"/>
      <c r="B331" s="40"/>
      <c r="C331" s="228" t="s">
        <v>449</v>
      </c>
      <c r="D331" s="228" t="s">
        <v>217</v>
      </c>
      <c r="E331" s="229" t="s">
        <v>4520</v>
      </c>
      <c r="F331" s="230" t="s">
        <v>4521</v>
      </c>
      <c r="G331" s="231" t="s">
        <v>246</v>
      </c>
      <c r="H331" s="232">
        <v>170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221</v>
      </c>
      <c r="AT331" s="240" t="s">
        <v>217</v>
      </c>
      <c r="AU331" s="240" t="s">
        <v>89</v>
      </c>
      <c r="AY331" s="18" t="s">
        <v>215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21</v>
      </c>
      <c r="BK331" s="241">
        <f>ROUND(I331*H331,2)</f>
        <v>0</v>
      </c>
      <c r="BL331" s="18" t="s">
        <v>221</v>
      </c>
      <c r="BM331" s="240" t="s">
        <v>672</v>
      </c>
    </row>
    <row r="332" s="2" customFormat="1" ht="16.5" customHeight="1">
      <c r="A332" s="39"/>
      <c r="B332" s="40"/>
      <c r="C332" s="228" t="s">
        <v>458</v>
      </c>
      <c r="D332" s="228" t="s">
        <v>217</v>
      </c>
      <c r="E332" s="229" t="s">
        <v>4522</v>
      </c>
      <c r="F332" s="230" t="s">
        <v>4523</v>
      </c>
      <c r="G332" s="231" t="s">
        <v>246</v>
      </c>
      <c r="H332" s="232">
        <v>8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680</v>
      </c>
    </row>
    <row r="333" s="12" customFormat="1" ht="25.92" customHeight="1">
      <c r="A333" s="12"/>
      <c r="B333" s="212"/>
      <c r="C333" s="213"/>
      <c r="D333" s="214" t="s">
        <v>79</v>
      </c>
      <c r="E333" s="215" t="s">
        <v>4524</v>
      </c>
      <c r="F333" s="215" t="s">
        <v>4525</v>
      </c>
      <c r="G333" s="213"/>
      <c r="H333" s="213"/>
      <c r="I333" s="216"/>
      <c r="J333" s="217">
        <f>BK333</f>
        <v>0</v>
      </c>
      <c r="K333" s="213"/>
      <c r="L333" s="218"/>
      <c r="M333" s="219"/>
      <c r="N333" s="220"/>
      <c r="O333" s="220"/>
      <c r="P333" s="221">
        <f>P334+P336+P343+P345+P354+P356+P358+P361+P363+P366+P369+P373+P377+P383+P385+P388</f>
        <v>0</v>
      </c>
      <c r="Q333" s="220"/>
      <c r="R333" s="221">
        <f>R334+R336+R343+R345+R354+R356+R358+R361+R363+R366+R369+R373+R377+R383+R385+R388</f>
        <v>0</v>
      </c>
      <c r="S333" s="220"/>
      <c r="T333" s="222">
        <f>T334+T336+T343+T345+T354+T356+T358+T361+T363+T366+T369+T373+T377+T383+T385+T388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21</v>
      </c>
      <c r="AT333" s="224" t="s">
        <v>79</v>
      </c>
      <c r="AU333" s="224" t="s">
        <v>80</v>
      </c>
      <c r="AY333" s="223" t="s">
        <v>215</v>
      </c>
      <c r="BK333" s="225">
        <f>BK334+BK336+BK343+BK345+BK354+BK356+BK358+BK361+BK363+BK366+BK369+BK373+BK377+BK383+BK385+BK388</f>
        <v>0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4073</v>
      </c>
      <c r="F334" s="226" t="s">
        <v>4409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P335</f>
        <v>0</v>
      </c>
      <c r="Q334" s="220"/>
      <c r="R334" s="221">
        <f>R335</f>
        <v>0</v>
      </c>
      <c r="S334" s="220"/>
      <c r="T334" s="22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21</v>
      </c>
      <c r="AT334" s="224" t="s">
        <v>79</v>
      </c>
      <c r="AU334" s="224" t="s">
        <v>21</v>
      </c>
      <c r="AY334" s="223" t="s">
        <v>215</v>
      </c>
      <c r="BK334" s="225">
        <f>BK335</f>
        <v>0</v>
      </c>
    </row>
    <row r="335" s="2" customFormat="1" ht="66.75" customHeight="1">
      <c r="A335" s="39"/>
      <c r="B335" s="40"/>
      <c r="C335" s="228" t="s">
        <v>463</v>
      </c>
      <c r="D335" s="228" t="s">
        <v>217</v>
      </c>
      <c r="E335" s="229" t="s">
        <v>4410</v>
      </c>
      <c r="F335" s="230" t="s">
        <v>4411</v>
      </c>
      <c r="G335" s="231" t="s">
        <v>3197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221</v>
      </c>
      <c r="AT335" s="240" t="s">
        <v>217</v>
      </c>
      <c r="AU335" s="240" t="s">
        <v>89</v>
      </c>
      <c r="AY335" s="18" t="s">
        <v>215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21</v>
      </c>
      <c r="BK335" s="241">
        <f>ROUND(I335*H335,2)</f>
        <v>0</v>
      </c>
      <c r="BL335" s="18" t="s">
        <v>221</v>
      </c>
      <c r="BM335" s="240" t="s">
        <v>688</v>
      </c>
    </row>
    <row r="336" s="12" customFormat="1" ht="22.8" customHeight="1">
      <c r="A336" s="12"/>
      <c r="B336" s="212"/>
      <c r="C336" s="213"/>
      <c r="D336" s="214" t="s">
        <v>79</v>
      </c>
      <c r="E336" s="226" t="s">
        <v>4153</v>
      </c>
      <c r="F336" s="226" t="s">
        <v>4412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21</v>
      </c>
      <c r="AT336" s="224" t="s">
        <v>79</v>
      </c>
      <c r="AU336" s="224" t="s">
        <v>21</v>
      </c>
      <c r="AY336" s="223" t="s">
        <v>215</v>
      </c>
      <c r="BK336" s="225">
        <f>SUM(BK337:BK342)</f>
        <v>0</v>
      </c>
    </row>
    <row r="337" s="2" customFormat="1" ht="33" customHeight="1">
      <c r="A337" s="39"/>
      <c r="B337" s="40"/>
      <c r="C337" s="228" t="s">
        <v>469</v>
      </c>
      <c r="D337" s="228" t="s">
        <v>217</v>
      </c>
      <c r="E337" s="229" t="s">
        <v>4413</v>
      </c>
      <c r="F337" s="230" t="s">
        <v>4414</v>
      </c>
      <c r="G337" s="231" t="s">
        <v>3197</v>
      </c>
      <c r="H337" s="232">
        <v>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221</v>
      </c>
      <c r="AT337" s="240" t="s">
        <v>217</v>
      </c>
      <c r="AU337" s="240" t="s">
        <v>89</v>
      </c>
      <c r="AY337" s="18" t="s">
        <v>215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21</v>
      </c>
      <c r="BK337" s="241">
        <f>ROUND(I337*H337,2)</f>
        <v>0</v>
      </c>
      <c r="BL337" s="18" t="s">
        <v>221</v>
      </c>
      <c r="BM337" s="240" t="s">
        <v>697</v>
      </c>
    </row>
    <row r="338" s="2" customFormat="1" ht="33" customHeight="1">
      <c r="A338" s="39"/>
      <c r="B338" s="40"/>
      <c r="C338" s="228" t="s">
        <v>475</v>
      </c>
      <c r="D338" s="228" t="s">
        <v>217</v>
      </c>
      <c r="E338" s="229" t="s">
        <v>4415</v>
      </c>
      <c r="F338" s="230" t="s">
        <v>4416</v>
      </c>
      <c r="G338" s="231" t="s">
        <v>3197</v>
      </c>
      <c r="H338" s="232">
        <v>1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708</v>
      </c>
    </row>
    <row r="339" s="2" customFormat="1" ht="16.5" customHeight="1">
      <c r="A339" s="39"/>
      <c r="B339" s="40"/>
      <c r="C339" s="228" t="s">
        <v>481</v>
      </c>
      <c r="D339" s="228" t="s">
        <v>217</v>
      </c>
      <c r="E339" s="229" t="s">
        <v>4417</v>
      </c>
      <c r="F339" s="230" t="s">
        <v>4418</v>
      </c>
      <c r="G339" s="231" t="s">
        <v>3197</v>
      </c>
      <c r="H339" s="232">
        <v>2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221</v>
      </c>
      <c r="AT339" s="240" t="s">
        <v>217</v>
      </c>
      <c r="AU339" s="240" t="s">
        <v>89</v>
      </c>
      <c r="AY339" s="18" t="s">
        <v>215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21</v>
      </c>
      <c r="BK339" s="241">
        <f>ROUND(I339*H339,2)</f>
        <v>0</v>
      </c>
      <c r="BL339" s="18" t="s">
        <v>221</v>
      </c>
      <c r="BM339" s="240" t="s">
        <v>718</v>
      </c>
    </row>
    <row r="340" s="2" customFormat="1" ht="16.5" customHeight="1">
      <c r="A340" s="39"/>
      <c r="B340" s="40"/>
      <c r="C340" s="228" t="s">
        <v>487</v>
      </c>
      <c r="D340" s="228" t="s">
        <v>217</v>
      </c>
      <c r="E340" s="229" t="s">
        <v>4419</v>
      </c>
      <c r="F340" s="230" t="s">
        <v>4420</v>
      </c>
      <c r="G340" s="231" t="s">
        <v>3197</v>
      </c>
      <c r="H340" s="232">
        <v>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221</v>
      </c>
      <c r="AT340" s="240" t="s">
        <v>217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729</v>
      </c>
    </row>
    <row r="341" s="2" customFormat="1" ht="21.75" customHeight="1">
      <c r="A341" s="39"/>
      <c r="B341" s="40"/>
      <c r="C341" s="228" t="s">
        <v>492</v>
      </c>
      <c r="D341" s="228" t="s">
        <v>217</v>
      </c>
      <c r="E341" s="229" t="s">
        <v>4421</v>
      </c>
      <c r="F341" s="230" t="s">
        <v>4422</v>
      </c>
      <c r="G341" s="231" t="s">
        <v>3197</v>
      </c>
      <c r="H341" s="232">
        <v>2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221</v>
      </c>
      <c r="AT341" s="240" t="s">
        <v>217</v>
      </c>
      <c r="AU341" s="240" t="s">
        <v>89</v>
      </c>
      <c r="AY341" s="18" t="s">
        <v>215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21</v>
      </c>
      <c r="BK341" s="241">
        <f>ROUND(I341*H341,2)</f>
        <v>0</v>
      </c>
      <c r="BL341" s="18" t="s">
        <v>221</v>
      </c>
      <c r="BM341" s="240" t="s">
        <v>27</v>
      </c>
    </row>
    <row r="342" s="2" customFormat="1" ht="21.75" customHeight="1">
      <c r="A342" s="39"/>
      <c r="B342" s="40"/>
      <c r="C342" s="228" t="s">
        <v>497</v>
      </c>
      <c r="D342" s="228" t="s">
        <v>217</v>
      </c>
      <c r="E342" s="229" t="s">
        <v>4423</v>
      </c>
      <c r="F342" s="230" t="s">
        <v>4424</v>
      </c>
      <c r="G342" s="231" t="s">
        <v>4425</v>
      </c>
      <c r="H342" s="232">
        <v>55</v>
      </c>
      <c r="I342" s="233"/>
      <c r="J342" s="234">
        <f>ROUND(I342*H342,2)</f>
        <v>0</v>
      </c>
      <c r="K342" s="235"/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221</v>
      </c>
      <c r="AT342" s="240" t="s">
        <v>217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764</v>
      </c>
    </row>
    <row r="343" s="12" customFormat="1" ht="22.8" customHeight="1">
      <c r="A343" s="12"/>
      <c r="B343" s="212"/>
      <c r="C343" s="213"/>
      <c r="D343" s="214" t="s">
        <v>79</v>
      </c>
      <c r="E343" s="226" t="s">
        <v>4197</v>
      </c>
      <c r="F343" s="226" t="s">
        <v>4426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P344</f>
        <v>0</v>
      </c>
      <c r="Q343" s="220"/>
      <c r="R343" s="221">
        <f>R344</f>
        <v>0</v>
      </c>
      <c r="S343" s="220"/>
      <c r="T343" s="222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21</v>
      </c>
      <c r="AT343" s="224" t="s">
        <v>79</v>
      </c>
      <c r="AU343" s="224" t="s">
        <v>21</v>
      </c>
      <c r="AY343" s="223" t="s">
        <v>215</v>
      </c>
      <c r="BK343" s="225">
        <f>BK344</f>
        <v>0</v>
      </c>
    </row>
    <row r="344" s="2" customFormat="1" ht="66.75" customHeight="1">
      <c r="A344" s="39"/>
      <c r="B344" s="40"/>
      <c r="C344" s="228" t="s">
        <v>502</v>
      </c>
      <c r="D344" s="228" t="s">
        <v>217</v>
      </c>
      <c r="E344" s="229" t="s">
        <v>4427</v>
      </c>
      <c r="F344" s="230" t="s">
        <v>4428</v>
      </c>
      <c r="G344" s="231" t="s">
        <v>3197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221</v>
      </c>
      <c r="AT344" s="240" t="s">
        <v>217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839</v>
      </c>
    </row>
    <row r="345" s="12" customFormat="1" ht="22.8" customHeight="1">
      <c r="A345" s="12"/>
      <c r="B345" s="212"/>
      <c r="C345" s="213"/>
      <c r="D345" s="214" t="s">
        <v>79</v>
      </c>
      <c r="E345" s="226" t="s">
        <v>4224</v>
      </c>
      <c r="F345" s="226" t="s">
        <v>4429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SUM(P346:P353)</f>
        <v>0</v>
      </c>
      <c r="Q345" s="220"/>
      <c r="R345" s="221">
        <f>SUM(R346:R353)</f>
        <v>0</v>
      </c>
      <c r="S345" s="220"/>
      <c r="T345" s="222">
        <f>SUM(T346:T353)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21</v>
      </c>
      <c r="AT345" s="224" t="s">
        <v>79</v>
      </c>
      <c r="AU345" s="224" t="s">
        <v>21</v>
      </c>
      <c r="AY345" s="223" t="s">
        <v>215</v>
      </c>
      <c r="BK345" s="225">
        <f>SUM(BK346:BK353)</f>
        <v>0</v>
      </c>
    </row>
    <row r="346" s="2" customFormat="1" ht="44.25" customHeight="1">
      <c r="A346" s="39"/>
      <c r="B346" s="40"/>
      <c r="C346" s="228" t="s">
        <v>507</v>
      </c>
      <c r="D346" s="228" t="s">
        <v>217</v>
      </c>
      <c r="E346" s="229" t="s">
        <v>4430</v>
      </c>
      <c r="F346" s="230" t="s">
        <v>4431</v>
      </c>
      <c r="G346" s="231" t="s">
        <v>3197</v>
      </c>
      <c r="H346" s="232">
        <v>1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221</v>
      </c>
      <c r="AT346" s="240" t="s">
        <v>217</v>
      </c>
      <c r="AU346" s="240" t="s">
        <v>89</v>
      </c>
      <c r="AY346" s="18" t="s">
        <v>215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221</v>
      </c>
      <c r="BM346" s="240" t="s">
        <v>865</v>
      </c>
    </row>
    <row r="347" s="2" customFormat="1" ht="44.25" customHeight="1">
      <c r="A347" s="39"/>
      <c r="B347" s="40"/>
      <c r="C347" s="228" t="s">
        <v>512</v>
      </c>
      <c r="D347" s="228" t="s">
        <v>217</v>
      </c>
      <c r="E347" s="229" t="s">
        <v>4432</v>
      </c>
      <c r="F347" s="230" t="s">
        <v>4433</v>
      </c>
      <c r="G347" s="231" t="s">
        <v>3197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221</v>
      </c>
      <c r="AT347" s="240" t="s">
        <v>217</v>
      </c>
      <c r="AU347" s="240" t="s">
        <v>89</v>
      </c>
      <c r="AY347" s="18" t="s">
        <v>215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221</v>
      </c>
      <c r="BM347" s="240" t="s">
        <v>884</v>
      </c>
    </row>
    <row r="348" s="2" customFormat="1" ht="44.25" customHeight="1">
      <c r="A348" s="39"/>
      <c r="B348" s="40"/>
      <c r="C348" s="228" t="s">
        <v>520</v>
      </c>
      <c r="D348" s="228" t="s">
        <v>217</v>
      </c>
      <c r="E348" s="229" t="s">
        <v>4434</v>
      </c>
      <c r="F348" s="230" t="s">
        <v>4435</v>
      </c>
      <c r="G348" s="231" t="s">
        <v>3197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221</v>
      </c>
      <c r="AT348" s="240" t="s">
        <v>217</v>
      </c>
      <c r="AU348" s="240" t="s">
        <v>89</v>
      </c>
      <c r="AY348" s="18" t="s">
        <v>215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21</v>
      </c>
      <c r="BK348" s="241">
        <f>ROUND(I348*H348,2)</f>
        <v>0</v>
      </c>
      <c r="BL348" s="18" t="s">
        <v>221</v>
      </c>
      <c r="BM348" s="240" t="s">
        <v>901</v>
      </c>
    </row>
    <row r="349" s="2" customFormat="1" ht="44.25" customHeight="1">
      <c r="A349" s="39"/>
      <c r="B349" s="40"/>
      <c r="C349" s="228" t="s">
        <v>525</v>
      </c>
      <c r="D349" s="228" t="s">
        <v>217</v>
      </c>
      <c r="E349" s="229" t="s">
        <v>4436</v>
      </c>
      <c r="F349" s="230" t="s">
        <v>4437</v>
      </c>
      <c r="G349" s="231" t="s">
        <v>3197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927</v>
      </c>
    </row>
    <row r="350" s="2" customFormat="1" ht="55.5" customHeight="1">
      <c r="A350" s="39"/>
      <c r="B350" s="40"/>
      <c r="C350" s="228" t="s">
        <v>530</v>
      </c>
      <c r="D350" s="228" t="s">
        <v>217</v>
      </c>
      <c r="E350" s="229" t="s">
        <v>4526</v>
      </c>
      <c r="F350" s="230" t="s">
        <v>4527</v>
      </c>
      <c r="G350" s="231" t="s">
        <v>3197</v>
      </c>
      <c r="H350" s="232">
        <v>1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221</v>
      </c>
      <c r="AT350" s="240" t="s">
        <v>217</v>
      </c>
      <c r="AU350" s="240" t="s">
        <v>89</v>
      </c>
      <c r="AY350" s="18" t="s">
        <v>215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221</v>
      </c>
      <c r="BM350" s="240" t="s">
        <v>943</v>
      </c>
    </row>
    <row r="351" s="2" customFormat="1" ht="44.25" customHeight="1">
      <c r="A351" s="39"/>
      <c r="B351" s="40"/>
      <c r="C351" s="228" t="s">
        <v>535</v>
      </c>
      <c r="D351" s="228" t="s">
        <v>217</v>
      </c>
      <c r="E351" s="229" t="s">
        <v>4440</v>
      </c>
      <c r="F351" s="230" t="s">
        <v>4441</v>
      </c>
      <c r="G351" s="231" t="s">
        <v>3197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221</v>
      </c>
      <c r="AT351" s="240" t="s">
        <v>217</v>
      </c>
      <c r="AU351" s="240" t="s">
        <v>89</v>
      </c>
      <c r="AY351" s="18" t="s">
        <v>215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221</v>
      </c>
      <c r="BM351" s="240" t="s">
        <v>953</v>
      </c>
    </row>
    <row r="352" s="2" customFormat="1" ht="55.5" customHeight="1">
      <c r="A352" s="39"/>
      <c r="B352" s="40"/>
      <c r="C352" s="228" t="s">
        <v>539</v>
      </c>
      <c r="D352" s="228" t="s">
        <v>217</v>
      </c>
      <c r="E352" s="229" t="s">
        <v>4528</v>
      </c>
      <c r="F352" s="230" t="s">
        <v>4529</v>
      </c>
      <c r="G352" s="231" t="s">
        <v>3197</v>
      </c>
      <c r="H352" s="232">
        <v>1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221</v>
      </c>
      <c r="AT352" s="240" t="s">
        <v>217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970</v>
      </c>
    </row>
    <row r="353" s="2" customFormat="1" ht="44.25" customHeight="1">
      <c r="A353" s="39"/>
      <c r="B353" s="40"/>
      <c r="C353" s="228" t="s">
        <v>544</v>
      </c>
      <c r="D353" s="228" t="s">
        <v>217</v>
      </c>
      <c r="E353" s="229" t="s">
        <v>4444</v>
      </c>
      <c r="F353" s="230" t="s">
        <v>4445</v>
      </c>
      <c r="G353" s="231" t="s">
        <v>3197</v>
      </c>
      <c r="H353" s="232">
        <v>1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221</v>
      </c>
      <c r="AT353" s="240" t="s">
        <v>217</v>
      </c>
      <c r="AU353" s="240" t="s">
        <v>89</v>
      </c>
      <c r="AY353" s="18" t="s">
        <v>215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21</v>
      </c>
      <c r="BK353" s="241">
        <f>ROUND(I353*H353,2)</f>
        <v>0</v>
      </c>
      <c r="BL353" s="18" t="s">
        <v>221</v>
      </c>
      <c r="BM353" s="240" t="s">
        <v>983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4276</v>
      </c>
      <c r="F354" s="226" t="s">
        <v>4446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P355</f>
        <v>0</v>
      </c>
      <c r="Q354" s="220"/>
      <c r="R354" s="221">
        <f>R355</f>
        <v>0</v>
      </c>
      <c r="S354" s="220"/>
      <c r="T354" s="222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21</v>
      </c>
      <c r="AT354" s="224" t="s">
        <v>79</v>
      </c>
      <c r="AU354" s="224" t="s">
        <v>21</v>
      </c>
      <c r="AY354" s="223" t="s">
        <v>215</v>
      </c>
      <c r="BK354" s="225">
        <f>BK355</f>
        <v>0</v>
      </c>
    </row>
    <row r="355" s="2" customFormat="1" ht="16.5" customHeight="1">
      <c r="A355" s="39"/>
      <c r="B355" s="40"/>
      <c r="C355" s="228" t="s">
        <v>550</v>
      </c>
      <c r="D355" s="228" t="s">
        <v>217</v>
      </c>
      <c r="E355" s="229" t="s">
        <v>4447</v>
      </c>
      <c r="F355" s="230" t="s">
        <v>4448</v>
      </c>
      <c r="G355" s="231" t="s">
        <v>3197</v>
      </c>
      <c r="H355" s="232">
        <v>1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221</v>
      </c>
      <c r="AT355" s="240" t="s">
        <v>217</v>
      </c>
      <c r="AU355" s="240" t="s">
        <v>89</v>
      </c>
      <c r="AY355" s="18" t="s">
        <v>215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221</v>
      </c>
      <c r="BM355" s="240" t="s">
        <v>994</v>
      </c>
    </row>
    <row r="356" s="12" customFormat="1" ht="22.8" customHeight="1">
      <c r="A356" s="12"/>
      <c r="B356" s="212"/>
      <c r="C356" s="213"/>
      <c r="D356" s="214" t="s">
        <v>79</v>
      </c>
      <c r="E356" s="226" t="s">
        <v>4449</v>
      </c>
      <c r="F356" s="226" t="s">
        <v>4450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P357</f>
        <v>0</v>
      </c>
      <c r="Q356" s="220"/>
      <c r="R356" s="221">
        <f>R357</f>
        <v>0</v>
      </c>
      <c r="S356" s="220"/>
      <c r="T356" s="222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21</v>
      </c>
      <c r="AT356" s="224" t="s">
        <v>79</v>
      </c>
      <c r="AU356" s="224" t="s">
        <v>21</v>
      </c>
      <c r="AY356" s="223" t="s">
        <v>215</v>
      </c>
      <c r="BK356" s="225">
        <f>BK357</f>
        <v>0</v>
      </c>
    </row>
    <row r="357" s="2" customFormat="1" ht="16.5" customHeight="1">
      <c r="A357" s="39"/>
      <c r="B357" s="40"/>
      <c r="C357" s="228" t="s">
        <v>555</v>
      </c>
      <c r="D357" s="228" t="s">
        <v>217</v>
      </c>
      <c r="E357" s="229" t="s">
        <v>4451</v>
      </c>
      <c r="F357" s="230" t="s">
        <v>4452</v>
      </c>
      <c r="G357" s="231" t="s">
        <v>3197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221</v>
      </c>
      <c r="AT357" s="240" t="s">
        <v>217</v>
      </c>
      <c r="AU357" s="240" t="s">
        <v>89</v>
      </c>
      <c r="AY357" s="18" t="s">
        <v>215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221</v>
      </c>
      <c r="BM357" s="240" t="s">
        <v>1004</v>
      </c>
    </row>
    <row r="358" s="12" customFormat="1" ht="22.8" customHeight="1">
      <c r="A358" s="12"/>
      <c r="B358" s="212"/>
      <c r="C358" s="213"/>
      <c r="D358" s="214" t="s">
        <v>79</v>
      </c>
      <c r="E358" s="226" t="s">
        <v>4453</v>
      </c>
      <c r="F358" s="226" t="s">
        <v>4454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21</v>
      </c>
      <c r="AT358" s="224" t="s">
        <v>79</v>
      </c>
      <c r="AU358" s="224" t="s">
        <v>21</v>
      </c>
      <c r="AY358" s="223" t="s">
        <v>215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559</v>
      </c>
      <c r="D359" s="228" t="s">
        <v>217</v>
      </c>
      <c r="E359" s="229" t="s">
        <v>4455</v>
      </c>
      <c r="F359" s="230" t="s">
        <v>4456</v>
      </c>
      <c r="G359" s="231" t="s">
        <v>3197</v>
      </c>
      <c r="H359" s="232">
        <v>1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221</v>
      </c>
      <c r="AT359" s="240" t="s">
        <v>217</v>
      </c>
      <c r="AU359" s="240" t="s">
        <v>89</v>
      </c>
      <c r="AY359" s="18" t="s">
        <v>215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221</v>
      </c>
      <c r="BM359" s="240" t="s">
        <v>1034</v>
      </c>
    </row>
    <row r="360" s="2" customFormat="1" ht="16.5" customHeight="1">
      <c r="A360" s="39"/>
      <c r="B360" s="40"/>
      <c r="C360" s="228" t="s">
        <v>564</v>
      </c>
      <c r="D360" s="228" t="s">
        <v>217</v>
      </c>
      <c r="E360" s="229" t="s">
        <v>4457</v>
      </c>
      <c r="F360" s="230" t="s">
        <v>4458</v>
      </c>
      <c r="G360" s="231" t="s">
        <v>3197</v>
      </c>
      <c r="H360" s="232">
        <v>1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221</v>
      </c>
      <c r="AT360" s="240" t="s">
        <v>217</v>
      </c>
      <c r="AU360" s="240" t="s">
        <v>89</v>
      </c>
      <c r="AY360" s="18" t="s">
        <v>215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21</v>
      </c>
      <c r="BK360" s="241">
        <f>ROUND(I360*H360,2)</f>
        <v>0</v>
      </c>
      <c r="BL360" s="18" t="s">
        <v>221</v>
      </c>
      <c r="BM360" s="240" t="s">
        <v>592</v>
      </c>
    </row>
    <row r="361" s="12" customFormat="1" ht="22.8" customHeight="1">
      <c r="A361" s="12"/>
      <c r="B361" s="212"/>
      <c r="C361" s="213"/>
      <c r="D361" s="214" t="s">
        <v>79</v>
      </c>
      <c r="E361" s="226" t="s">
        <v>4328</v>
      </c>
      <c r="F361" s="226" t="s">
        <v>4459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P362</f>
        <v>0</v>
      </c>
      <c r="Q361" s="220"/>
      <c r="R361" s="221">
        <f>R362</f>
        <v>0</v>
      </c>
      <c r="S361" s="220"/>
      <c r="T361" s="222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21</v>
      </c>
      <c r="AT361" s="224" t="s">
        <v>79</v>
      </c>
      <c r="AU361" s="224" t="s">
        <v>21</v>
      </c>
      <c r="AY361" s="223" t="s">
        <v>215</v>
      </c>
      <c r="BK361" s="225">
        <f>BK362</f>
        <v>0</v>
      </c>
    </row>
    <row r="362" s="2" customFormat="1" ht="16.5" customHeight="1">
      <c r="A362" s="39"/>
      <c r="B362" s="40"/>
      <c r="C362" s="228" t="s">
        <v>569</v>
      </c>
      <c r="D362" s="228" t="s">
        <v>217</v>
      </c>
      <c r="E362" s="229" t="s">
        <v>4530</v>
      </c>
      <c r="F362" s="230" t="s">
        <v>4463</v>
      </c>
      <c r="G362" s="231" t="s">
        <v>3197</v>
      </c>
      <c r="H362" s="232">
        <v>1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221</v>
      </c>
      <c r="AT362" s="240" t="s">
        <v>217</v>
      </c>
      <c r="AU362" s="240" t="s">
        <v>89</v>
      </c>
      <c r="AY362" s="18" t="s">
        <v>215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21</v>
      </c>
      <c r="BK362" s="241">
        <f>ROUND(I362*H362,2)</f>
        <v>0</v>
      </c>
      <c r="BL362" s="18" t="s">
        <v>221</v>
      </c>
      <c r="BM362" s="240" t="s">
        <v>1053</v>
      </c>
    </row>
    <row r="363" s="12" customFormat="1" ht="22.8" customHeight="1">
      <c r="A363" s="12"/>
      <c r="B363" s="212"/>
      <c r="C363" s="213"/>
      <c r="D363" s="214" t="s">
        <v>79</v>
      </c>
      <c r="E363" s="226" t="s">
        <v>4464</v>
      </c>
      <c r="F363" s="226" t="s">
        <v>4465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SUM(P364:P365)</f>
        <v>0</v>
      </c>
      <c r="Q363" s="220"/>
      <c r="R363" s="221">
        <f>SUM(R364:R365)</f>
        <v>0</v>
      </c>
      <c r="S363" s="220"/>
      <c r="T363" s="222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21</v>
      </c>
      <c r="AY363" s="223" t="s">
        <v>215</v>
      </c>
      <c r="BK363" s="225">
        <f>SUM(BK364:BK365)</f>
        <v>0</v>
      </c>
    </row>
    <row r="364" s="2" customFormat="1" ht="16.5" customHeight="1">
      <c r="A364" s="39"/>
      <c r="B364" s="40"/>
      <c r="C364" s="228" t="s">
        <v>573</v>
      </c>
      <c r="D364" s="228" t="s">
        <v>217</v>
      </c>
      <c r="E364" s="229" t="s">
        <v>4531</v>
      </c>
      <c r="F364" s="230" t="s">
        <v>4469</v>
      </c>
      <c r="G364" s="231" t="s">
        <v>3197</v>
      </c>
      <c r="H364" s="232">
        <v>1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221</v>
      </c>
      <c r="AT364" s="240" t="s">
        <v>217</v>
      </c>
      <c r="AU364" s="240" t="s">
        <v>89</v>
      </c>
      <c r="AY364" s="18" t="s">
        <v>215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221</v>
      </c>
      <c r="BM364" s="240" t="s">
        <v>1065</v>
      </c>
    </row>
    <row r="365" s="2" customFormat="1" ht="16.5" customHeight="1">
      <c r="A365" s="39"/>
      <c r="B365" s="40"/>
      <c r="C365" s="228" t="s">
        <v>578</v>
      </c>
      <c r="D365" s="228" t="s">
        <v>217</v>
      </c>
      <c r="E365" s="229" t="s">
        <v>4532</v>
      </c>
      <c r="F365" s="230" t="s">
        <v>4533</v>
      </c>
      <c r="G365" s="231" t="s">
        <v>3197</v>
      </c>
      <c r="H365" s="232">
        <v>1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221</v>
      </c>
      <c r="AT365" s="240" t="s">
        <v>217</v>
      </c>
      <c r="AU365" s="240" t="s">
        <v>89</v>
      </c>
      <c r="AY365" s="18" t="s">
        <v>215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21</v>
      </c>
      <c r="BK365" s="241">
        <f>ROUND(I365*H365,2)</f>
        <v>0</v>
      </c>
      <c r="BL365" s="18" t="s">
        <v>221</v>
      </c>
      <c r="BM365" s="240" t="s">
        <v>1076</v>
      </c>
    </row>
    <row r="366" s="12" customFormat="1" ht="22.8" customHeight="1">
      <c r="A366" s="12"/>
      <c r="B366" s="212"/>
      <c r="C366" s="213"/>
      <c r="D366" s="214" t="s">
        <v>79</v>
      </c>
      <c r="E366" s="226" t="s">
        <v>4472</v>
      </c>
      <c r="F366" s="226" t="s">
        <v>4473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SUM(P367:P368)</f>
        <v>0</v>
      </c>
      <c r="Q366" s="220"/>
      <c r="R366" s="221">
        <f>SUM(R367:R368)</f>
        <v>0</v>
      </c>
      <c r="S366" s="220"/>
      <c r="T366" s="222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21</v>
      </c>
      <c r="AT366" s="224" t="s">
        <v>79</v>
      </c>
      <c r="AU366" s="224" t="s">
        <v>21</v>
      </c>
      <c r="AY366" s="223" t="s">
        <v>215</v>
      </c>
      <c r="BK366" s="225">
        <f>SUM(BK367:BK368)</f>
        <v>0</v>
      </c>
    </row>
    <row r="367" s="2" customFormat="1" ht="16.5" customHeight="1">
      <c r="A367" s="39"/>
      <c r="B367" s="40"/>
      <c r="C367" s="228" t="s">
        <v>583</v>
      </c>
      <c r="D367" s="228" t="s">
        <v>217</v>
      </c>
      <c r="E367" s="229" t="s">
        <v>4476</v>
      </c>
      <c r="F367" s="230" t="s">
        <v>4477</v>
      </c>
      <c r="G367" s="231" t="s">
        <v>3197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221</v>
      </c>
      <c r="AT367" s="240" t="s">
        <v>217</v>
      </c>
      <c r="AU367" s="240" t="s">
        <v>89</v>
      </c>
      <c r="AY367" s="18" t="s">
        <v>215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21</v>
      </c>
      <c r="BK367" s="241">
        <f>ROUND(I367*H367,2)</f>
        <v>0</v>
      </c>
      <c r="BL367" s="18" t="s">
        <v>221</v>
      </c>
      <c r="BM367" s="240" t="s">
        <v>1086</v>
      </c>
    </row>
    <row r="368" s="2" customFormat="1" ht="16.5" customHeight="1">
      <c r="A368" s="39"/>
      <c r="B368" s="40"/>
      <c r="C368" s="228" t="s">
        <v>588</v>
      </c>
      <c r="D368" s="228" t="s">
        <v>217</v>
      </c>
      <c r="E368" s="229" t="s">
        <v>4474</v>
      </c>
      <c r="F368" s="230" t="s">
        <v>4475</v>
      </c>
      <c r="G368" s="231" t="s">
        <v>3197</v>
      </c>
      <c r="H368" s="232">
        <v>4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89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1096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4478</v>
      </c>
      <c r="F369" s="226" t="s">
        <v>4479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21</v>
      </c>
      <c r="AT369" s="224" t="s">
        <v>79</v>
      </c>
      <c r="AU369" s="224" t="s">
        <v>21</v>
      </c>
      <c r="AY369" s="223" t="s">
        <v>215</v>
      </c>
      <c r="BK369" s="225">
        <f>SUM(BK370:BK372)</f>
        <v>0</v>
      </c>
    </row>
    <row r="370" s="2" customFormat="1" ht="16.5" customHeight="1">
      <c r="A370" s="39"/>
      <c r="B370" s="40"/>
      <c r="C370" s="228" t="s">
        <v>593</v>
      </c>
      <c r="D370" s="228" t="s">
        <v>217</v>
      </c>
      <c r="E370" s="229" t="s">
        <v>4480</v>
      </c>
      <c r="F370" s="230" t="s">
        <v>4481</v>
      </c>
      <c r="G370" s="231" t="s">
        <v>3197</v>
      </c>
      <c r="H370" s="232">
        <v>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221</v>
      </c>
      <c r="AT370" s="240" t="s">
        <v>217</v>
      </c>
      <c r="AU370" s="240" t="s">
        <v>89</v>
      </c>
      <c r="AY370" s="18" t="s">
        <v>215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221</v>
      </c>
      <c r="BM370" s="240" t="s">
        <v>1108</v>
      </c>
    </row>
    <row r="371" s="2" customFormat="1" ht="16.5" customHeight="1">
      <c r="A371" s="39"/>
      <c r="B371" s="40"/>
      <c r="C371" s="228" t="s">
        <v>597</v>
      </c>
      <c r="D371" s="228" t="s">
        <v>217</v>
      </c>
      <c r="E371" s="229" t="s">
        <v>4482</v>
      </c>
      <c r="F371" s="230" t="s">
        <v>4483</v>
      </c>
      <c r="G371" s="231" t="s">
        <v>3197</v>
      </c>
      <c r="H371" s="232">
        <v>1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221</v>
      </c>
      <c r="AT371" s="240" t="s">
        <v>217</v>
      </c>
      <c r="AU371" s="240" t="s">
        <v>89</v>
      </c>
      <c r="AY371" s="18" t="s">
        <v>215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21</v>
      </c>
      <c r="BK371" s="241">
        <f>ROUND(I371*H371,2)</f>
        <v>0</v>
      </c>
      <c r="BL371" s="18" t="s">
        <v>221</v>
      </c>
      <c r="BM371" s="240" t="s">
        <v>1117</v>
      </c>
    </row>
    <row r="372" s="2" customFormat="1" ht="16.5" customHeight="1">
      <c r="A372" s="39"/>
      <c r="B372" s="40"/>
      <c r="C372" s="228" t="s">
        <v>603</v>
      </c>
      <c r="D372" s="228" t="s">
        <v>217</v>
      </c>
      <c r="E372" s="229" t="s">
        <v>4484</v>
      </c>
      <c r="F372" s="230" t="s">
        <v>4485</v>
      </c>
      <c r="G372" s="231" t="s">
        <v>3197</v>
      </c>
      <c r="H372" s="232">
        <v>1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221</v>
      </c>
      <c r="AT372" s="240" t="s">
        <v>217</v>
      </c>
      <c r="AU372" s="240" t="s">
        <v>89</v>
      </c>
      <c r="AY372" s="18" t="s">
        <v>215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221</v>
      </c>
      <c r="BM372" s="240" t="s">
        <v>1132</v>
      </c>
    </row>
    <row r="373" s="12" customFormat="1" ht="22.8" customHeight="1">
      <c r="A373" s="12"/>
      <c r="B373" s="212"/>
      <c r="C373" s="213"/>
      <c r="D373" s="214" t="s">
        <v>79</v>
      </c>
      <c r="E373" s="226" t="s">
        <v>4486</v>
      </c>
      <c r="F373" s="226" t="s">
        <v>4487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SUM(P374:P376)</f>
        <v>0</v>
      </c>
      <c r="Q373" s="220"/>
      <c r="R373" s="221">
        <f>SUM(R374:R376)</f>
        <v>0</v>
      </c>
      <c r="S373" s="220"/>
      <c r="T373" s="222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21</v>
      </c>
      <c r="AT373" s="224" t="s">
        <v>79</v>
      </c>
      <c r="AU373" s="224" t="s">
        <v>21</v>
      </c>
      <c r="AY373" s="223" t="s">
        <v>215</v>
      </c>
      <c r="BK373" s="225">
        <f>SUM(BK374:BK376)</f>
        <v>0</v>
      </c>
    </row>
    <row r="374" s="2" customFormat="1" ht="16.5" customHeight="1">
      <c r="A374" s="39"/>
      <c r="B374" s="40"/>
      <c r="C374" s="228" t="s">
        <v>608</v>
      </c>
      <c r="D374" s="228" t="s">
        <v>217</v>
      </c>
      <c r="E374" s="229" t="s">
        <v>4488</v>
      </c>
      <c r="F374" s="230" t="s">
        <v>4489</v>
      </c>
      <c r="G374" s="231" t="s">
        <v>4425</v>
      </c>
      <c r="H374" s="232">
        <v>6.4000000000000004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89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1142</v>
      </c>
    </row>
    <row r="375" s="2" customFormat="1" ht="16.5" customHeight="1">
      <c r="A375" s="39"/>
      <c r="B375" s="40"/>
      <c r="C375" s="228" t="s">
        <v>612</v>
      </c>
      <c r="D375" s="228" t="s">
        <v>217</v>
      </c>
      <c r="E375" s="229" t="s">
        <v>4490</v>
      </c>
      <c r="F375" s="230" t="s">
        <v>4491</v>
      </c>
      <c r="G375" s="231" t="s">
        <v>4425</v>
      </c>
      <c r="H375" s="232">
        <v>8.9000000000000004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221</v>
      </c>
      <c r="AT375" s="240" t="s">
        <v>217</v>
      </c>
      <c r="AU375" s="240" t="s">
        <v>89</v>
      </c>
      <c r="AY375" s="18" t="s">
        <v>215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21</v>
      </c>
      <c r="BK375" s="241">
        <f>ROUND(I375*H375,2)</f>
        <v>0</v>
      </c>
      <c r="BL375" s="18" t="s">
        <v>221</v>
      </c>
      <c r="BM375" s="240" t="s">
        <v>1153</v>
      </c>
    </row>
    <row r="376" s="2" customFormat="1" ht="16.5" customHeight="1">
      <c r="A376" s="39"/>
      <c r="B376" s="40"/>
      <c r="C376" s="228" t="s">
        <v>616</v>
      </c>
      <c r="D376" s="228" t="s">
        <v>217</v>
      </c>
      <c r="E376" s="229" t="s">
        <v>4492</v>
      </c>
      <c r="F376" s="230" t="s">
        <v>4493</v>
      </c>
      <c r="G376" s="231" t="s">
        <v>4425</v>
      </c>
      <c r="H376" s="232">
        <v>6.7000000000000002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89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1163</v>
      </c>
    </row>
    <row r="377" s="12" customFormat="1" ht="22.8" customHeight="1">
      <c r="A377" s="12"/>
      <c r="B377" s="212"/>
      <c r="C377" s="213"/>
      <c r="D377" s="214" t="s">
        <v>79</v>
      </c>
      <c r="E377" s="226" t="s">
        <v>4494</v>
      </c>
      <c r="F377" s="226" t="s">
        <v>4495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SUM(P378:P382)</f>
        <v>0</v>
      </c>
      <c r="Q377" s="220"/>
      <c r="R377" s="221">
        <f>SUM(R378:R382)</f>
        <v>0</v>
      </c>
      <c r="S377" s="220"/>
      <c r="T377" s="222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21</v>
      </c>
      <c r="AT377" s="224" t="s">
        <v>79</v>
      </c>
      <c r="AU377" s="224" t="s">
        <v>21</v>
      </c>
      <c r="AY377" s="223" t="s">
        <v>215</v>
      </c>
      <c r="BK377" s="225">
        <f>SUM(BK378:BK382)</f>
        <v>0</v>
      </c>
    </row>
    <row r="378" s="2" customFormat="1" ht="16.5" customHeight="1">
      <c r="A378" s="39"/>
      <c r="B378" s="40"/>
      <c r="C378" s="228" t="s">
        <v>620</v>
      </c>
      <c r="D378" s="228" t="s">
        <v>217</v>
      </c>
      <c r="E378" s="229" t="s">
        <v>4496</v>
      </c>
      <c r="F378" s="230" t="s">
        <v>4497</v>
      </c>
      <c r="G378" s="231" t="s">
        <v>4425</v>
      </c>
      <c r="H378" s="232">
        <v>7.7000000000000002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89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1175</v>
      </c>
    </row>
    <row r="379" s="2" customFormat="1" ht="16.5" customHeight="1">
      <c r="A379" s="39"/>
      <c r="B379" s="40"/>
      <c r="C379" s="228" t="s">
        <v>626</v>
      </c>
      <c r="D379" s="228" t="s">
        <v>217</v>
      </c>
      <c r="E379" s="229" t="s">
        <v>4498</v>
      </c>
      <c r="F379" s="230" t="s">
        <v>4499</v>
      </c>
      <c r="G379" s="231" t="s">
        <v>4425</v>
      </c>
      <c r="H379" s="232">
        <v>19.600000000000001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221</v>
      </c>
      <c r="AT379" s="240" t="s">
        <v>217</v>
      </c>
      <c r="AU379" s="240" t="s">
        <v>89</v>
      </c>
      <c r="AY379" s="18" t="s">
        <v>215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21</v>
      </c>
      <c r="BK379" s="241">
        <f>ROUND(I379*H379,2)</f>
        <v>0</v>
      </c>
      <c r="BL379" s="18" t="s">
        <v>221</v>
      </c>
      <c r="BM379" s="240" t="s">
        <v>1186</v>
      </c>
    </row>
    <row r="380" s="2" customFormat="1" ht="16.5" customHeight="1">
      <c r="A380" s="39"/>
      <c r="B380" s="40"/>
      <c r="C380" s="228" t="s">
        <v>631</v>
      </c>
      <c r="D380" s="228" t="s">
        <v>217</v>
      </c>
      <c r="E380" s="229" t="s">
        <v>4500</v>
      </c>
      <c r="F380" s="230" t="s">
        <v>4501</v>
      </c>
      <c r="G380" s="231" t="s">
        <v>4425</v>
      </c>
      <c r="H380" s="232">
        <v>27.699999999999999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221</v>
      </c>
      <c r="AT380" s="240" t="s">
        <v>217</v>
      </c>
      <c r="AU380" s="240" t="s">
        <v>89</v>
      </c>
      <c r="AY380" s="18" t="s">
        <v>215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221</v>
      </c>
      <c r="BM380" s="240" t="s">
        <v>1195</v>
      </c>
    </row>
    <row r="381" s="2" customFormat="1" ht="16.5" customHeight="1">
      <c r="A381" s="39"/>
      <c r="B381" s="40"/>
      <c r="C381" s="228" t="s">
        <v>637</v>
      </c>
      <c r="D381" s="228" t="s">
        <v>217</v>
      </c>
      <c r="E381" s="229" t="s">
        <v>4502</v>
      </c>
      <c r="F381" s="230" t="s">
        <v>4503</v>
      </c>
      <c r="G381" s="231" t="s">
        <v>4425</v>
      </c>
      <c r="H381" s="232">
        <v>23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221</v>
      </c>
      <c r="AT381" s="240" t="s">
        <v>217</v>
      </c>
      <c r="AU381" s="240" t="s">
        <v>89</v>
      </c>
      <c r="AY381" s="18" t="s">
        <v>215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21</v>
      </c>
      <c r="BK381" s="241">
        <f>ROUND(I381*H381,2)</f>
        <v>0</v>
      </c>
      <c r="BL381" s="18" t="s">
        <v>221</v>
      </c>
      <c r="BM381" s="240" t="s">
        <v>1205</v>
      </c>
    </row>
    <row r="382" s="2" customFormat="1" ht="16.5" customHeight="1">
      <c r="A382" s="39"/>
      <c r="B382" s="40"/>
      <c r="C382" s="228" t="s">
        <v>641</v>
      </c>
      <c r="D382" s="228" t="s">
        <v>217</v>
      </c>
      <c r="E382" s="229" t="s">
        <v>4504</v>
      </c>
      <c r="F382" s="230" t="s">
        <v>4505</v>
      </c>
      <c r="G382" s="231" t="s">
        <v>4425</v>
      </c>
      <c r="H382" s="232">
        <v>2.3999999999999999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221</v>
      </c>
      <c r="AT382" s="240" t="s">
        <v>217</v>
      </c>
      <c r="AU382" s="240" t="s">
        <v>89</v>
      </c>
      <c r="AY382" s="18" t="s">
        <v>215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221</v>
      </c>
      <c r="BM382" s="240" t="s">
        <v>1216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4506</v>
      </c>
      <c r="F383" s="226" t="s">
        <v>4507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P384</f>
        <v>0</v>
      </c>
      <c r="Q383" s="220"/>
      <c r="R383" s="221">
        <f>R384</f>
        <v>0</v>
      </c>
      <c r="S383" s="220"/>
      <c r="T383" s="222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21</v>
      </c>
      <c r="AT383" s="224" t="s">
        <v>79</v>
      </c>
      <c r="AU383" s="224" t="s">
        <v>21</v>
      </c>
      <c r="AY383" s="223" t="s">
        <v>215</v>
      </c>
      <c r="BK383" s="225">
        <f>BK384</f>
        <v>0</v>
      </c>
    </row>
    <row r="384" s="2" customFormat="1" ht="16.5" customHeight="1">
      <c r="A384" s="39"/>
      <c r="B384" s="40"/>
      <c r="C384" s="228" t="s">
        <v>645</v>
      </c>
      <c r="D384" s="228" t="s">
        <v>217</v>
      </c>
      <c r="E384" s="229" t="s">
        <v>4508</v>
      </c>
      <c r="F384" s="230" t="s">
        <v>4509</v>
      </c>
      <c r="G384" s="231" t="s">
        <v>3197</v>
      </c>
      <c r="H384" s="232">
        <v>1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221</v>
      </c>
      <c r="AT384" s="240" t="s">
        <v>217</v>
      </c>
      <c r="AU384" s="240" t="s">
        <v>89</v>
      </c>
      <c r="AY384" s="18" t="s">
        <v>215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221</v>
      </c>
      <c r="BM384" s="240" t="s">
        <v>1225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4512</v>
      </c>
      <c r="F385" s="226" t="s">
        <v>4513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SUM(P386:P387)</f>
        <v>0</v>
      </c>
      <c r="Q385" s="220"/>
      <c r="R385" s="221">
        <f>SUM(R386:R387)</f>
        <v>0</v>
      </c>
      <c r="S385" s="220"/>
      <c r="T385" s="222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21</v>
      </c>
      <c r="AT385" s="224" t="s">
        <v>79</v>
      </c>
      <c r="AU385" s="224" t="s">
        <v>21</v>
      </c>
      <c r="AY385" s="223" t="s">
        <v>215</v>
      </c>
      <c r="BK385" s="225">
        <f>SUM(BK386:BK387)</f>
        <v>0</v>
      </c>
    </row>
    <row r="386" s="2" customFormat="1" ht="16.5" customHeight="1">
      <c r="A386" s="39"/>
      <c r="B386" s="40"/>
      <c r="C386" s="228" t="s">
        <v>651</v>
      </c>
      <c r="D386" s="228" t="s">
        <v>217</v>
      </c>
      <c r="E386" s="229" t="s">
        <v>4534</v>
      </c>
      <c r="F386" s="230" t="s">
        <v>4535</v>
      </c>
      <c r="G386" s="231" t="s">
        <v>4425</v>
      </c>
      <c r="H386" s="232">
        <v>4.7000000000000002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221</v>
      </c>
      <c r="AT386" s="240" t="s">
        <v>217</v>
      </c>
      <c r="AU386" s="240" t="s">
        <v>89</v>
      </c>
      <c r="AY386" s="18" t="s">
        <v>215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221</v>
      </c>
      <c r="BM386" s="240" t="s">
        <v>1238</v>
      </c>
    </row>
    <row r="387" s="2" customFormat="1" ht="16.5" customHeight="1">
      <c r="A387" s="39"/>
      <c r="B387" s="40"/>
      <c r="C387" s="228" t="s">
        <v>656</v>
      </c>
      <c r="D387" s="228" t="s">
        <v>217</v>
      </c>
      <c r="E387" s="229" t="s">
        <v>4536</v>
      </c>
      <c r="F387" s="230" t="s">
        <v>4537</v>
      </c>
      <c r="G387" s="231" t="s">
        <v>4425</v>
      </c>
      <c r="H387" s="232">
        <v>5.2000000000000002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221</v>
      </c>
      <c r="AT387" s="240" t="s">
        <v>217</v>
      </c>
      <c r="AU387" s="240" t="s">
        <v>89</v>
      </c>
      <c r="AY387" s="18" t="s">
        <v>215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21</v>
      </c>
      <c r="BK387" s="241">
        <f>ROUND(I387*H387,2)</f>
        <v>0</v>
      </c>
      <c r="BL387" s="18" t="s">
        <v>221</v>
      </c>
      <c r="BM387" s="240" t="s">
        <v>1248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4518</v>
      </c>
      <c r="F388" s="226" t="s">
        <v>4519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SUM(P389:P390)</f>
        <v>0</v>
      </c>
      <c r="Q388" s="220"/>
      <c r="R388" s="221">
        <f>SUM(R389:R390)</f>
        <v>0</v>
      </c>
      <c r="S388" s="220"/>
      <c r="T388" s="222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21</v>
      </c>
      <c r="AT388" s="224" t="s">
        <v>79</v>
      </c>
      <c r="AU388" s="224" t="s">
        <v>21</v>
      </c>
      <c r="AY388" s="223" t="s">
        <v>215</v>
      </c>
      <c r="BK388" s="225">
        <f>SUM(BK389:BK390)</f>
        <v>0</v>
      </c>
    </row>
    <row r="389" s="2" customFormat="1" ht="16.5" customHeight="1">
      <c r="A389" s="39"/>
      <c r="B389" s="40"/>
      <c r="C389" s="228" t="s">
        <v>661</v>
      </c>
      <c r="D389" s="228" t="s">
        <v>217</v>
      </c>
      <c r="E389" s="229" t="s">
        <v>4520</v>
      </c>
      <c r="F389" s="230" t="s">
        <v>4521</v>
      </c>
      <c r="G389" s="231" t="s">
        <v>246</v>
      </c>
      <c r="H389" s="232">
        <v>158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221</v>
      </c>
      <c r="AT389" s="240" t="s">
        <v>217</v>
      </c>
      <c r="AU389" s="240" t="s">
        <v>89</v>
      </c>
      <c r="AY389" s="18" t="s">
        <v>215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21</v>
      </c>
      <c r="BK389" s="241">
        <f>ROUND(I389*H389,2)</f>
        <v>0</v>
      </c>
      <c r="BL389" s="18" t="s">
        <v>221</v>
      </c>
      <c r="BM389" s="240" t="s">
        <v>1258</v>
      </c>
    </row>
    <row r="390" s="2" customFormat="1" ht="16.5" customHeight="1">
      <c r="A390" s="39"/>
      <c r="B390" s="40"/>
      <c r="C390" s="228" t="s">
        <v>666</v>
      </c>
      <c r="D390" s="228" t="s">
        <v>217</v>
      </c>
      <c r="E390" s="229" t="s">
        <v>4522</v>
      </c>
      <c r="F390" s="230" t="s">
        <v>4523</v>
      </c>
      <c r="G390" s="231" t="s">
        <v>246</v>
      </c>
      <c r="H390" s="232">
        <v>8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221</v>
      </c>
      <c r="AT390" s="240" t="s">
        <v>217</v>
      </c>
      <c r="AU390" s="240" t="s">
        <v>89</v>
      </c>
      <c r="AY390" s="18" t="s">
        <v>215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221</v>
      </c>
      <c r="BM390" s="240" t="s">
        <v>1267</v>
      </c>
    </row>
    <row r="391" s="12" customFormat="1" ht="25.92" customHeight="1">
      <c r="A391" s="12"/>
      <c r="B391" s="212"/>
      <c r="C391" s="213"/>
      <c r="D391" s="214" t="s">
        <v>79</v>
      </c>
      <c r="E391" s="215" t="s">
        <v>4538</v>
      </c>
      <c r="F391" s="215" t="s">
        <v>4539</v>
      </c>
      <c r="G391" s="213"/>
      <c r="H391" s="213"/>
      <c r="I391" s="216"/>
      <c r="J391" s="217">
        <f>BK391</f>
        <v>0</v>
      </c>
      <c r="K391" s="213"/>
      <c r="L391" s="218"/>
      <c r="M391" s="219"/>
      <c r="N391" s="220"/>
      <c r="O391" s="220"/>
      <c r="P391" s="221">
        <f>P392+P394+P399+P401+P406+P408+P410+P412+P415+P420+P426+P432+P441+P444+P449</f>
        <v>0</v>
      </c>
      <c r="Q391" s="220"/>
      <c r="R391" s="221">
        <f>R392+R394+R399+R401+R406+R408+R410+R412+R415+R420+R426+R432+R441+R444+R449</f>
        <v>0</v>
      </c>
      <c r="S391" s="220"/>
      <c r="T391" s="222">
        <f>T392+T394+T399+T401+T406+T408+T410+T412+T415+T420+T426+T432+T441+T444+T449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21</v>
      </c>
      <c r="AT391" s="224" t="s">
        <v>79</v>
      </c>
      <c r="AU391" s="224" t="s">
        <v>80</v>
      </c>
      <c r="AY391" s="223" t="s">
        <v>215</v>
      </c>
      <c r="BK391" s="225">
        <f>BK392+BK394+BK399+BK401+BK406+BK408+BK410+BK412+BK415+BK420+BK426+BK432+BK441+BK444+BK449</f>
        <v>0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4073</v>
      </c>
      <c r="F392" s="226" t="s">
        <v>4409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P393</f>
        <v>0</v>
      </c>
      <c r="Q392" s="220"/>
      <c r="R392" s="221">
        <f>R393</f>
        <v>0</v>
      </c>
      <c r="S392" s="220"/>
      <c r="T392" s="22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21</v>
      </c>
      <c r="AT392" s="224" t="s">
        <v>79</v>
      </c>
      <c r="AU392" s="224" t="s">
        <v>21</v>
      </c>
      <c r="AY392" s="223" t="s">
        <v>215</v>
      </c>
      <c r="BK392" s="225">
        <f>BK393</f>
        <v>0</v>
      </c>
    </row>
    <row r="393" s="2" customFormat="1" ht="66.75" customHeight="1">
      <c r="A393" s="39"/>
      <c r="B393" s="40"/>
      <c r="C393" s="228" t="s">
        <v>672</v>
      </c>
      <c r="D393" s="228" t="s">
        <v>217</v>
      </c>
      <c r="E393" s="229" t="s">
        <v>4540</v>
      </c>
      <c r="F393" s="230" t="s">
        <v>4411</v>
      </c>
      <c r="G393" s="231" t="s">
        <v>3197</v>
      </c>
      <c r="H393" s="232">
        <v>1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221</v>
      </c>
      <c r="AT393" s="240" t="s">
        <v>217</v>
      </c>
      <c r="AU393" s="240" t="s">
        <v>89</v>
      </c>
      <c r="AY393" s="18" t="s">
        <v>215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21</v>
      </c>
      <c r="BK393" s="241">
        <f>ROUND(I393*H393,2)</f>
        <v>0</v>
      </c>
      <c r="BL393" s="18" t="s">
        <v>221</v>
      </c>
      <c r="BM393" s="240" t="s">
        <v>1278</v>
      </c>
    </row>
    <row r="394" s="12" customFormat="1" ht="22.8" customHeight="1">
      <c r="A394" s="12"/>
      <c r="B394" s="212"/>
      <c r="C394" s="213"/>
      <c r="D394" s="214" t="s">
        <v>79</v>
      </c>
      <c r="E394" s="226" t="s">
        <v>4153</v>
      </c>
      <c r="F394" s="226" t="s">
        <v>4412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SUM(P395:P398)</f>
        <v>0</v>
      </c>
      <c r="Q394" s="220"/>
      <c r="R394" s="221">
        <f>SUM(R395:R398)</f>
        <v>0</v>
      </c>
      <c r="S394" s="220"/>
      <c r="T394" s="222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21</v>
      </c>
      <c r="AT394" s="224" t="s">
        <v>79</v>
      </c>
      <c r="AU394" s="224" t="s">
        <v>21</v>
      </c>
      <c r="AY394" s="223" t="s">
        <v>215</v>
      </c>
      <c r="BK394" s="225">
        <f>SUM(BK395:BK398)</f>
        <v>0</v>
      </c>
    </row>
    <row r="395" s="2" customFormat="1" ht="33" customHeight="1">
      <c r="A395" s="39"/>
      <c r="B395" s="40"/>
      <c r="C395" s="228" t="s">
        <v>676</v>
      </c>
      <c r="D395" s="228" t="s">
        <v>217</v>
      </c>
      <c r="E395" s="229" t="s">
        <v>4541</v>
      </c>
      <c r="F395" s="230" t="s">
        <v>4542</v>
      </c>
      <c r="G395" s="231" t="s">
        <v>3197</v>
      </c>
      <c r="H395" s="232">
        <v>3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221</v>
      </c>
      <c r="AT395" s="240" t="s">
        <v>217</v>
      </c>
      <c r="AU395" s="240" t="s">
        <v>89</v>
      </c>
      <c r="AY395" s="18" t="s">
        <v>215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21</v>
      </c>
      <c r="BK395" s="241">
        <f>ROUND(I395*H395,2)</f>
        <v>0</v>
      </c>
      <c r="BL395" s="18" t="s">
        <v>221</v>
      </c>
      <c r="BM395" s="240" t="s">
        <v>1290</v>
      </c>
    </row>
    <row r="396" s="2" customFormat="1" ht="16.5" customHeight="1">
      <c r="A396" s="39"/>
      <c r="B396" s="40"/>
      <c r="C396" s="228" t="s">
        <v>680</v>
      </c>
      <c r="D396" s="228" t="s">
        <v>217</v>
      </c>
      <c r="E396" s="229" t="s">
        <v>4417</v>
      </c>
      <c r="F396" s="230" t="s">
        <v>4418</v>
      </c>
      <c r="G396" s="231" t="s">
        <v>3197</v>
      </c>
      <c r="H396" s="232">
        <v>3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221</v>
      </c>
      <c r="AT396" s="240" t="s">
        <v>217</v>
      </c>
      <c r="AU396" s="240" t="s">
        <v>89</v>
      </c>
      <c r="AY396" s="18" t="s">
        <v>215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21</v>
      </c>
      <c r="BK396" s="241">
        <f>ROUND(I396*H396,2)</f>
        <v>0</v>
      </c>
      <c r="BL396" s="18" t="s">
        <v>221</v>
      </c>
      <c r="BM396" s="240" t="s">
        <v>1300</v>
      </c>
    </row>
    <row r="397" s="2" customFormat="1" ht="21.75" customHeight="1">
      <c r="A397" s="39"/>
      <c r="B397" s="40"/>
      <c r="C397" s="228" t="s">
        <v>684</v>
      </c>
      <c r="D397" s="228" t="s">
        <v>217</v>
      </c>
      <c r="E397" s="229" t="s">
        <v>4421</v>
      </c>
      <c r="F397" s="230" t="s">
        <v>4422</v>
      </c>
      <c r="G397" s="231" t="s">
        <v>3197</v>
      </c>
      <c r="H397" s="232">
        <v>3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221</v>
      </c>
      <c r="AT397" s="240" t="s">
        <v>217</v>
      </c>
      <c r="AU397" s="240" t="s">
        <v>89</v>
      </c>
      <c r="AY397" s="18" t="s">
        <v>215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21</v>
      </c>
      <c r="BK397" s="241">
        <f>ROUND(I397*H397,2)</f>
        <v>0</v>
      </c>
      <c r="BL397" s="18" t="s">
        <v>221</v>
      </c>
      <c r="BM397" s="240" t="s">
        <v>1310</v>
      </c>
    </row>
    <row r="398" s="2" customFormat="1" ht="21.75" customHeight="1">
      <c r="A398" s="39"/>
      <c r="B398" s="40"/>
      <c r="C398" s="228" t="s">
        <v>688</v>
      </c>
      <c r="D398" s="228" t="s">
        <v>217</v>
      </c>
      <c r="E398" s="229" t="s">
        <v>4423</v>
      </c>
      <c r="F398" s="230" t="s">
        <v>4424</v>
      </c>
      <c r="G398" s="231" t="s">
        <v>4425</v>
      </c>
      <c r="H398" s="232">
        <v>40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221</v>
      </c>
      <c r="AT398" s="240" t="s">
        <v>217</v>
      </c>
      <c r="AU398" s="240" t="s">
        <v>89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1320</v>
      </c>
    </row>
    <row r="399" s="12" customFormat="1" ht="22.8" customHeight="1">
      <c r="A399" s="12"/>
      <c r="B399" s="212"/>
      <c r="C399" s="213"/>
      <c r="D399" s="214" t="s">
        <v>79</v>
      </c>
      <c r="E399" s="226" t="s">
        <v>4197</v>
      </c>
      <c r="F399" s="226" t="s">
        <v>4426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P400</f>
        <v>0</v>
      </c>
      <c r="Q399" s="220"/>
      <c r="R399" s="221">
        <f>R400</f>
        <v>0</v>
      </c>
      <c r="S399" s="220"/>
      <c r="T399" s="222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21</v>
      </c>
      <c r="AT399" s="224" t="s">
        <v>79</v>
      </c>
      <c r="AU399" s="224" t="s">
        <v>21</v>
      </c>
      <c r="AY399" s="223" t="s">
        <v>215</v>
      </c>
      <c r="BK399" s="225">
        <f>BK400</f>
        <v>0</v>
      </c>
    </row>
    <row r="400" s="2" customFormat="1" ht="66.75" customHeight="1">
      <c r="A400" s="39"/>
      <c r="B400" s="40"/>
      <c r="C400" s="228" t="s">
        <v>692</v>
      </c>
      <c r="D400" s="228" t="s">
        <v>217</v>
      </c>
      <c r="E400" s="229" t="s">
        <v>4543</v>
      </c>
      <c r="F400" s="230" t="s">
        <v>4544</v>
      </c>
      <c r="G400" s="231" t="s">
        <v>3197</v>
      </c>
      <c r="H400" s="232">
        <v>1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221</v>
      </c>
      <c r="AT400" s="240" t="s">
        <v>217</v>
      </c>
      <c r="AU400" s="240" t="s">
        <v>89</v>
      </c>
      <c r="AY400" s="18" t="s">
        <v>215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21</v>
      </c>
      <c r="BK400" s="241">
        <f>ROUND(I400*H400,2)</f>
        <v>0</v>
      </c>
      <c r="BL400" s="18" t="s">
        <v>221</v>
      </c>
      <c r="BM400" s="240" t="s">
        <v>1328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4224</v>
      </c>
      <c r="F401" s="226" t="s">
        <v>4429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SUM(P402:P405)</f>
        <v>0</v>
      </c>
      <c r="Q401" s="220"/>
      <c r="R401" s="221">
        <f>SUM(R402:R405)</f>
        <v>0</v>
      </c>
      <c r="S401" s="220"/>
      <c r="T401" s="222">
        <f>SUM(T402:T405)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21</v>
      </c>
      <c r="AT401" s="224" t="s">
        <v>79</v>
      </c>
      <c r="AU401" s="224" t="s">
        <v>21</v>
      </c>
      <c r="AY401" s="223" t="s">
        <v>215</v>
      </c>
      <c r="BK401" s="225">
        <f>SUM(BK402:BK405)</f>
        <v>0</v>
      </c>
    </row>
    <row r="402" s="2" customFormat="1" ht="44.25" customHeight="1">
      <c r="A402" s="39"/>
      <c r="B402" s="40"/>
      <c r="C402" s="228" t="s">
        <v>697</v>
      </c>
      <c r="D402" s="228" t="s">
        <v>217</v>
      </c>
      <c r="E402" s="229" t="s">
        <v>4545</v>
      </c>
      <c r="F402" s="230" t="s">
        <v>4546</v>
      </c>
      <c r="G402" s="231" t="s">
        <v>3197</v>
      </c>
      <c r="H402" s="232">
        <v>2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221</v>
      </c>
      <c r="AT402" s="240" t="s">
        <v>217</v>
      </c>
      <c r="AU402" s="240" t="s">
        <v>89</v>
      </c>
      <c r="AY402" s="18" t="s">
        <v>215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21</v>
      </c>
      <c r="BK402" s="241">
        <f>ROUND(I402*H402,2)</f>
        <v>0</v>
      </c>
      <c r="BL402" s="18" t="s">
        <v>221</v>
      </c>
      <c r="BM402" s="240" t="s">
        <v>1340</v>
      </c>
    </row>
    <row r="403" s="2" customFormat="1" ht="44.25" customHeight="1">
      <c r="A403" s="39"/>
      <c r="B403" s="40"/>
      <c r="C403" s="228" t="s">
        <v>702</v>
      </c>
      <c r="D403" s="228" t="s">
        <v>217</v>
      </c>
      <c r="E403" s="229" t="s">
        <v>4547</v>
      </c>
      <c r="F403" s="230" t="s">
        <v>4548</v>
      </c>
      <c r="G403" s="231" t="s">
        <v>3197</v>
      </c>
      <c r="H403" s="232">
        <v>1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221</v>
      </c>
      <c r="AT403" s="240" t="s">
        <v>217</v>
      </c>
      <c r="AU403" s="240" t="s">
        <v>89</v>
      </c>
      <c r="AY403" s="18" t="s">
        <v>215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21</v>
      </c>
      <c r="BK403" s="241">
        <f>ROUND(I403*H403,2)</f>
        <v>0</v>
      </c>
      <c r="BL403" s="18" t="s">
        <v>221</v>
      </c>
      <c r="BM403" s="240" t="s">
        <v>1350</v>
      </c>
    </row>
    <row r="404" s="2" customFormat="1" ht="44.25" customHeight="1">
      <c r="A404" s="39"/>
      <c r="B404" s="40"/>
      <c r="C404" s="228" t="s">
        <v>708</v>
      </c>
      <c r="D404" s="228" t="s">
        <v>217</v>
      </c>
      <c r="E404" s="229" t="s">
        <v>4549</v>
      </c>
      <c r="F404" s="230" t="s">
        <v>4550</v>
      </c>
      <c r="G404" s="231" t="s">
        <v>3197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221</v>
      </c>
      <c r="AT404" s="240" t="s">
        <v>217</v>
      </c>
      <c r="AU404" s="240" t="s">
        <v>89</v>
      </c>
      <c r="AY404" s="18" t="s">
        <v>215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21</v>
      </c>
      <c r="BK404" s="241">
        <f>ROUND(I404*H404,2)</f>
        <v>0</v>
      </c>
      <c r="BL404" s="18" t="s">
        <v>221</v>
      </c>
      <c r="BM404" s="240" t="s">
        <v>1360</v>
      </c>
    </row>
    <row r="405" s="2" customFormat="1" ht="44.25" customHeight="1">
      <c r="A405" s="39"/>
      <c r="B405" s="40"/>
      <c r="C405" s="228" t="s">
        <v>712</v>
      </c>
      <c r="D405" s="228" t="s">
        <v>217</v>
      </c>
      <c r="E405" s="229" t="s">
        <v>4551</v>
      </c>
      <c r="F405" s="230" t="s">
        <v>4552</v>
      </c>
      <c r="G405" s="231" t="s">
        <v>3197</v>
      </c>
      <c r="H405" s="232">
        <v>2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221</v>
      </c>
      <c r="AT405" s="240" t="s">
        <v>217</v>
      </c>
      <c r="AU405" s="240" t="s">
        <v>89</v>
      </c>
      <c r="AY405" s="18" t="s">
        <v>215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221</v>
      </c>
      <c r="BM405" s="240" t="s">
        <v>1370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4449</v>
      </c>
      <c r="F406" s="226" t="s">
        <v>4450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21</v>
      </c>
      <c r="AT406" s="224" t="s">
        <v>79</v>
      </c>
      <c r="AU406" s="224" t="s">
        <v>21</v>
      </c>
      <c r="AY406" s="223" t="s">
        <v>215</v>
      </c>
      <c r="BK406" s="225">
        <f>BK407</f>
        <v>0</v>
      </c>
    </row>
    <row r="407" s="2" customFormat="1" ht="16.5" customHeight="1">
      <c r="A407" s="39"/>
      <c r="B407" s="40"/>
      <c r="C407" s="228" t="s">
        <v>718</v>
      </c>
      <c r="D407" s="228" t="s">
        <v>217</v>
      </c>
      <c r="E407" s="229" t="s">
        <v>4553</v>
      </c>
      <c r="F407" s="230" t="s">
        <v>4554</v>
      </c>
      <c r="G407" s="231" t="s">
        <v>3197</v>
      </c>
      <c r="H407" s="232">
        <v>2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89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1380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4555</v>
      </c>
      <c r="F408" s="226" t="s">
        <v>4556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P409</f>
        <v>0</v>
      </c>
      <c r="Q408" s="220"/>
      <c r="R408" s="221">
        <f>R409</f>
        <v>0</v>
      </c>
      <c r="S408" s="220"/>
      <c r="T408" s="222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21</v>
      </c>
      <c r="AT408" s="224" t="s">
        <v>79</v>
      </c>
      <c r="AU408" s="224" t="s">
        <v>21</v>
      </c>
      <c r="AY408" s="223" t="s">
        <v>215</v>
      </c>
      <c r="BK408" s="225">
        <f>BK409</f>
        <v>0</v>
      </c>
    </row>
    <row r="409" s="2" customFormat="1" ht="16.5" customHeight="1">
      <c r="A409" s="39"/>
      <c r="B409" s="40"/>
      <c r="C409" s="228" t="s">
        <v>724</v>
      </c>
      <c r="D409" s="228" t="s">
        <v>217</v>
      </c>
      <c r="E409" s="229" t="s">
        <v>4557</v>
      </c>
      <c r="F409" s="230" t="s">
        <v>4558</v>
      </c>
      <c r="G409" s="231" t="s">
        <v>3197</v>
      </c>
      <c r="H409" s="232">
        <v>1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221</v>
      </c>
      <c r="AT409" s="240" t="s">
        <v>217</v>
      </c>
      <c r="AU409" s="240" t="s">
        <v>89</v>
      </c>
      <c r="AY409" s="18" t="s">
        <v>215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21</v>
      </c>
      <c r="BK409" s="241">
        <f>ROUND(I409*H409,2)</f>
        <v>0</v>
      </c>
      <c r="BL409" s="18" t="s">
        <v>221</v>
      </c>
      <c r="BM409" s="240" t="s">
        <v>1391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4559</v>
      </c>
      <c r="F410" s="226" t="s">
        <v>4560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P411</f>
        <v>0</v>
      </c>
      <c r="Q410" s="220"/>
      <c r="R410" s="221">
        <f>R411</f>
        <v>0</v>
      </c>
      <c r="S410" s="220"/>
      <c r="T410" s="222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21</v>
      </c>
      <c r="AT410" s="224" t="s">
        <v>79</v>
      </c>
      <c r="AU410" s="224" t="s">
        <v>21</v>
      </c>
      <c r="AY410" s="223" t="s">
        <v>215</v>
      </c>
      <c r="BK410" s="225">
        <f>BK411</f>
        <v>0</v>
      </c>
    </row>
    <row r="411" s="2" customFormat="1" ht="16.5" customHeight="1">
      <c r="A411" s="39"/>
      <c r="B411" s="40"/>
      <c r="C411" s="228" t="s">
        <v>729</v>
      </c>
      <c r="D411" s="228" t="s">
        <v>217</v>
      </c>
      <c r="E411" s="229" t="s">
        <v>4561</v>
      </c>
      <c r="F411" s="230" t="s">
        <v>4562</v>
      </c>
      <c r="G411" s="231" t="s">
        <v>3197</v>
      </c>
      <c r="H411" s="232">
        <v>1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221</v>
      </c>
      <c r="AT411" s="240" t="s">
        <v>217</v>
      </c>
      <c r="AU411" s="240" t="s">
        <v>89</v>
      </c>
      <c r="AY411" s="18" t="s">
        <v>215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21</v>
      </c>
      <c r="BK411" s="241">
        <f>ROUND(I411*H411,2)</f>
        <v>0</v>
      </c>
      <c r="BL411" s="18" t="s">
        <v>221</v>
      </c>
      <c r="BM411" s="240" t="s">
        <v>1403</v>
      </c>
    </row>
    <row r="412" s="12" customFormat="1" ht="22.8" customHeight="1">
      <c r="A412" s="12"/>
      <c r="B412" s="212"/>
      <c r="C412" s="213"/>
      <c r="D412" s="214" t="s">
        <v>79</v>
      </c>
      <c r="E412" s="226" t="s">
        <v>4464</v>
      </c>
      <c r="F412" s="226" t="s">
        <v>4465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SUM(P413:P414)</f>
        <v>0</v>
      </c>
      <c r="Q412" s="220"/>
      <c r="R412" s="221">
        <f>SUM(R413:R414)</f>
        <v>0</v>
      </c>
      <c r="S412" s="220"/>
      <c r="T412" s="222">
        <f>SUM(T413:T414)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21</v>
      </c>
      <c r="AT412" s="224" t="s">
        <v>79</v>
      </c>
      <c r="AU412" s="224" t="s">
        <v>21</v>
      </c>
      <c r="AY412" s="223" t="s">
        <v>215</v>
      </c>
      <c r="BK412" s="225">
        <f>SUM(BK413:BK414)</f>
        <v>0</v>
      </c>
    </row>
    <row r="413" s="2" customFormat="1" ht="16.5" customHeight="1">
      <c r="A413" s="39"/>
      <c r="B413" s="40"/>
      <c r="C413" s="228" t="s">
        <v>745</v>
      </c>
      <c r="D413" s="228" t="s">
        <v>217</v>
      </c>
      <c r="E413" s="229" t="s">
        <v>4563</v>
      </c>
      <c r="F413" s="230" t="s">
        <v>4564</v>
      </c>
      <c r="G413" s="231" t="s">
        <v>3197</v>
      </c>
      <c r="H413" s="232">
        <v>1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221</v>
      </c>
      <c r="AT413" s="240" t="s">
        <v>217</v>
      </c>
      <c r="AU413" s="240" t="s">
        <v>89</v>
      </c>
      <c r="AY413" s="18" t="s">
        <v>215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21</v>
      </c>
      <c r="BK413" s="241">
        <f>ROUND(I413*H413,2)</f>
        <v>0</v>
      </c>
      <c r="BL413" s="18" t="s">
        <v>221</v>
      </c>
      <c r="BM413" s="240" t="s">
        <v>1413</v>
      </c>
    </row>
    <row r="414" s="2" customFormat="1" ht="16.5" customHeight="1">
      <c r="A414" s="39"/>
      <c r="B414" s="40"/>
      <c r="C414" s="228" t="s">
        <v>27</v>
      </c>
      <c r="D414" s="228" t="s">
        <v>217</v>
      </c>
      <c r="E414" s="229" t="s">
        <v>4565</v>
      </c>
      <c r="F414" s="230" t="s">
        <v>4566</v>
      </c>
      <c r="G414" s="231" t="s">
        <v>3197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221</v>
      </c>
      <c r="AT414" s="240" t="s">
        <v>217</v>
      </c>
      <c r="AU414" s="240" t="s">
        <v>89</v>
      </c>
      <c r="AY414" s="18" t="s">
        <v>215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221</v>
      </c>
      <c r="BM414" s="240" t="s">
        <v>1425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4472</v>
      </c>
      <c r="F415" s="226" t="s">
        <v>4473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SUM(P416:P419)</f>
        <v>0</v>
      </c>
      <c r="Q415" s="220"/>
      <c r="R415" s="221">
        <f>SUM(R416:R419)</f>
        <v>0</v>
      </c>
      <c r="S415" s="220"/>
      <c r="T415" s="222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21</v>
      </c>
      <c r="AT415" s="224" t="s">
        <v>79</v>
      </c>
      <c r="AU415" s="224" t="s">
        <v>21</v>
      </c>
      <c r="AY415" s="223" t="s">
        <v>215</v>
      </c>
      <c r="BK415" s="225">
        <f>SUM(BK416:BK419)</f>
        <v>0</v>
      </c>
    </row>
    <row r="416" s="2" customFormat="1" ht="16.5" customHeight="1">
      <c r="A416" s="39"/>
      <c r="B416" s="40"/>
      <c r="C416" s="228" t="s">
        <v>756</v>
      </c>
      <c r="D416" s="228" t="s">
        <v>217</v>
      </c>
      <c r="E416" s="229" t="s">
        <v>4567</v>
      </c>
      <c r="F416" s="230" t="s">
        <v>4568</v>
      </c>
      <c r="G416" s="231" t="s">
        <v>3197</v>
      </c>
      <c r="H416" s="232">
        <v>2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221</v>
      </c>
      <c r="AT416" s="240" t="s">
        <v>217</v>
      </c>
      <c r="AU416" s="240" t="s">
        <v>89</v>
      </c>
      <c r="AY416" s="18" t="s">
        <v>215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221</v>
      </c>
      <c r="BM416" s="240" t="s">
        <v>1435</v>
      </c>
    </row>
    <row r="417" s="2" customFormat="1" ht="16.5" customHeight="1">
      <c r="A417" s="39"/>
      <c r="B417" s="40"/>
      <c r="C417" s="228" t="s">
        <v>764</v>
      </c>
      <c r="D417" s="228" t="s">
        <v>217</v>
      </c>
      <c r="E417" s="229" t="s">
        <v>4569</v>
      </c>
      <c r="F417" s="230" t="s">
        <v>4570</v>
      </c>
      <c r="G417" s="231" t="s">
        <v>3197</v>
      </c>
      <c r="H417" s="232">
        <v>6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45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221</v>
      </c>
      <c r="AT417" s="240" t="s">
        <v>217</v>
      </c>
      <c r="AU417" s="240" t="s">
        <v>89</v>
      </c>
      <c r="AY417" s="18" t="s">
        <v>215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21</v>
      </c>
      <c r="BK417" s="241">
        <f>ROUND(I417*H417,2)</f>
        <v>0</v>
      </c>
      <c r="BL417" s="18" t="s">
        <v>221</v>
      </c>
      <c r="BM417" s="240" t="s">
        <v>1447</v>
      </c>
    </row>
    <row r="418" s="2" customFormat="1" ht="16.5" customHeight="1">
      <c r="A418" s="39"/>
      <c r="B418" s="40"/>
      <c r="C418" s="228" t="s">
        <v>783</v>
      </c>
      <c r="D418" s="228" t="s">
        <v>217</v>
      </c>
      <c r="E418" s="229" t="s">
        <v>4571</v>
      </c>
      <c r="F418" s="230" t="s">
        <v>4572</v>
      </c>
      <c r="G418" s="231" t="s">
        <v>3197</v>
      </c>
      <c r="H418" s="232">
        <v>11</v>
      </c>
      <c r="I418" s="233"/>
      <c r="J418" s="234">
        <f>ROUND(I418*H418,2)</f>
        <v>0</v>
      </c>
      <c r="K418" s="235"/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221</v>
      </c>
      <c r="AT418" s="240" t="s">
        <v>217</v>
      </c>
      <c r="AU418" s="240" t="s">
        <v>89</v>
      </c>
      <c r="AY418" s="18" t="s">
        <v>215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21</v>
      </c>
      <c r="BK418" s="241">
        <f>ROUND(I418*H418,2)</f>
        <v>0</v>
      </c>
      <c r="BL418" s="18" t="s">
        <v>221</v>
      </c>
      <c r="BM418" s="240" t="s">
        <v>1457</v>
      </c>
    </row>
    <row r="419" s="2" customFormat="1" ht="16.5" customHeight="1">
      <c r="A419" s="39"/>
      <c r="B419" s="40"/>
      <c r="C419" s="228" t="s">
        <v>839</v>
      </c>
      <c r="D419" s="228" t="s">
        <v>217</v>
      </c>
      <c r="E419" s="229" t="s">
        <v>4474</v>
      </c>
      <c r="F419" s="230" t="s">
        <v>4475</v>
      </c>
      <c r="G419" s="231" t="s">
        <v>3197</v>
      </c>
      <c r="H419" s="232">
        <v>2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221</v>
      </c>
      <c r="AT419" s="240" t="s">
        <v>217</v>
      </c>
      <c r="AU419" s="240" t="s">
        <v>89</v>
      </c>
      <c r="AY419" s="18" t="s">
        <v>215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21</v>
      </c>
      <c r="BK419" s="241">
        <f>ROUND(I419*H419,2)</f>
        <v>0</v>
      </c>
      <c r="BL419" s="18" t="s">
        <v>221</v>
      </c>
      <c r="BM419" s="240" t="s">
        <v>1467</v>
      </c>
    </row>
    <row r="420" s="12" customFormat="1" ht="22.8" customHeight="1">
      <c r="A420" s="12"/>
      <c r="B420" s="212"/>
      <c r="C420" s="213"/>
      <c r="D420" s="214" t="s">
        <v>79</v>
      </c>
      <c r="E420" s="226" t="s">
        <v>4478</v>
      </c>
      <c r="F420" s="226" t="s">
        <v>4479</v>
      </c>
      <c r="G420" s="213"/>
      <c r="H420" s="213"/>
      <c r="I420" s="216"/>
      <c r="J420" s="227">
        <f>BK420</f>
        <v>0</v>
      </c>
      <c r="K420" s="213"/>
      <c r="L420" s="218"/>
      <c r="M420" s="219"/>
      <c r="N420" s="220"/>
      <c r="O420" s="220"/>
      <c r="P420" s="221">
        <f>SUM(P421:P425)</f>
        <v>0</v>
      </c>
      <c r="Q420" s="220"/>
      <c r="R420" s="221">
        <f>SUM(R421:R425)</f>
        <v>0</v>
      </c>
      <c r="S420" s="220"/>
      <c r="T420" s="222">
        <f>SUM(T421:T425)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3" t="s">
        <v>21</v>
      </c>
      <c r="AT420" s="224" t="s">
        <v>79</v>
      </c>
      <c r="AU420" s="224" t="s">
        <v>21</v>
      </c>
      <c r="AY420" s="223" t="s">
        <v>215</v>
      </c>
      <c r="BK420" s="225">
        <f>SUM(BK421:BK425)</f>
        <v>0</v>
      </c>
    </row>
    <row r="421" s="2" customFormat="1" ht="16.5" customHeight="1">
      <c r="A421" s="39"/>
      <c r="B421" s="40"/>
      <c r="C421" s="228" t="s">
        <v>844</v>
      </c>
      <c r="D421" s="228" t="s">
        <v>217</v>
      </c>
      <c r="E421" s="229" t="s">
        <v>4573</v>
      </c>
      <c r="F421" s="230" t="s">
        <v>4574</v>
      </c>
      <c r="G421" s="231" t="s">
        <v>3197</v>
      </c>
      <c r="H421" s="232">
        <v>2</v>
      </c>
      <c r="I421" s="233"/>
      <c r="J421" s="234">
        <f>ROUND(I421*H421,2)</f>
        <v>0</v>
      </c>
      <c r="K421" s="235"/>
      <c r="L421" s="45"/>
      <c r="M421" s="236" t="s">
        <v>1</v>
      </c>
      <c r="N421" s="237" t="s">
        <v>45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221</v>
      </c>
      <c r="AT421" s="240" t="s">
        <v>217</v>
      </c>
      <c r="AU421" s="240" t="s">
        <v>89</v>
      </c>
      <c r="AY421" s="18" t="s">
        <v>215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21</v>
      </c>
      <c r="BK421" s="241">
        <f>ROUND(I421*H421,2)</f>
        <v>0</v>
      </c>
      <c r="BL421" s="18" t="s">
        <v>221</v>
      </c>
      <c r="BM421" s="240" t="s">
        <v>1481</v>
      </c>
    </row>
    <row r="422" s="2" customFormat="1" ht="16.5" customHeight="1">
      <c r="A422" s="39"/>
      <c r="B422" s="40"/>
      <c r="C422" s="228" t="s">
        <v>865</v>
      </c>
      <c r="D422" s="228" t="s">
        <v>217</v>
      </c>
      <c r="E422" s="229" t="s">
        <v>4575</v>
      </c>
      <c r="F422" s="230" t="s">
        <v>4576</v>
      </c>
      <c r="G422" s="231" t="s">
        <v>3197</v>
      </c>
      <c r="H422" s="232">
        <v>1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45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221</v>
      </c>
      <c r="AT422" s="240" t="s">
        <v>217</v>
      </c>
      <c r="AU422" s="240" t="s">
        <v>89</v>
      </c>
      <c r="AY422" s="18" t="s">
        <v>215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21</v>
      </c>
      <c r="BK422" s="241">
        <f>ROUND(I422*H422,2)</f>
        <v>0</v>
      </c>
      <c r="BL422" s="18" t="s">
        <v>221</v>
      </c>
      <c r="BM422" s="240" t="s">
        <v>1492</v>
      </c>
    </row>
    <row r="423" s="2" customFormat="1" ht="16.5" customHeight="1">
      <c r="A423" s="39"/>
      <c r="B423" s="40"/>
      <c r="C423" s="228" t="s">
        <v>870</v>
      </c>
      <c r="D423" s="228" t="s">
        <v>217</v>
      </c>
      <c r="E423" s="229" t="s">
        <v>4577</v>
      </c>
      <c r="F423" s="230" t="s">
        <v>4578</v>
      </c>
      <c r="G423" s="231" t="s">
        <v>3197</v>
      </c>
      <c r="H423" s="232">
        <v>1</v>
      </c>
      <c r="I423" s="233"/>
      <c r="J423" s="234">
        <f>ROUND(I423*H423,2)</f>
        <v>0</v>
      </c>
      <c r="K423" s="235"/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221</v>
      </c>
      <c r="AT423" s="240" t="s">
        <v>217</v>
      </c>
      <c r="AU423" s="240" t="s">
        <v>89</v>
      </c>
      <c r="AY423" s="18" t="s">
        <v>215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21</v>
      </c>
      <c r="BK423" s="241">
        <f>ROUND(I423*H423,2)</f>
        <v>0</v>
      </c>
      <c r="BL423" s="18" t="s">
        <v>221</v>
      </c>
      <c r="BM423" s="240" t="s">
        <v>1502</v>
      </c>
    </row>
    <row r="424" s="2" customFormat="1" ht="16.5" customHeight="1">
      <c r="A424" s="39"/>
      <c r="B424" s="40"/>
      <c r="C424" s="228" t="s">
        <v>884</v>
      </c>
      <c r="D424" s="228" t="s">
        <v>217</v>
      </c>
      <c r="E424" s="229" t="s">
        <v>4579</v>
      </c>
      <c r="F424" s="230" t="s">
        <v>4580</v>
      </c>
      <c r="G424" s="231" t="s">
        <v>3197</v>
      </c>
      <c r="H424" s="232">
        <v>1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45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221</v>
      </c>
      <c r="AT424" s="240" t="s">
        <v>217</v>
      </c>
      <c r="AU424" s="240" t="s">
        <v>89</v>
      </c>
      <c r="AY424" s="18" t="s">
        <v>215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21</v>
      </c>
      <c r="BK424" s="241">
        <f>ROUND(I424*H424,2)</f>
        <v>0</v>
      </c>
      <c r="BL424" s="18" t="s">
        <v>221</v>
      </c>
      <c r="BM424" s="240" t="s">
        <v>1513</v>
      </c>
    </row>
    <row r="425" s="2" customFormat="1" ht="16.5" customHeight="1">
      <c r="A425" s="39"/>
      <c r="B425" s="40"/>
      <c r="C425" s="228" t="s">
        <v>893</v>
      </c>
      <c r="D425" s="228" t="s">
        <v>217</v>
      </c>
      <c r="E425" s="229" t="s">
        <v>4581</v>
      </c>
      <c r="F425" s="230" t="s">
        <v>4582</v>
      </c>
      <c r="G425" s="231" t="s">
        <v>3197</v>
      </c>
      <c r="H425" s="232">
        <v>1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45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221</v>
      </c>
      <c r="AT425" s="240" t="s">
        <v>217</v>
      </c>
      <c r="AU425" s="240" t="s">
        <v>89</v>
      </c>
      <c r="AY425" s="18" t="s">
        <v>215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21</v>
      </c>
      <c r="BK425" s="241">
        <f>ROUND(I425*H425,2)</f>
        <v>0</v>
      </c>
      <c r="BL425" s="18" t="s">
        <v>221</v>
      </c>
      <c r="BM425" s="240" t="s">
        <v>1523</v>
      </c>
    </row>
    <row r="426" s="12" customFormat="1" ht="22.8" customHeight="1">
      <c r="A426" s="12"/>
      <c r="B426" s="212"/>
      <c r="C426" s="213"/>
      <c r="D426" s="214" t="s">
        <v>79</v>
      </c>
      <c r="E426" s="226" t="s">
        <v>4486</v>
      </c>
      <c r="F426" s="226" t="s">
        <v>4487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SUM(P427:P431)</f>
        <v>0</v>
      </c>
      <c r="Q426" s="220"/>
      <c r="R426" s="221">
        <f>SUM(R427:R431)</f>
        <v>0</v>
      </c>
      <c r="S426" s="220"/>
      <c r="T426" s="222">
        <f>SUM(T427:T431)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21</v>
      </c>
      <c r="AT426" s="224" t="s">
        <v>79</v>
      </c>
      <c r="AU426" s="224" t="s">
        <v>21</v>
      </c>
      <c r="AY426" s="223" t="s">
        <v>215</v>
      </c>
      <c r="BK426" s="225">
        <f>SUM(BK427:BK431)</f>
        <v>0</v>
      </c>
    </row>
    <row r="427" s="2" customFormat="1" ht="16.5" customHeight="1">
      <c r="A427" s="39"/>
      <c r="B427" s="40"/>
      <c r="C427" s="228" t="s">
        <v>901</v>
      </c>
      <c r="D427" s="228" t="s">
        <v>217</v>
      </c>
      <c r="E427" s="229" t="s">
        <v>4583</v>
      </c>
      <c r="F427" s="230" t="s">
        <v>4584</v>
      </c>
      <c r="G427" s="231" t="s">
        <v>4425</v>
      </c>
      <c r="H427" s="232">
        <v>1.5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221</v>
      </c>
      <c r="AT427" s="240" t="s">
        <v>217</v>
      </c>
      <c r="AU427" s="240" t="s">
        <v>89</v>
      </c>
      <c r="AY427" s="18" t="s">
        <v>215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21</v>
      </c>
      <c r="BK427" s="241">
        <f>ROUND(I427*H427,2)</f>
        <v>0</v>
      </c>
      <c r="BL427" s="18" t="s">
        <v>221</v>
      </c>
      <c r="BM427" s="240" t="s">
        <v>1532</v>
      </c>
    </row>
    <row r="428" s="2" customFormat="1" ht="16.5" customHeight="1">
      <c r="A428" s="39"/>
      <c r="B428" s="40"/>
      <c r="C428" s="228" t="s">
        <v>920</v>
      </c>
      <c r="D428" s="228" t="s">
        <v>217</v>
      </c>
      <c r="E428" s="229" t="s">
        <v>4488</v>
      </c>
      <c r="F428" s="230" t="s">
        <v>4489</v>
      </c>
      <c r="G428" s="231" t="s">
        <v>4425</v>
      </c>
      <c r="H428" s="232">
        <v>1.3</v>
      </c>
      <c r="I428" s="233"/>
      <c r="J428" s="234">
        <f>ROUND(I428*H428,2)</f>
        <v>0</v>
      </c>
      <c r="K428" s="235"/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221</v>
      </c>
      <c r="AT428" s="240" t="s">
        <v>217</v>
      </c>
      <c r="AU428" s="240" t="s">
        <v>89</v>
      </c>
      <c r="AY428" s="18" t="s">
        <v>215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21</v>
      </c>
      <c r="BK428" s="241">
        <f>ROUND(I428*H428,2)</f>
        <v>0</v>
      </c>
      <c r="BL428" s="18" t="s">
        <v>221</v>
      </c>
      <c r="BM428" s="240" t="s">
        <v>1544</v>
      </c>
    </row>
    <row r="429" s="2" customFormat="1" ht="16.5" customHeight="1">
      <c r="A429" s="39"/>
      <c r="B429" s="40"/>
      <c r="C429" s="228" t="s">
        <v>927</v>
      </c>
      <c r="D429" s="228" t="s">
        <v>217</v>
      </c>
      <c r="E429" s="229" t="s">
        <v>4585</v>
      </c>
      <c r="F429" s="230" t="s">
        <v>4586</v>
      </c>
      <c r="G429" s="231" t="s">
        <v>4425</v>
      </c>
      <c r="H429" s="232">
        <v>30.199999999999999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221</v>
      </c>
      <c r="AT429" s="240" t="s">
        <v>217</v>
      </c>
      <c r="AU429" s="240" t="s">
        <v>89</v>
      </c>
      <c r="AY429" s="18" t="s">
        <v>215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221</v>
      </c>
      <c r="BM429" s="240" t="s">
        <v>1557</v>
      </c>
    </row>
    <row r="430" s="2" customFormat="1" ht="16.5" customHeight="1">
      <c r="A430" s="39"/>
      <c r="B430" s="40"/>
      <c r="C430" s="228" t="s">
        <v>938</v>
      </c>
      <c r="D430" s="228" t="s">
        <v>217</v>
      </c>
      <c r="E430" s="229" t="s">
        <v>4490</v>
      </c>
      <c r="F430" s="230" t="s">
        <v>4491</v>
      </c>
      <c r="G430" s="231" t="s">
        <v>4425</v>
      </c>
      <c r="H430" s="232">
        <v>22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221</v>
      </c>
      <c r="AT430" s="240" t="s">
        <v>217</v>
      </c>
      <c r="AU430" s="240" t="s">
        <v>89</v>
      </c>
      <c r="AY430" s="18" t="s">
        <v>215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21</v>
      </c>
      <c r="BK430" s="241">
        <f>ROUND(I430*H430,2)</f>
        <v>0</v>
      </c>
      <c r="BL430" s="18" t="s">
        <v>221</v>
      </c>
      <c r="BM430" s="240" t="s">
        <v>1567</v>
      </c>
    </row>
    <row r="431" s="2" customFormat="1" ht="16.5" customHeight="1">
      <c r="A431" s="39"/>
      <c r="B431" s="40"/>
      <c r="C431" s="228" t="s">
        <v>943</v>
      </c>
      <c r="D431" s="228" t="s">
        <v>217</v>
      </c>
      <c r="E431" s="229" t="s">
        <v>4492</v>
      </c>
      <c r="F431" s="230" t="s">
        <v>4493</v>
      </c>
      <c r="G431" s="231" t="s">
        <v>4425</v>
      </c>
      <c r="H431" s="232">
        <v>1.8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221</v>
      </c>
      <c r="AT431" s="240" t="s">
        <v>217</v>
      </c>
      <c r="AU431" s="240" t="s">
        <v>89</v>
      </c>
      <c r="AY431" s="18" t="s">
        <v>215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21</v>
      </c>
      <c r="BK431" s="241">
        <f>ROUND(I431*H431,2)</f>
        <v>0</v>
      </c>
      <c r="BL431" s="18" t="s">
        <v>221</v>
      </c>
      <c r="BM431" s="240" t="s">
        <v>1577</v>
      </c>
    </row>
    <row r="432" s="12" customFormat="1" ht="22.8" customHeight="1">
      <c r="A432" s="12"/>
      <c r="B432" s="212"/>
      <c r="C432" s="213"/>
      <c r="D432" s="214" t="s">
        <v>79</v>
      </c>
      <c r="E432" s="226" t="s">
        <v>4494</v>
      </c>
      <c r="F432" s="226" t="s">
        <v>4495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SUM(P433:P440)</f>
        <v>0</v>
      </c>
      <c r="Q432" s="220"/>
      <c r="R432" s="221">
        <f>SUM(R433:R440)</f>
        <v>0</v>
      </c>
      <c r="S432" s="220"/>
      <c r="T432" s="222">
        <f>SUM(T433:T440)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21</v>
      </c>
      <c r="AT432" s="224" t="s">
        <v>79</v>
      </c>
      <c r="AU432" s="224" t="s">
        <v>21</v>
      </c>
      <c r="AY432" s="223" t="s">
        <v>215</v>
      </c>
      <c r="BK432" s="225">
        <f>SUM(BK433:BK440)</f>
        <v>0</v>
      </c>
    </row>
    <row r="433" s="2" customFormat="1" ht="16.5" customHeight="1">
      <c r="A433" s="39"/>
      <c r="B433" s="40"/>
      <c r="C433" s="228" t="s">
        <v>948</v>
      </c>
      <c r="D433" s="228" t="s">
        <v>217</v>
      </c>
      <c r="E433" s="229" t="s">
        <v>4587</v>
      </c>
      <c r="F433" s="230" t="s">
        <v>4588</v>
      </c>
      <c r="G433" s="231" t="s">
        <v>4425</v>
      </c>
      <c r="H433" s="232">
        <v>3.7999999999999998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45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221</v>
      </c>
      <c r="AT433" s="240" t="s">
        <v>217</v>
      </c>
      <c r="AU433" s="240" t="s">
        <v>89</v>
      </c>
      <c r="AY433" s="18" t="s">
        <v>215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21</v>
      </c>
      <c r="BK433" s="241">
        <f>ROUND(I433*H433,2)</f>
        <v>0</v>
      </c>
      <c r="BL433" s="18" t="s">
        <v>221</v>
      </c>
      <c r="BM433" s="240" t="s">
        <v>1591</v>
      </c>
    </row>
    <row r="434" s="2" customFormat="1" ht="16.5" customHeight="1">
      <c r="A434" s="39"/>
      <c r="B434" s="40"/>
      <c r="C434" s="228" t="s">
        <v>953</v>
      </c>
      <c r="D434" s="228" t="s">
        <v>217</v>
      </c>
      <c r="E434" s="229" t="s">
        <v>4498</v>
      </c>
      <c r="F434" s="230" t="s">
        <v>4499</v>
      </c>
      <c r="G434" s="231" t="s">
        <v>4425</v>
      </c>
      <c r="H434" s="232">
        <v>52.5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221</v>
      </c>
      <c r="AT434" s="240" t="s">
        <v>217</v>
      </c>
      <c r="AU434" s="240" t="s">
        <v>89</v>
      </c>
      <c r="AY434" s="18" t="s">
        <v>215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221</v>
      </c>
      <c r="BM434" s="240" t="s">
        <v>1602</v>
      </c>
    </row>
    <row r="435" s="2" customFormat="1" ht="16.5" customHeight="1">
      <c r="A435" s="39"/>
      <c r="B435" s="40"/>
      <c r="C435" s="228" t="s">
        <v>965</v>
      </c>
      <c r="D435" s="228" t="s">
        <v>217</v>
      </c>
      <c r="E435" s="229" t="s">
        <v>4589</v>
      </c>
      <c r="F435" s="230" t="s">
        <v>4590</v>
      </c>
      <c r="G435" s="231" t="s">
        <v>4425</v>
      </c>
      <c r="H435" s="232">
        <v>29.5</v>
      </c>
      <c r="I435" s="233"/>
      <c r="J435" s="234">
        <f>ROUND(I435*H435,2)</f>
        <v>0</v>
      </c>
      <c r="K435" s="235"/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221</v>
      </c>
      <c r="AT435" s="240" t="s">
        <v>217</v>
      </c>
      <c r="AU435" s="240" t="s">
        <v>89</v>
      </c>
      <c r="AY435" s="18" t="s">
        <v>215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21</v>
      </c>
      <c r="BK435" s="241">
        <f>ROUND(I435*H435,2)</f>
        <v>0</v>
      </c>
      <c r="BL435" s="18" t="s">
        <v>221</v>
      </c>
      <c r="BM435" s="240" t="s">
        <v>1616</v>
      </c>
    </row>
    <row r="436" s="2" customFormat="1" ht="16.5" customHeight="1">
      <c r="A436" s="39"/>
      <c r="B436" s="40"/>
      <c r="C436" s="228" t="s">
        <v>970</v>
      </c>
      <c r="D436" s="228" t="s">
        <v>217</v>
      </c>
      <c r="E436" s="229" t="s">
        <v>4591</v>
      </c>
      <c r="F436" s="230" t="s">
        <v>4592</v>
      </c>
      <c r="G436" s="231" t="s">
        <v>4425</v>
      </c>
      <c r="H436" s="232">
        <v>20.600000000000001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221</v>
      </c>
      <c r="AT436" s="240" t="s">
        <v>217</v>
      </c>
      <c r="AU436" s="240" t="s">
        <v>89</v>
      </c>
      <c r="AY436" s="18" t="s">
        <v>215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221</v>
      </c>
      <c r="BM436" s="240" t="s">
        <v>1628</v>
      </c>
    </row>
    <row r="437" s="2" customFormat="1" ht="16.5" customHeight="1">
      <c r="A437" s="39"/>
      <c r="B437" s="40"/>
      <c r="C437" s="228" t="s">
        <v>978</v>
      </c>
      <c r="D437" s="228" t="s">
        <v>217</v>
      </c>
      <c r="E437" s="229" t="s">
        <v>4593</v>
      </c>
      <c r="F437" s="230" t="s">
        <v>4594</v>
      </c>
      <c r="G437" s="231" t="s">
        <v>4425</v>
      </c>
      <c r="H437" s="232">
        <v>22.100000000000001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221</v>
      </c>
      <c r="AT437" s="240" t="s">
        <v>217</v>
      </c>
      <c r="AU437" s="240" t="s">
        <v>89</v>
      </c>
      <c r="AY437" s="18" t="s">
        <v>215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21</v>
      </c>
      <c r="BK437" s="241">
        <f>ROUND(I437*H437,2)</f>
        <v>0</v>
      </c>
      <c r="BL437" s="18" t="s">
        <v>221</v>
      </c>
      <c r="BM437" s="240" t="s">
        <v>1639</v>
      </c>
    </row>
    <row r="438" s="2" customFormat="1" ht="16.5" customHeight="1">
      <c r="A438" s="39"/>
      <c r="B438" s="40"/>
      <c r="C438" s="228" t="s">
        <v>983</v>
      </c>
      <c r="D438" s="228" t="s">
        <v>217</v>
      </c>
      <c r="E438" s="229" t="s">
        <v>4595</v>
      </c>
      <c r="F438" s="230" t="s">
        <v>4596</v>
      </c>
      <c r="G438" s="231" t="s">
        <v>4425</v>
      </c>
      <c r="H438" s="232">
        <v>1.7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45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221</v>
      </c>
      <c r="AT438" s="240" t="s">
        <v>217</v>
      </c>
      <c r="AU438" s="240" t="s">
        <v>89</v>
      </c>
      <c r="AY438" s="18" t="s">
        <v>215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21</v>
      </c>
      <c r="BK438" s="241">
        <f>ROUND(I438*H438,2)</f>
        <v>0</v>
      </c>
      <c r="BL438" s="18" t="s">
        <v>221</v>
      </c>
      <c r="BM438" s="240" t="s">
        <v>1649</v>
      </c>
    </row>
    <row r="439" s="2" customFormat="1" ht="16.5" customHeight="1">
      <c r="A439" s="39"/>
      <c r="B439" s="40"/>
      <c r="C439" s="228" t="s">
        <v>988</v>
      </c>
      <c r="D439" s="228" t="s">
        <v>217</v>
      </c>
      <c r="E439" s="229" t="s">
        <v>4597</v>
      </c>
      <c r="F439" s="230" t="s">
        <v>4598</v>
      </c>
      <c r="G439" s="231" t="s">
        <v>4425</v>
      </c>
      <c r="H439" s="232">
        <v>0.5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221</v>
      </c>
      <c r="AT439" s="240" t="s">
        <v>217</v>
      </c>
      <c r="AU439" s="240" t="s">
        <v>89</v>
      </c>
      <c r="AY439" s="18" t="s">
        <v>215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21</v>
      </c>
      <c r="BK439" s="241">
        <f>ROUND(I439*H439,2)</f>
        <v>0</v>
      </c>
      <c r="BL439" s="18" t="s">
        <v>221</v>
      </c>
      <c r="BM439" s="240" t="s">
        <v>1662</v>
      </c>
    </row>
    <row r="440" s="2" customFormat="1" ht="16.5" customHeight="1">
      <c r="A440" s="39"/>
      <c r="B440" s="40"/>
      <c r="C440" s="228" t="s">
        <v>994</v>
      </c>
      <c r="D440" s="228" t="s">
        <v>217</v>
      </c>
      <c r="E440" s="229" t="s">
        <v>4599</v>
      </c>
      <c r="F440" s="230" t="s">
        <v>4600</v>
      </c>
      <c r="G440" s="231" t="s">
        <v>4425</v>
      </c>
      <c r="H440" s="232">
        <v>1.6000000000000001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221</v>
      </c>
      <c r="AT440" s="240" t="s">
        <v>217</v>
      </c>
      <c r="AU440" s="240" t="s">
        <v>89</v>
      </c>
      <c r="AY440" s="18" t="s">
        <v>215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21</v>
      </c>
      <c r="BK440" s="241">
        <f>ROUND(I440*H440,2)</f>
        <v>0</v>
      </c>
      <c r="BL440" s="18" t="s">
        <v>221</v>
      </c>
      <c r="BM440" s="240" t="s">
        <v>1672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4506</v>
      </c>
      <c r="F441" s="226" t="s">
        <v>4507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SUM(P442:P443)</f>
        <v>0</v>
      </c>
      <c r="Q441" s="220"/>
      <c r="R441" s="221">
        <f>SUM(R442:R443)</f>
        <v>0</v>
      </c>
      <c r="S441" s="220"/>
      <c r="T441" s="222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21</v>
      </c>
      <c r="AT441" s="224" t="s">
        <v>79</v>
      </c>
      <c r="AU441" s="224" t="s">
        <v>21</v>
      </c>
      <c r="AY441" s="223" t="s">
        <v>215</v>
      </c>
      <c r="BK441" s="225">
        <f>SUM(BK442:BK443)</f>
        <v>0</v>
      </c>
    </row>
    <row r="442" s="2" customFormat="1" ht="16.5" customHeight="1">
      <c r="A442" s="39"/>
      <c r="B442" s="40"/>
      <c r="C442" s="228" t="s">
        <v>999</v>
      </c>
      <c r="D442" s="228" t="s">
        <v>217</v>
      </c>
      <c r="E442" s="229" t="s">
        <v>4508</v>
      </c>
      <c r="F442" s="230" t="s">
        <v>4509</v>
      </c>
      <c r="G442" s="231" t="s">
        <v>3197</v>
      </c>
      <c r="H442" s="232">
        <v>2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221</v>
      </c>
      <c r="AT442" s="240" t="s">
        <v>217</v>
      </c>
      <c r="AU442" s="240" t="s">
        <v>89</v>
      </c>
      <c r="AY442" s="18" t="s">
        <v>215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221</v>
      </c>
      <c r="BM442" s="240" t="s">
        <v>1684</v>
      </c>
    </row>
    <row r="443" s="2" customFormat="1" ht="16.5" customHeight="1">
      <c r="A443" s="39"/>
      <c r="B443" s="40"/>
      <c r="C443" s="228" t="s">
        <v>1004</v>
      </c>
      <c r="D443" s="228" t="s">
        <v>217</v>
      </c>
      <c r="E443" s="229" t="s">
        <v>4510</v>
      </c>
      <c r="F443" s="230" t="s">
        <v>4511</v>
      </c>
      <c r="G443" s="231" t="s">
        <v>3197</v>
      </c>
      <c r="H443" s="232">
        <v>2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221</v>
      </c>
      <c r="AT443" s="240" t="s">
        <v>217</v>
      </c>
      <c r="AU443" s="240" t="s">
        <v>89</v>
      </c>
      <c r="AY443" s="18" t="s">
        <v>215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21</v>
      </c>
      <c r="BK443" s="241">
        <f>ROUND(I443*H443,2)</f>
        <v>0</v>
      </c>
      <c r="BL443" s="18" t="s">
        <v>221</v>
      </c>
      <c r="BM443" s="240" t="s">
        <v>1700</v>
      </c>
    </row>
    <row r="444" s="12" customFormat="1" ht="22.8" customHeight="1">
      <c r="A444" s="12"/>
      <c r="B444" s="212"/>
      <c r="C444" s="213"/>
      <c r="D444" s="214" t="s">
        <v>79</v>
      </c>
      <c r="E444" s="226" t="s">
        <v>4512</v>
      </c>
      <c r="F444" s="226" t="s">
        <v>4513</v>
      </c>
      <c r="G444" s="213"/>
      <c r="H444" s="213"/>
      <c r="I444" s="216"/>
      <c r="J444" s="227">
        <f>BK444</f>
        <v>0</v>
      </c>
      <c r="K444" s="213"/>
      <c r="L444" s="218"/>
      <c r="M444" s="219"/>
      <c r="N444" s="220"/>
      <c r="O444" s="220"/>
      <c r="P444" s="221">
        <f>SUM(P445:P448)</f>
        <v>0</v>
      </c>
      <c r="Q444" s="220"/>
      <c r="R444" s="221">
        <f>SUM(R445:R448)</f>
        <v>0</v>
      </c>
      <c r="S444" s="220"/>
      <c r="T444" s="222">
        <f>SUM(T445:T448)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3" t="s">
        <v>21</v>
      </c>
      <c r="AT444" s="224" t="s">
        <v>79</v>
      </c>
      <c r="AU444" s="224" t="s">
        <v>21</v>
      </c>
      <c r="AY444" s="223" t="s">
        <v>215</v>
      </c>
      <c r="BK444" s="225">
        <f>SUM(BK445:BK448)</f>
        <v>0</v>
      </c>
    </row>
    <row r="445" s="2" customFormat="1" ht="16.5" customHeight="1">
      <c r="A445" s="39"/>
      <c r="B445" s="40"/>
      <c r="C445" s="228" t="s">
        <v>1026</v>
      </c>
      <c r="D445" s="228" t="s">
        <v>217</v>
      </c>
      <c r="E445" s="229" t="s">
        <v>4601</v>
      </c>
      <c r="F445" s="230" t="s">
        <v>4602</v>
      </c>
      <c r="G445" s="231" t="s">
        <v>4425</v>
      </c>
      <c r="H445" s="232">
        <v>0.29999999999999999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221</v>
      </c>
      <c r="AT445" s="240" t="s">
        <v>217</v>
      </c>
      <c r="AU445" s="240" t="s">
        <v>89</v>
      </c>
      <c r="AY445" s="18" t="s">
        <v>215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21</v>
      </c>
      <c r="BK445" s="241">
        <f>ROUND(I445*H445,2)</f>
        <v>0</v>
      </c>
      <c r="BL445" s="18" t="s">
        <v>221</v>
      </c>
      <c r="BM445" s="240" t="s">
        <v>1711</v>
      </c>
    </row>
    <row r="446" s="2" customFormat="1" ht="16.5" customHeight="1">
      <c r="A446" s="39"/>
      <c r="B446" s="40"/>
      <c r="C446" s="228" t="s">
        <v>1034</v>
      </c>
      <c r="D446" s="228" t="s">
        <v>217</v>
      </c>
      <c r="E446" s="229" t="s">
        <v>4603</v>
      </c>
      <c r="F446" s="230" t="s">
        <v>4604</v>
      </c>
      <c r="G446" s="231" t="s">
        <v>4425</v>
      </c>
      <c r="H446" s="232">
        <v>3</v>
      </c>
      <c r="I446" s="233"/>
      <c r="J446" s="234">
        <f>ROUND(I446*H446,2)</f>
        <v>0</v>
      </c>
      <c r="K446" s="235"/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221</v>
      </c>
      <c r="AT446" s="240" t="s">
        <v>217</v>
      </c>
      <c r="AU446" s="240" t="s">
        <v>89</v>
      </c>
      <c r="AY446" s="18" t="s">
        <v>215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21</v>
      </c>
      <c r="BK446" s="241">
        <f>ROUND(I446*H446,2)</f>
        <v>0</v>
      </c>
      <c r="BL446" s="18" t="s">
        <v>221</v>
      </c>
      <c r="BM446" s="240" t="s">
        <v>1723</v>
      </c>
    </row>
    <row r="447" s="2" customFormat="1" ht="16.5" customHeight="1">
      <c r="A447" s="39"/>
      <c r="B447" s="40"/>
      <c r="C447" s="228" t="s">
        <v>1039</v>
      </c>
      <c r="D447" s="228" t="s">
        <v>217</v>
      </c>
      <c r="E447" s="229" t="s">
        <v>4605</v>
      </c>
      <c r="F447" s="230" t="s">
        <v>4606</v>
      </c>
      <c r="G447" s="231" t="s">
        <v>4425</v>
      </c>
      <c r="H447" s="232">
        <v>34.600000000000001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221</v>
      </c>
      <c r="AT447" s="240" t="s">
        <v>217</v>
      </c>
      <c r="AU447" s="240" t="s">
        <v>89</v>
      </c>
      <c r="AY447" s="18" t="s">
        <v>215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21</v>
      </c>
      <c r="BK447" s="241">
        <f>ROUND(I447*H447,2)</f>
        <v>0</v>
      </c>
      <c r="BL447" s="18" t="s">
        <v>221</v>
      </c>
      <c r="BM447" s="240" t="s">
        <v>1733</v>
      </c>
    </row>
    <row r="448" s="2" customFormat="1" ht="16.5" customHeight="1">
      <c r="A448" s="39"/>
      <c r="B448" s="40"/>
      <c r="C448" s="228" t="s">
        <v>592</v>
      </c>
      <c r="D448" s="228" t="s">
        <v>217</v>
      </c>
      <c r="E448" s="229" t="s">
        <v>4607</v>
      </c>
      <c r="F448" s="230" t="s">
        <v>4608</v>
      </c>
      <c r="G448" s="231" t="s">
        <v>4425</v>
      </c>
      <c r="H448" s="232">
        <v>2.7000000000000002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221</v>
      </c>
      <c r="AT448" s="240" t="s">
        <v>217</v>
      </c>
      <c r="AU448" s="240" t="s">
        <v>89</v>
      </c>
      <c r="AY448" s="18" t="s">
        <v>215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21</v>
      </c>
      <c r="BK448" s="241">
        <f>ROUND(I448*H448,2)</f>
        <v>0</v>
      </c>
      <c r="BL448" s="18" t="s">
        <v>221</v>
      </c>
      <c r="BM448" s="240" t="s">
        <v>1743</v>
      </c>
    </row>
    <row r="449" s="12" customFormat="1" ht="22.8" customHeight="1">
      <c r="A449" s="12"/>
      <c r="B449" s="212"/>
      <c r="C449" s="213"/>
      <c r="D449" s="214" t="s">
        <v>79</v>
      </c>
      <c r="E449" s="226" t="s">
        <v>4518</v>
      </c>
      <c r="F449" s="226" t="s">
        <v>4519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SUM(P450:P451)</f>
        <v>0</v>
      </c>
      <c r="Q449" s="220"/>
      <c r="R449" s="221">
        <f>SUM(R450:R451)</f>
        <v>0</v>
      </c>
      <c r="S449" s="220"/>
      <c r="T449" s="222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21</v>
      </c>
      <c r="AT449" s="224" t="s">
        <v>79</v>
      </c>
      <c r="AU449" s="224" t="s">
        <v>21</v>
      </c>
      <c r="AY449" s="223" t="s">
        <v>215</v>
      </c>
      <c r="BK449" s="225">
        <f>SUM(BK450:BK451)</f>
        <v>0</v>
      </c>
    </row>
    <row r="450" s="2" customFormat="1" ht="16.5" customHeight="1">
      <c r="A450" s="39"/>
      <c r="B450" s="40"/>
      <c r="C450" s="228" t="s">
        <v>1048</v>
      </c>
      <c r="D450" s="228" t="s">
        <v>217</v>
      </c>
      <c r="E450" s="229" t="s">
        <v>4520</v>
      </c>
      <c r="F450" s="230" t="s">
        <v>4521</v>
      </c>
      <c r="G450" s="231" t="s">
        <v>246</v>
      </c>
      <c r="H450" s="232">
        <v>230</v>
      </c>
      <c r="I450" s="233"/>
      <c r="J450" s="234">
        <f>ROUND(I450*H450,2)</f>
        <v>0</v>
      </c>
      <c r="K450" s="235"/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221</v>
      </c>
      <c r="AT450" s="240" t="s">
        <v>217</v>
      </c>
      <c r="AU450" s="240" t="s">
        <v>89</v>
      </c>
      <c r="AY450" s="18" t="s">
        <v>215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21</v>
      </c>
      <c r="BK450" s="241">
        <f>ROUND(I450*H450,2)</f>
        <v>0</v>
      </c>
      <c r="BL450" s="18" t="s">
        <v>221</v>
      </c>
      <c r="BM450" s="240" t="s">
        <v>1753</v>
      </c>
    </row>
    <row r="451" s="2" customFormat="1" ht="16.5" customHeight="1">
      <c r="A451" s="39"/>
      <c r="B451" s="40"/>
      <c r="C451" s="228" t="s">
        <v>1053</v>
      </c>
      <c r="D451" s="228" t="s">
        <v>217</v>
      </c>
      <c r="E451" s="229" t="s">
        <v>4522</v>
      </c>
      <c r="F451" s="230" t="s">
        <v>4523</v>
      </c>
      <c r="G451" s="231" t="s">
        <v>246</v>
      </c>
      <c r="H451" s="232">
        <v>11.5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45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221</v>
      </c>
      <c r="AT451" s="240" t="s">
        <v>217</v>
      </c>
      <c r="AU451" s="240" t="s">
        <v>89</v>
      </c>
      <c r="AY451" s="18" t="s">
        <v>215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21</v>
      </c>
      <c r="BK451" s="241">
        <f>ROUND(I451*H451,2)</f>
        <v>0</v>
      </c>
      <c r="BL451" s="18" t="s">
        <v>221</v>
      </c>
      <c r="BM451" s="240" t="s">
        <v>1769</v>
      </c>
    </row>
    <row r="452" s="12" customFormat="1" ht="25.92" customHeight="1">
      <c r="A452" s="12"/>
      <c r="B452" s="212"/>
      <c r="C452" s="213"/>
      <c r="D452" s="214" t="s">
        <v>79</v>
      </c>
      <c r="E452" s="215" t="s">
        <v>4609</v>
      </c>
      <c r="F452" s="215" t="s">
        <v>4610</v>
      </c>
      <c r="G452" s="213"/>
      <c r="H452" s="213"/>
      <c r="I452" s="216"/>
      <c r="J452" s="217">
        <f>BK452</f>
        <v>0</v>
      </c>
      <c r="K452" s="213"/>
      <c r="L452" s="218"/>
      <c r="M452" s="219"/>
      <c r="N452" s="220"/>
      <c r="O452" s="220"/>
      <c r="P452" s="221">
        <f>P453+P455+P460+P462+P467+P469+P474+P479+P482+P486+P490+P493+P495+P499+P506+P508+P511+P514</f>
        <v>0</v>
      </c>
      <c r="Q452" s="220"/>
      <c r="R452" s="221">
        <f>R453+R455+R460+R462+R467+R469+R474+R479+R482+R486+R490+R493+R495+R499+R506+R508+R511+R514</f>
        <v>0</v>
      </c>
      <c r="S452" s="220"/>
      <c r="T452" s="222">
        <f>T453+T455+T460+T462+T467+T469+T474+T479+T482+T486+T490+T493+T495+T499+T506+T508+T511+T514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21</v>
      </c>
      <c r="AT452" s="224" t="s">
        <v>79</v>
      </c>
      <c r="AU452" s="224" t="s">
        <v>80</v>
      </c>
      <c r="AY452" s="223" t="s">
        <v>215</v>
      </c>
      <c r="BK452" s="225">
        <f>BK453+BK455+BK460+BK462+BK467+BK469+BK474+BK479+BK482+BK486+BK490+BK493+BK495+BK499+BK506+BK508+BK511+BK514</f>
        <v>0</v>
      </c>
    </row>
    <row r="453" s="12" customFormat="1" ht="22.8" customHeight="1">
      <c r="A453" s="12"/>
      <c r="B453" s="212"/>
      <c r="C453" s="213"/>
      <c r="D453" s="214" t="s">
        <v>79</v>
      </c>
      <c r="E453" s="226" t="s">
        <v>4073</v>
      </c>
      <c r="F453" s="226" t="s">
        <v>4409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P454</f>
        <v>0</v>
      </c>
      <c r="Q453" s="220"/>
      <c r="R453" s="221">
        <f>R454</f>
        <v>0</v>
      </c>
      <c r="S453" s="220"/>
      <c r="T453" s="222">
        <f>T454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21</v>
      </c>
      <c r="AT453" s="224" t="s">
        <v>79</v>
      </c>
      <c r="AU453" s="224" t="s">
        <v>21</v>
      </c>
      <c r="AY453" s="223" t="s">
        <v>215</v>
      </c>
      <c r="BK453" s="225">
        <f>BK454</f>
        <v>0</v>
      </c>
    </row>
    <row r="454" s="2" customFormat="1" ht="66.75" customHeight="1">
      <c r="A454" s="39"/>
      <c r="B454" s="40"/>
      <c r="C454" s="228" t="s">
        <v>1060</v>
      </c>
      <c r="D454" s="228" t="s">
        <v>217</v>
      </c>
      <c r="E454" s="229" t="s">
        <v>4611</v>
      </c>
      <c r="F454" s="230" t="s">
        <v>4411</v>
      </c>
      <c r="G454" s="231" t="s">
        <v>3197</v>
      </c>
      <c r="H454" s="232">
        <v>1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45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221</v>
      </c>
      <c r="AT454" s="240" t="s">
        <v>217</v>
      </c>
      <c r="AU454" s="240" t="s">
        <v>89</v>
      </c>
      <c r="AY454" s="18" t="s">
        <v>215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21</v>
      </c>
      <c r="BK454" s="241">
        <f>ROUND(I454*H454,2)</f>
        <v>0</v>
      </c>
      <c r="BL454" s="18" t="s">
        <v>221</v>
      </c>
      <c r="BM454" s="240" t="s">
        <v>1779</v>
      </c>
    </row>
    <row r="455" s="12" customFormat="1" ht="22.8" customHeight="1">
      <c r="A455" s="12"/>
      <c r="B455" s="212"/>
      <c r="C455" s="213"/>
      <c r="D455" s="214" t="s">
        <v>79</v>
      </c>
      <c r="E455" s="226" t="s">
        <v>4153</v>
      </c>
      <c r="F455" s="226" t="s">
        <v>4412</v>
      </c>
      <c r="G455" s="213"/>
      <c r="H455" s="213"/>
      <c r="I455" s="216"/>
      <c r="J455" s="227">
        <f>BK455</f>
        <v>0</v>
      </c>
      <c r="K455" s="213"/>
      <c r="L455" s="218"/>
      <c r="M455" s="219"/>
      <c r="N455" s="220"/>
      <c r="O455" s="220"/>
      <c r="P455" s="221">
        <f>SUM(P456:P459)</f>
        <v>0</v>
      </c>
      <c r="Q455" s="220"/>
      <c r="R455" s="221">
        <f>SUM(R456:R459)</f>
        <v>0</v>
      </c>
      <c r="S455" s="220"/>
      <c r="T455" s="222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3" t="s">
        <v>21</v>
      </c>
      <c r="AT455" s="224" t="s">
        <v>79</v>
      </c>
      <c r="AU455" s="224" t="s">
        <v>21</v>
      </c>
      <c r="AY455" s="223" t="s">
        <v>215</v>
      </c>
      <c r="BK455" s="225">
        <f>SUM(BK456:BK459)</f>
        <v>0</v>
      </c>
    </row>
    <row r="456" s="2" customFormat="1" ht="33" customHeight="1">
      <c r="A456" s="39"/>
      <c r="B456" s="40"/>
      <c r="C456" s="228" t="s">
        <v>1065</v>
      </c>
      <c r="D456" s="228" t="s">
        <v>217</v>
      </c>
      <c r="E456" s="229" t="s">
        <v>4413</v>
      </c>
      <c r="F456" s="230" t="s">
        <v>4414</v>
      </c>
      <c r="G456" s="231" t="s">
        <v>3197</v>
      </c>
      <c r="H456" s="232">
        <v>2</v>
      </c>
      <c r="I456" s="233"/>
      <c r="J456" s="234">
        <f>ROUND(I456*H456,2)</f>
        <v>0</v>
      </c>
      <c r="K456" s="235"/>
      <c r="L456" s="45"/>
      <c r="M456" s="236" t="s">
        <v>1</v>
      </c>
      <c r="N456" s="237" t="s">
        <v>45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221</v>
      </c>
      <c r="AT456" s="240" t="s">
        <v>217</v>
      </c>
      <c r="AU456" s="240" t="s">
        <v>89</v>
      </c>
      <c r="AY456" s="18" t="s">
        <v>215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21</v>
      </c>
      <c r="BK456" s="241">
        <f>ROUND(I456*H456,2)</f>
        <v>0</v>
      </c>
      <c r="BL456" s="18" t="s">
        <v>221</v>
      </c>
      <c r="BM456" s="240" t="s">
        <v>1789</v>
      </c>
    </row>
    <row r="457" s="2" customFormat="1" ht="16.5" customHeight="1">
      <c r="A457" s="39"/>
      <c r="B457" s="40"/>
      <c r="C457" s="228" t="s">
        <v>1071</v>
      </c>
      <c r="D457" s="228" t="s">
        <v>217</v>
      </c>
      <c r="E457" s="229" t="s">
        <v>4417</v>
      </c>
      <c r="F457" s="230" t="s">
        <v>4418</v>
      </c>
      <c r="G457" s="231" t="s">
        <v>3197</v>
      </c>
      <c r="H457" s="232">
        <v>2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221</v>
      </c>
      <c r="AT457" s="240" t="s">
        <v>217</v>
      </c>
      <c r="AU457" s="240" t="s">
        <v>89</v>
      </c>
      <c r="AY457" s="18" t="s">
        <v>215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21</v>
      </c>
      <c r="BK457" s="241">
        <f>ROUND(I457*H457,2)</f>
        <v>0</v>
      </c>
      <c r="BL457" s="18" t="s">
        <v>221</v>
      </c>
      <c r="BM457" s="240" t="s">
        <v>1799</v>
      </c>
    </row>
    <row r="458" s="2" customFormat="1" ht="21.75" customHeight="1">
      <c r="A458" s="39"/>
      <c r="B458" s="40"/>
      <c r="C458" s="228" t="s">
        <v>1076</v>
      </c>
      <c r="D458" s="228" t="s">
        <v>217</v>
      </c>
      <c r="E458" s="229" t="s">
        <v>4421</v>
      </c>
      <c r="F458" s="230" t="s">
        <v>4422</v>
      </c>
      <c r="G458" s="231" t="s">
        <v>3197</v>
      </c>
      <c r="H458" s="232">
        <v>2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221</v>
      </c>
      <c r="AT458" s="240" t="s">
        <v>217</v>
      </c>
      <c r="AU458" s="240" t="s">
        <v>89</v>
      </c>
      <c r="AY458" s="18" t="s">
        <v>215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21</v>
      </c>
      <c r="BK458" s="241">
        <f>ROUND(I458*H458,2)</f>
        <v>0</v>
      </c>
      <c r="BL458" s="18" t="s">
        <v>221</v>
      </c>
      <c r="BM458" s="240" t="s">
        <v>1810</v>
      </c>
    </row>
    <row r="459" s="2" customFormat="1" ht="21.75" customHeight="1">
      <c r="A459" s="39"/>
      <c r="B459" s="40"/>
      <c r="C459" s="228" t="s">
        <v>1081</v>
      </c>
      <c r="D459" s="228" t="s">
        <v>217</v>
      </c>
      <c r="E459" s="229" t="s">
        <v>4612</v>
      </c>
      <c r="F459" s="230" t="s">
        <v>4424</v>
      </c>
      <c r="G459" s="231" t="s">
        <v>4425</v>
      </c>
      <c r="H459" s="232">
        <v>30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221</v>
      </c>
      <c r="AT459" s="240" t="s">
        <v>217</v>
      </c>
      <c r="AU459" s="240" t="s">
        <v>89</v>
      </c>
      <c r="AY459" s="18" t="s">
        <v>215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21</v>
      </c>
      <c r="BK459" s="241">
        <f>ROUND(I459*H459,2)</f>
        <v>0</v>
      </c>
      <c r="BL459" s="18" t="s">
        <v>221</v>
      </c>
      <c r="BM459" s="240" t="s">
        <v>1826</v>
      </c>
    </row>
    <row r="460" s="12" customFormat="1" ht="22.8" customHeight="1">
      <c r="A460" s="12"/>
      <c r="B460" s="212"/>
      <c r="C460" s="213"/>
      <c r="D460" s="214" t="s">
        <v>79</v>
      </c>
      <c r="E460" s="226" t="s">
        <v>4197</v>
      </c>
      <c r="F460" s="226" t="s">
        <v>4426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P461</f>
        <v>0</v>
      </c>
      <c r="Q460" s="220"/>
      <c r="R460" s="221">
        <f>R461</f>
        <v>0</v>
      </c>
      <c r="S460" s="220"/>
      <c r="T460" s="22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21</v>
      </c>
      <c r="AT460" s="224" t="s">
        <v>79</v>
      </c>
      <c r="AU460" s="224" t="s">
        <v>21</v>
      </c>
      <c r="AY460" s="223" t="s">
        <v>215</v>
      </c>
      <c r="BK460" s="225">
        <f>BK461</f>
        <v>0</v>
      </c>
    </row>
    <row r="461" s="2" customFormat="1" ht="66.75" customHeight="1">
      <c r="A461" s="39"/>
      <c r="B461" s="40"/>
      <c r="C461" s="228" t="s">
        <v>1086</v>
      </c>
      <c r="D461" s="228" t="s">
        <v>217</v>
      </c>
      <c r="E461" s="229" t="s">
        <v>4613</v>
      </c>
      <c r="F461" s="230" t="s">
        <v>4614</v>
      </c>
      <c r="G461" s="231" t="s">
        <v>3197</v>
      </c>
      <c r="H461" s="232">
        <v>1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221</v>
      </c>
      <c r="AT461" s="240" t="s">
        <v>217</v>
      </c>
      <c r="AU461" s="240" t="s">
        <v>89</v>
      </c>
      <c r="AY461" s="18" t="s">
        <v>215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221</v>
      </c>
      <c r="BM461" s="240" t="s">
        <v>1837</v>
      </c>
    </row>
    <row r="462" s="12" customFormat="1" ht="22.8" customHeight="1">
      <c r="A462" s="12"/>
      <c r="B462" s="212"/>
      <c r="C462" s="213"/>
      <c r="D462" s="214" t="s">
        <v>79</v>
      </c>
      <c r="E462" s="226" t="s">
        <v>4224</v>
      </c>
      <c r="F462" s="226" t="s">
        <v>4429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SUM(P463:P466)</f>
        <v>0</v>
      </c>
      <c r="Q462" s="220"/>
      <c r="R462" s="221">
        <f>SUM(R463:R466)</f>
        <v>0</v>
      </c>
      <c r="S462" s="220"/>
      <c r="T462" s="222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21</v>
      </c>
      <c r="AT462" s="224" t="s">
        <v>79</v>
      </c>
      <c r="AU462" s="224" t="s">
        <v>21</v>
      </c>
      <c r="AY462" s="223" t="s">
        <v>215</v>
      </c>
      <c r="BK462" s="225">
        <f>SUM(BK463:BK466)</f>
        <v>0</v>
      </c>
    </row>
    <row r="463" s="2" customFormat="1" ht="44.25" customHeight="1">
      <c r="A463" s="39"/>
      <c r="B463" s="40"/>
      <c r="C463" s="228" t="s">
        <v>1091</v>
      </c>
      <c r="D463" s="228" t="s">
        <v>217</v>
      </c>
      <c r="E463" s="229" t="s">
        <v>4615</v>
      </c>
      <c r="F463" s="230" t="s">
        <v>4616</v>
      </c>
      <c r="G463" s="231" t="s">
        <v>3197</v>
      </c>
      <c r="H463" s="232">
        <v>2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221</v>
      </c>
      <c r="AT463" s="240" t="s">
        <v>217</v>
      </c>
      <c r="AU463" s="240" t="s">
        <v>89</v>
      </c>
      <c r="AY463" s="18" t="s">
        <v>215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21</v>
      </c>
      <c r="BK463" s="241">
        <f>ROUND(I463*H463,2)</f>
        <v>0</v>
      </c>
      <c r="BL463" s="18" t="s">
        <v>221</v>
      </c>
      <c r="BM463" s="240" t="s">
        <v>1847</v>
      </c>
    </row>
    <row r="464" s="2" customFormat="1" ht="44.25" customHeight="1">
      <c r="A464" s="39"/>
      <c r="B464" s="40"/>
      <c r="C464" s="228" t="s">
        <v>1096</v>
      </c>
      <c r="D464" s="228" t="s">
        <v>217</v>
      </c>
      <c r="E464" s="229" t="s">
        <v>4617</v>
      </c>
      <c r="F464" s="230" t="s">
        <v>4618</v>
      </c>
      <c r="G464" s="231" t="s">
        <v>3197</v>
      </c>
      <c r="H464" s="232">
        <v>1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221</v>
      </c>
      <c r="AT464" s="240" t="s">
        <v>217</v>
      </c>
      <c r="AU464" s="240" t="s">
        <v>89</v>
      </c>
      <c r="AY464" s="18" t="s">
        <v>215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21</v>
      </c>
      <c r="BK464" s="241">
        <f>ROUND(I464*H464,2)</f>
        <v>0</v>
      </c>
      <c r="BL464" s="18" t="s">
        <v>221</v>
      </c>
      <c r="BM464" s="240" t="s">
        <v>1857</v>
      </c>
    </row>
    <row r="465" s="2" customFormat="1" ht="44.25" customHeight="1">
      <c r="A465" s="39"/>
      <c r="B465" s="40"/>
      <c r="C465" s="228" t="s">
        <v>1101</v>
      </c>
      <c r="D465" s="228" t="s">
        <v>217</v>
      </c>
      <c r="E465" s="229" t="s">
        <v>4436</v>
      </c>
      <c r="F465" s="230" t="s">
        <v>4437</v>
      </c>
      <c r="G465" s="231" t="s">
        <v>3197</v>
      </c>
      <c r="H465" s="232">
        <v>1</v>
      </c>
      <c r="I465" s="233"/>
      <c r="J465" s="234">
        <f>ROUND(I465*H465,2)</f>
        <v>0</v>
      </c>
      <c r="K465" s="235"/>
      <c r="L465" s="45"/>
      <c r="M465" s="236" t="s">
        <v>1</v>
      </c>
      <c r="N465" s="237" t="s">
        <v>45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221</v>
      </c>
      <c r="AT465" s="240" t="s">
        <v>217</v>
      </c>
      <c r="AU465" s="240" t="s">
        <v>89</v>
      </c>
      <c r="AY465" s="18" t="s">
        <v>215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21</v>
      </c>
      <c r="BK465" s="241">
        <f>ROUND(I465*H465,2)</f>
        <v>0</v>
      </c>
      <c r="BL465" s="18" t="s">
        <v>221</v>
      </c>
      <c r="BM465" s="240" t="s">
        <v>1867</v>
      </c>
    </row>
    <row r="466" s="2" customFormat="1" ht="44.25" customHeight="1">
      <c r="A466" s="39"/>
      <c r="B466" s="40"/>
      <c r="C466" s="228" t="s">
        <v>1108</v>
      </c>
      <c r="D466" s="228" t="s">
        <v>217</v>
      </c>
      <c r="E466" s="229" t="s">
        <v>4619</v>
      </c>
      <c r="F466" s="230" t="s">
        <v>4620</v>
      </c>
      <c r="G466" s="231" t="s">
        <v>3197</v>
      </c>
      <c r="H466" s="232">
        <v>2</v>
      </c>
      <c r="I466" s="233"/>
      <c r="J466" s="234">
        <f>ROUND(I466*H466,2)</f>
        <v>0</v>
      </c>
      <c r="K466" s="235"/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221</v>
      </c>
      <c r="AT466" s="240" t="s">
        <v>217</v>
      </c>
      <c r="AU466" s="240" t="s">
        <v>89</v>
      </c>
      <c r="AY466" s="18" t="s">
        <v>215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21</v>
      </c>
      <c r="BK466" s="241">
        <f>ROUND(I466*H466,2)</f>
        <v>0</v>
      </c>
      <c r="BL466" s="18" t="s">
        <v>221</v>
      </c>
      <c r="BM466" s="240" t="s">
        <v>1878</v>
      </c>
    </row>
    <row r="467" s="12" customFormat="1" ht="22.8" customHeight="1">
      <c r="A467" s="12"/>
      <c r="B467" s="212"/>
      <c r="C467" s="213"/>
      <c r="D467" s="214" t="s">
        <v>79</v>
      </c>
      <c r="E467" s="226" t="s">
        <v>4449</v>
      </c>
      <c r="F467" s="226" t="s">
        <v>4450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21</v>
      </c>
      <c r="AT467" s="224" t="s">
        <v>79</v>
      </c>
      <c r="AU467" s="224" t="s">
        <v>21</v>
      </c>
      <c r="AY467" s="223" t="s">
        <v>215</v>
      </c>
      <c r="BK467" s="225">
        <f>BK468</f>
        <v>0</v>
      </c>
    </row>
    <row r="468" s="2" customFormat="1" ht="16.5" customHeight="1">
      <c r="A468" s="39"/>
      <c r="B468" s="40"/>
      <c r="C468" s="228" t="s">
        <v>1113</v>
      </c>
      <c r="D468" s="228" t="s">
        <v>217</v>
      </c>
      <c r="E468" s="229" t="s">
        <v>4553</v>
      </c>
      <c r="F468" s="230" t="s">
        <v>4554</v>
      </c>
      <c r="G468" s="231" t="s">
        <v>3197</v>
      </c>
      <c r="H468" s="232">
        <v>1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45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221</v>
      </c>
      <c r="AT468" s="240" t="s">
        <v>217</v>
      </c>
      <c r="AU468" s="240" t="s">
        <v>89</v>
      </c>
      <c r="AY468" s="18" t="s">
        <v>215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21</v>
      </c>
      <c r="BK468" s="241">
        <f>ROUND(I468*H468,2)</f>
        <v>0</v>
      </c>
      <c r="BL468" s="18" t="s">
        <v>221</v>
      </c>
      <c r="BM468" s="240" t="s">
        <v>1889</v>
      </c>
    </row>
    <row r="469" s="12" customFormat="1" ht="22.8" customHeight="1">
      <c r="A469" s="12"/>
      <c r="B469" s="212"/>
      <c r="C469" s="213"/>
      <c r="D469" s="214" t="s">
        <v>79</v>
      </c>
      <c r="E469" s="226" t="s">
        <v>4621</v>
      </c>
      <c r="F469" s="226" t="s">
        <v>4622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SUM(P470:P473)</f>
        <v>0</v>
      </c>
      <c r="Q469" s="220"/>
      <c r="R469" s="221">
        <f>SUM(R470:R473)</f>
        <v>0</v>
      </c>
      <c r="S469" s="220"/>
      <c r="T469" s="222">
        <f>SUM(T470:T473)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21</v>
      </c>
      <c r="AT469" s="224" t="s">
        <v>79</v>
      </c>
      <c r="AU469" s="224" t="s">
        <v>21</v>
      </c>
      <c r="AY469" s="223" t="s">
        <v>215</v>
      </c>
      <c r="BK469" s="225">
        <f>SUM(BK470:BK473)</f>
        <v>0</v>
      </c>
    </row>
    <row r="470" s="2" customFormat="1" ht="16.5" customHeight="1">
      <c r="A470" s="39"/>
      <c r="B470" s="40"/>
      <c r="C470" s="228" t="s">
        <v>1117</v>
      </c>
      <c r="D470" s="228" t="s">
        <v>217</v>
      </c>
      <c r="E470" s="229" t="s">
        <v>4623</v>
      </c>
      <c r="F470" s="230" t="s">
        <v>4624</v>
      </c>
      <c r="G470" s="231" t="s">
        <v>3197</v>
      </c>
      <c r="H470" s="232">
        <v>6</v>
      </c>
      <c r="I470" s="233"/>
      <c r="J470" s="234">
        <f>ROUND(I470*H470,2)</f>
        <v>0</v>
      </c>
      <c r="K470" s="235"/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221</v>
      </c>
      <c r="AT470" s="240" t="s">
        <v>217</v>
      </c>
      <c r="AU470" s="240" t="s">
        <v>89</v>
      </c>
      <c r="AY470" s="18" t="s">
        <v>215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21</v>
      </c>
      <c r="BK470" s="241">
        <f>ROUND(I470*H470,2)</f>
        <v>0</v>
      </c>
      <c r="BL470" s="18" t="s">
        <v>221</v>
      </c>
      <c r="BM470" s="240" t="s">
        <v>1908</v>
      </c>
    </row>
    <row r="471" s="2" customFormat="1" ht="16.5" customHeight="1">
      <c r="A471" s="39"/>
      <c r="B471" s="40"/>
      <c r="C471" s="228" t="s">
        <v>1127</v>
      </c>
      <c r="D471" s="228" t="s">
        <v>217</v>
      </c>
      <c r="E471" s="229" t="s">
        <v>4625</v>
      </c>
      <c r="F471" s="230" t="s">
        <v>4626</v>
      </c>
      <c r="G471" s="231" t="s">
        <v>3197</v>
      </c>
      <c r="H471" s="232">
        <v>8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221</v>
      </c>
      <c r="AT471" s="240" t="s">
        <v>217</v>
      </c>
      <c r="AU471" s="240" t="s">
        <v>89</v>
      </c>
      <c r="AY471" s="18" t="s">
        <v>215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21</v>
      </c>
      <c r="BK471" s="241">
        <f>ROUND(I471*H471,2)</f>
        <v>0</v>
      </c>
      <c r="BL471" s="18" t="s">
        <v>221</v>
      </c>
      <c r="BM471" s="240" t="s">
        <v>1919</v>
      </c>
    </row>
    <row r="472" s="2" customFormat="1" ht="16.5" customHeight="1">
      <c r="A472" s="39"/>
      <c r="B472" s="40"/>
      <c r="C472" s="228" t="s">
        <v>1132</v>
      </c>
      <c r="D472" s="228" t="s">
        <v>217</v>
      </c>
      <c r="E472" s="229" t="s">
        <v>4627</v>
      </c>
      <c r="F472" s="230" t="s">
        <v>4628</v>
      </c>
      <c r="G472" s="231" t="s">
        <v>3197</v>
      </c>
      <c r="H472" s="232">
        <v>2</v>
      </c>
      <c r="I472" s="233"/>
      <c r="J472" s="234">
        <f>ROUND(I472*H472,2)</f>
        <v>0</v>
      </c>
      <c r="K472" s="235"/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221</v>
      </c>
      <c r="AT472" s="240" t="s">
        <v>217</v>
      </c>
      <c r="AU472" s="240" t="s">
        <v>89</v>
      </c>
      <c r="AY472" s="18" t="s">
        <v>215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21</v>
      </c>
      <c r="BK472" s="241">
        <f>ROUND(I472*H472,2)</f>
        <v>0</v>
      </c>
      <c r="BL472" s="18" t="s">
        <v>221</v>
      </c>
      <c r="BM472" s="240" t="s">
        <v>1929</v>
      </c>
    </row>
    <row r="473" s="2" customFormat="1" ht="16.5" customHeight="1">
      <c r="A473" s="39"/>
      <c r="B473" s="40"/>
      <c r="C473" s="228" t="s">
        <v>1137</v>
      </c>
      <c r="D473" s="228" t="s">
        <v>217</v>
      </c>
      <c r="E473" s="229" t="s">
        <v>4629</v>
      </c>
      <c r="F473" s="230" t="s">
        <v>4630</v>
      </c>
      <c r="G473" s="231" t="s">
        <v>3197</v>
      </c>
      <c r="H473" s="232">
        <v>3</v>
      </c>
      <c r="I473" s="233"/>
      <c r="J473" s="234">
        <f>ROUND(I473*H473,2)</f>
        <v>0</v>
      </c>
      <c r="K473" s="235"/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221</v>
      </c>
      <c r="AT473" s="240" t="s">
        <v>217</v>
      </c>
      <c r="AU473" s="240" t="s">
        <v>89</v>
      </c>
      <c r="AY473" s="18" t="s">
        <v>215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21</v>
      </c>
      <c r="BK473" s="241">
        <f>ROUND(I473*H473,2)</f>
        <v>0</v>
      </c>
      <c r="BL473" s="18" t="s">
        <v>221</v>
      </c>
      <c r="BM473" s="240" t="s">
        <v>1940</v>
      </c>
    </row>
    <row r="474" s="12" customFormat="1" ht="22.8" customHeight="1">
      <c r="A474" s="12"/>
      <c r="B474" s="212"/>
      <c r="C474" s="213"/>
      <c r="D474" s="214" t="s">
        <v>79</v>
      </c>
      <c r="E474" s="226" t="s">
        <v>4621</v>
      </c>
      <c r="F474" s="226" t="s">
        <v>4622</v>
      </c>
      <c r="G474" s="213"/>
      <c r="H474" s="213"/>
      <c r="I474" s="216"/>
      <c r="J474" s="227">
        <f>BK474</f>
        <v>0</v>
      </c>
      <c r="K474" s="213"/>
      <c r="L474" s="218"/>
      <c r="M474" s="219"/>
      <c r="N474" s="220"/>
      <c r="O474" s="220"/>
      <c r="P474" s="221">
        <f>SUM(P475:P478)</f>
        <v>0</v>
      </c>
      <c r="Q474" s="220"/>
      <c r="R474" s="221">
        <f>SUM(R475:R478)</f>
        <v>0</v>
      </c>
      <c r="S474" s="220"/>
      <c r="T474" s="222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3" t="s">
        <v>21</v>
      </c>
      <c r="AT474" s="224" t="s">
        <v>79</v>
      </c>
      <c r="AU474" s="224" t="s">
        <v>21</v>
      </c>
      <c r="AY474" s="223" t="s">
        <v>215</v>
      </c>
      <c r="BK474" s="225">
        <f>SUM(BK475:BK478)</f>
        <v>0</v>
      </c>
    </row>
    <row r="475" s="2" customFormat="1" ht="16.5" customHeight="1">
      <c r="A475" s="39"/>
      <c r="B475" s="40"/>
      <c r="C475" s="228" t="s">
        <v>1142</v>
      </c>
      <c r="D475" s="228" t="s">
        <v>217</v>
      </c>
      <c r="E475" s="229" t="s">
        <v>4631</v>
      </c>
      <c r="F475" s="230" t="s">
        <v>4632</v>
      </c>
      <c r="G475" s="231" t="s">
        <v>3197</v>
      </c>
      <c r="H475" s="232">
        <v>4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221</v>
      </c>
      <c r="AT475" s="240" t="s">
        <v>217</v>
      </c>
      <c r="AU475" s="240" t="s">
        <v>89</v>
      </c>
      <c r="AY475" s="18" t="s">
        <v>215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21</v>
      </c>
      <c r="BK475" s="241">
        <f>ROUND(I475*H475,2)</f>
        <v>0</v>
      </c>
      <c r="BL475" s="18" t="s">
        <v>221</v>
      </c>
      <c r="BM475" s="240" t="s">
        <v>1950</v>
      </c>
    </row>
    <row r="476" s="2" customFormat="1" ht="16.5" customHeight="1">
      <c r="A476" s="39"/>
      <c r="B476" s="40"/>
      <c r="C476" s="228" t="s">
        <v>1148</v>
      </c>
      <c r="D476" s="228" t="s">
        <v>217</v>
      </c>
      <c r="E476" s="229" t="s">
        <v>4633</v>
      </c>
      <c r="F476" s="230" t="s">
        <v>4634</v>
      </c>
      <c r="G476" s="231" t="s">
        <v>3197</v>
      </c>
      <c r="H476" s="232">
        <v>5</v>
      </c>
      <c r="I476" s="233"/>
      <c r="J476" s="234">
        <f>ROUND(I476*H476,2)</f>
        <v>0</v>
      </c>
      <c r="K476" s="235"/>
      <c r="L476" s="45"/>
      <c r="M476" s="236" t="s">
        <v>1</v>
      </c>
      <c r="N476" s="237" t="s">
        <v>45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221</v>
      </c>
      <c r="AT476" s="240" t="s">
        <v>217</v>
      </c>
      <c r="AU476" s="240" t="s">
        <v>89</v>
      </c>
      <c r="AY476" s="18" t="s">
        <v>215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21</v>
      </c>
      <c r="BK476" s="241">
        <f>ROUND(I476*H476,2)</f>
        <v>0</v>
      </c>
      <c r="BL476" s="18" t="s">
        <v>221</v>
      </c>
      <c r="BM476" s="240" t="s">
        <v>1959</v>
      </c>
    </row>
    <row r="477" s="2" customFormat="1" ht="16.5" customHeight="1">
      <c r="A477" s="39"/>
      <c r="B477" s="40"/>
      <c r="C477" s="228" t="s">
        <v>1153</v>
      </c>
      <c r="D477" s="228" t="s">
        <v>217</v>
      </c>
      <c r="E477" s="229" t="s">
        <v>4635</v>
      </c>
      <c r="F477" s="230" t="s">
        <v>4636</v>
      </c>
      <c r="G477" s="231" t="s">
        <v>3197</v>
      </c>
      <c r="H477" s="232">
        <v>2</v>
      </c>
      <c r="I477" s="233"/>
      <c r="J477" s="234">
        <f>ROUND(I477*H477,2)</f>
        <v>0</v>
      </c>
      <c r="K477" s="235"/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221</v>
      </c>
      <c r="AT477" s="240" t="s">
        <v>217</v>
      </c>
      <c r="AU477" s="240" t="s">
        <v>89</v>
      </c>
      <c r="AY477" s="18" t="s">
        <v>215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21</v>
      </c>
      <c r="BK477" s="241">
        <f>ROUND(I477*H477,2)</f>
        <v>0</v>
      </c>
      <c r="BL477" s="18" t="s">
        <v>221</v>
      </c>
      <c r="BM477" s="240" t="s">
        <v>1970</v>
      </c>
    </row>
    <row r="478" s="2" customFormat="1" ht="16.5" customHeight="1">
      <c r="A478" s="39"/>
      <c r="B478" s="40"/>
      <c r="C478" s="228" t="s">
        <v>1158</v>
      </c>
      <c r="D478" s="228" t="s">
        <v>217</v>
      </c>
      <c r="E478" s="229" t="s">
        <v>4637</v>
      </c>
      <c r="F478" s="230" t="s">
        <v>4638</v>
      </c>
      <c r="G478" s="231" t="s">
        <v>3197</v>
      </c>
      <c r="H478" s="232">
        <v>3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221</v>
      </c>
      <c r="AT478" s="240" t="s">
        <v>217</v>
      </c>
      <c r="AU478" s="240" t="s">
        <v>89</v>
      </c>
      <c r="AY478" s="18" t="s">
        <v>215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21</v>
      </c>
      <c r="BK478" s="241">
        <f>ROUND(I478*H478,2)</f>
        <v>0</v>
      </c>
      <c r="BL478" s="18" t="s">
        <v>221</v>
      </c>
      <c r="BM478" s="240" t="s">
        <v>1980</v>
      </c>
    </row>
    <row r="479" s="12" customFormat="1" ht="22.8" customHeight="1">
      <c r="A479" s="12"/>
      <c r="B479" s="212"/>
      <c r="C479" s="213"/>
      <c r="D479" s="214" t="s">
        <v>79</v>
      </c>
      <c r="E479" s="226" t="s">
        <v>4559</v>
      </c>
      <c r="F479" s="226" t="s">
        <v>4560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SUM(P480:P481)</f>
        <v>0</v>
      </c>
      <c r="Q479" s="220"/>
      <c r="R479" s="221">
        <f>SUM(R480:R481)</f>
        <v>0</v>
      </c>
      <c r="S479" s="220"/>
      <c r="T479" s="222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21</v>
      </c>
      <c r="AT479" s="224" t="s">
        <v>79</v>
      </c>
      <c r="AU479" s="224" t="s">
        <v>21</v>
      </c>
      <c r="AY479" s="223" t="s">
        <v>215</v>
      </c>
      <c r="BK479" s="225">
        <f>SUM(BK480:BK481)</f>
        <v>0</v>
      </c>
    </row>
    <row r="480" s="2" customFormat="1" ht="16.5" customHeight="1">
      <c r="A480" s="39"/>
      <c r="B480" s="40"/>
      <c r="C480" s="228" t="s">
        <v>1163</v>
      </c>
      <c r="D480" s="228" t="s">
        <v>217</v>
      </c>
      <c r="E480" s="229" t="s">
        <v>4639</v>
      </c>
      <c r="F480" s="230" t="s">
        <v>4463</v>
      </c>
      <c r="G480" s="231" t="s">
        <v>3197</v>
      </c>
      <c r="H480" s="232">
        <v>1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221</v>
      </c>
      <c r="AT480" s="240" t="s">
        <v>217</v>
      </c>
      <c r="AU480" s="240" t="s">
        <v>89</v>
      </c>
      <c r="AY480" s="18" t="s">
        <v>215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21</v>
      </c>
      <c r="BK480" s="241">
        <f>ROUND(I480*H480,2)</f>
        <v>0</v>
      </c>
      <c r="BL480" s="18" t="s">
        <v>221</v>
      </c>
      <c r="BM480" s="240" t="s">
        <v>1990</v>
      </c>
    </row>
    <row r="481" s="2" customFormat="1" ht="16.5" customHeight="1">
      <c r="A481" s="39"/>
      <c r="B481" s="40"/>
      <c r="C481" s="228" t="s">
        <v>1168</v>
      </c>
      <c r="D481" s="228" t="s">
        <v>217</v>
      </c>
      <c r="E481" s="229" t="s">
        <v>4640</v>
      </c>
      <c r="F481" s="230" t="s">
        <v>4641</v>
      </c>
      <c r="G481" s="231" t="s">
        <v>3197</v>
      </c>
      <c r="H481" s="232">
        <v>1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221</v>
      </c>
      <c r="AT481" s="240" t="s">
        <v>217</v>
      </c>
      <c r="AU481" s="240" t="s">
        <v>89</v>
      </c>
      <c r="AY481" s="18" t="s">
        <v>215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21</v>
      </c>
      <c r="BK481" s="241">
        <f>ROUND(I481*H481,2)</f>
        <v>0</v>
      </c>
      <c r="BL481" s="18" t="s">
        <v>221</v>
      </c>
      <c r="BM481" s="240" t="s">
        <v>2000</v>
      </c>
    </row>
    <row r="482" s="12" customFormat="1" ht="22.8" customHeight="1">
      <c r="A482" s="12"/>
      <c r="B482" s="212"/>
      <c r="C482" s="213"/>
      <c r="D482" s="214" t="s">
        <v>79</v>
      </c>
      <c r="E482" s="226" t="s">
        <v>4464</v>
      </c>
      <c r="F482" s="226" t="s">
        <v>4465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SUM(P483:P485)</f>
        <v>0</v>
      </c>
      <c r="Q482" s="220"/>
      <c r="R482" s="221">
        <f>SUM(R483:R485)</f>
        <v>0</v>
      </c>
      <c r="S482" s="220"/>
      <c r="T482" s="222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21</v>
      </c>
      <c r="AT482" s="224" t="s">
        <v>79</v>
      </c>
      <c r="AU482" s="224" t="s">
        <v>21</v>
      </c>
      <c r="AY482" s="223" t="s">
        <v>215</v>
      </c>
      <c r="BK482" s="225">
        <f>SUM(BK483:BK485)</f>
        <v>0</v>
      </c>
    </row>
    <row r="483" s="2" customFormat="1" ht="16.5" customHeight="1">
      <c r="A483" s="39"/>
      <c r="B483" s="40"/>
      <c r="C483" s="228" t="s">
        <v>1175</v>
      </c>
      <c r="D483" s="228" t="s">
        <v>217</v>
      </c>
      <c r="E483" s="229" t="s">
        <v>4642</v>
      </c>
      <c r="F483" s="230" t="s">
        <v>4643</v>
      </c>
      <c r="G483" s="231" t="s">
        <v>3197</v>
      </c>
      <c r="H483" s="232">
        <v>2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221</v>
      </c>
      <c r="AT483" s="240" t="s">
        <v>217</v>
      </c>
      <c r="AU483" s="240" t="s">
        <v>89</v>
      </c>
      <c r="AY483" s="18" t="s">
        <v>215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21</v>
      </c>
      <c r="BK483" s="241">
        <f>ROUND(I483*H483,2)</f>
        <v>0</v>
      </c>
      <c r="BL483" s="18" t="s">
        <v>221</v>
      </c>
      <c r="BM483" s="240" t="s">
        <v>2010</v>
      </c>
    </row>
    <row r="484" s="2" customFormat="1" ht="16.5" customHeight="1">
      <c r="A484" s="39"/>
      <c r="B484" s="40"/>
      <c r="C484" s="228" t="s">
        <v>1181</v>
      </c>
      <c r="D484" s="228" t="s">
        <v>217</v>
      </c>
      <c r="E484" s="229" t="s">
        <v>4563</v>
      </c>
      <c r="F484" s="230" t="s">
        <v>4564</v>
      </c>
      <c r="G484" s="231" t="s">
        <v>3197</v>
      </c>
      <c r="H484" s="232">
        <v>1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221</v>
      </c>
      <c r="AT484" s="240" t="s">
        <v>217</v>
      </c>
      <c r="AU484" s="240" t="s">
        <v>89</v>
      </c>
      <c r="AY484" s="18" t="s">
        <v>215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21</v>
      </c>
      <c r="BK484" s="241">
        <f>ROUND(I484*H484,2)</f>
        <v>0</v>
      </c>
      <c r="BL484" s="18" t="s">
        <v>221</v>
      </c>
      <c r="BM484" s="240" t="s">
        <v>2020</v>
      </c>
    </row>
    <row r="485" s="2" customFormat="1" ht="16.5" customHeight="1">
      <c r="A485" s="39"/>
      <c r="B485" s="40"/>
      <c r="C485" s="228" t="s">
        <v>1186</v>
      </c>
      <c r="D485" s="228" t="s">
        <v>217</v>
      </c>
      <c r="E485" s="229" t="s">
        <v>4644</v>
      </c>
      <c r="F485" s="230" t="s">
        <v>4645</v>
      </c>
      <c r="G485" s="231" t="s">
        <v>3197</v>
      </c>
      <c r="H485" s="232">
        <v>1</v>
      </c>
      <c r="I485" s="233"/>
      <c r="J485" s="234">
        <f>ROUND(I485*H485,2)</f>
        <v>0</v>
      </c>
      <c r="K485" s="235"/>
      <c r="L485" s="45"/>
      <c r="M485" s="236" t="s">
        <v>1</v>
      </c>
      <c r="N485" s="237" t="s">
        <v>45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221</v>
      </c>
      <c r="AT485" s="240" t="s">
        <v>217</v>
      </c>
      <c r="AU485" s="240" t="s">
        <v>89</v>
      </c>
      <c r="AY485" s="18" t="s">
        <v>215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21</v>
      </c>
      <c r="BK485" s="241">
        <f>ROUND(I485*H485,2)</f>
        <v>0</v>
      </c>
      <c r="BL485" s="18" t="s">
        <v>221</v>
      </c>
      <c r="BM485" s="240" t="s">
        <v>2030</v>
      </c>
    </row>
    <row r="486" s="12" customFormat="1" ht="22.8" customHeight="1">
      <c r="A486" s="12"/>
      <c r="B486" s="212"/>
      <c r="C486" s="213"/>
      <c r="D486" s="214" t="s">
        <v>79</v>
      </c>
      <c r="E486" s="226" t="s">
        <v>4472</v>
      </c>
      <c r="F486" s="226" t="s">
        <v>4473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SUM(P487:P489)</f>
        <v>0</v>
      </c>
      <c r="Q486" s="220"/>
      <c r="R486" s="221">
        <f>SUM(R487:R489)</f>
        <v>0</v>
      </c>
      <c r="S486" s="220"/>
      <c r="T486" s="222">
        <f>SUM(T487:T489)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21</v>
      </c>
      <c r="AT486" s="224" t="s">
        <v>79</v>
      </c>
      <c r="AU486" s="224" t="s">
        <v>21</v>
      </c>
      <c r="AY486" s="223" t="s">
        <v>215</v>
      </c>
      <c r="BK486" s="225">
        <f>SUM(BK487:BK489)</f>
        <v>0</v>
      </c>
    </row>
    <row r="487" s="2" customFormat="1" ht="16.5" customHeight="1">
      <c r="A487" s="39"/>
      <c r="B487" s="40"/>
      <c r="C487" s="228" t="s">
        <v>1190</v>
      </c>
      <c r="D487" s="228" t="s">
        <v>217</v>
      </c>
      <c r="E487" s="229" t="s">
        <v>4476</v>
      </c>
      <c r="F487" s="230" t="s">
        <v>4477</v>
      </c>
      <c r="G487" s="231" t="s">
        <v>3197</v>
      </c>
      <c r="H487" s="232">
        <v>4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221</v>
      </c>
      <c r="AT487" s="240" t="s">
        <v>217</v>
      </c>
      <c r="AU487" s="240" t="s">
        <v>89</v>
      </c>
      <c r="AY487" s="18" t="s">
        <v>215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21</v>
      </c>
      <c r="BK487" s="241">
        <f>ROUND(I487*H487,2)</f>
        <v>0</v>
      </c>
      <c r="BL487" s="18" t="s">
        <v>221</v>
      </c>
      <c r="BM487" s="240" t="s">
        <v>2040</v>
      </c>
    </row>
    <row r="488" s="2" customFormat="1" ht="16.5" customHeight="1">
      <c r="A488" s="39"/>
      <c r="B488" s="40"/>
      <c r="C488" s="228" t="s">
        <v>1195</v>
      </c>
      <c r="D488" s="228" t="s">
        <v>217</v>
      </c>
      <c r="E488" s="229" t="s">
        <v>4569</v>
      </c>
      <c r="F488" s="230" t="s">
        <v>4570</v>
      </c>
      <c r="G488" s="231" t="s">
        <v>3197</v>
      </c>
      <c r="H488" s="232">
        <v>8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221</v>
      </c>
      <c r="AT488" s="240" t="s">
        <v>217</v>
      </c>
      <c r="AU488" s="240" t="s">
        <v>89</v>
      </c>
      <c r="AY488" s="18" t="s">
        <v>215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21</v>
      </c>
      <c r="BK488" s="241">
        <f>ROUND(I488*H488,2)</f>
        <v>0</v>
      </c>
      <c r="BL488" s="18" t="s">
        <v>221</v>
      </c>
      <c r="BM488" s="240" t="s">
        <v>2063</v>
      </c>
    </row>
    <row r="489" s="2" customFormat="1" ht="16.5" customHeight="1">
      <c r="A489" s="39"/>
      <c r="B489" s="40"/>
      <c r="C489" s="228" t="s">
        <v>1200</v>
      </c>
      <c r="D489" s="228" t="s">
        <v>217</v>
      </c>
      <c r="E489" s="229" t="s">
        <v>4571</v>
      </c>
      <c r="F489" s="230" t="s">
        <v>4572</v>
      </c>
      <c r="G489" s="231" t="s">
        <v>3197</v>
      </c>
      <c r="H489" s="232">
        <v>2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45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221</v>
      </c>
      <c r="AT489" s="240" t="s">
        <v>217</v>
      </c>
      <c r="AU489" s="240" t="s">
        <v>89</v>
      </c>
      <c r="AY489" s="18" t="s">
        <v>215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21</v>
      </c>
      <c r="BK489" s="241">
        <f>ROUND(I489*H489,2)</f>
        <v>0</v>
      </c>
      <c r="BL489" s="18" t="s">
        <v>221</v>
      </c>
      <c r="BM489" s="240" t="s">
        <v>2075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4478</v>
      </c>
      <c r="F490" s="226" t="s">
        <v>4479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SUM(P491:P492)</f>
        <v>0</v>
      </c>
      <c r="Q490" s="220"/>
      <c r="R490" s="221">
        <f>SUM(R491:R492)</f>
        <v>0</v>
      </c>
      <c r="S490" s="220"/>
      <c r="T490" s="222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21</v>
      </c>
      <c r="AT490" s="224" t="s">
        <v>79</v>
      </c>
      <c r="AU490" s="224" t="s">
        <v>21</v>
      </c>
      <c r="AY490" s="223" t="s">
        <v>215</v>
      </c>
      <c r="BK490" s="225">
        <f>SUM(BK491:BK492)</f>
        <v>0</v>
      </c>
    </row>
    <row r="491" s="2" customFormat="1" ht="16.5" customHeight="1">
      <c r="A491" s="39"/>
      <c r="B491" s="40"/>
      <c r="C491" s="228" t="s">
        <v>1205</v>
      </c>
      <c r="D491" s="228" t="s">
        <v>217</v>
      </c>
      <c r="E491" s="229" t="s">
        <v>4646</v>
      </c>
      <c r="F491" s="230" t="s">
        <v>4647</v>
      </c>
      <c r="G491" s="231" t="s">
        <v>3197</v>
      </c>
      <c r="H491" s="232">
        <v>1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221</v>
      </c>
      <c r="AT491" s="240" t="s">
        <v>217</v>
      </c>
      <c r="AU491" s="240" t="s">
        <v>89</v>
      </c>
      <c r="AY491" s="18" t="s">
        <v>215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21</v>
      </c>
      <c r="BK491" s="241">
        <f>ROUND(I491*H491,2)</f>
        <v>0</v>
      </c>
      <c r="BL491" s="18" t="s">
        <v>221</v>
      </c>
      <c r="BM491" s="240" t="s">
        <v>2085</v>
      </c>
    </row>
    <row r="492" s="2" customFormat="1" ht="16.5" customHeight="1">
      <c r="A492" s="39"/>
      <c r="B492" s="40"/>
      <c r="C492" s="228" t="s">
        <v>1211</v>
      </c>
      <c r="D492" s="228" t="s">
        <v>217</v>
      </c>
      <c r="E492" s="229" t="s">
        <v>4648</v>
      </c>
      <c r="F492" s="230" t="s">
        <v>4649</v>
      </c>
      <c r="G492" s="231" t="s">
        <v>3197</v>
      </c>
      <c r="H492" s="232">
        <v>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221</v>
      </c>
      <c r="AT492" s="240" t="s">
        <v>217</v>
      </c>
      <c r="AU492" s="240" t="s">
        <v>89</v>
      </c>
      <c r="AY492" s="18" t="s">
        <v>215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21</v>
      </c>
      <c r="BK492" s="241">
        <f>ROUND(I492*H492,2)</f>
        <v>0</v>
      </c>
      <c r="BL492" s="18" t="s">
        <v>221</v>
      </c>
      <c r="BM492" s="240" t="s">
        <v>2096</v>
      </c>
    </row>
    <row r="493" s="12" customFormat="1" ht="22.8" customHeight="1">
      <c r="A493" s="12"/>
      <c r="B493" s="212"/>
      <c r="C493" s="213"/>
      <c r="D493" s="214" t="s">
        <v>79</v>
      </c>
      <c r="E493" s="226" t="s">
        <v>4650</v>
      </c>
      <c r="F493" s="226" t="s">
        <v>4651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P494</f>
        <v>0</v>
      </c>
      <c r="Q493" s="220"/>
      <c r="R493" s="221">
        <f>R494</f>
        <v>0</v>
      </c>
      <c r="S493" s="220"/>
      <c r="T493" s="222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21</v>
      </c>
      <c r="AT493" s="224" t="s">
        <v>79</v>
      </c>
      <c r="AU493" s="224" t="s">
        <v>21</v>
      </c>
      <c r="AY493" s="223" t="s">
        <v>215</v>
      </c>
      <c r="BK493" s="225">
        <f>BK494</f>
        <v>0</v>
      </c>
    </row>
    <row r="494" s="2" customFormat="1" ht="16.5" customHeight="1">
      <c r="A494" s="39"/>
      <c r="B494" s="40"/>
      <c r="C494" s="228" t="s">
        <v>1216</v>
      </c>
      <c r="D494" s="228" t="s">
        <v>217</v>
      </c>
      <c r="E494" s="229" t="s">
        <v>4652</v>
      </c>
      <c r="F494" s="230" t="s">
        <v>4653</v>
      </c>
      <c r="G494" s="231" t="s">
        <v>3197</v>
      </c>
      <c r="H494" s="232">
        <v>2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221</v>
      </c>
      <c r="AT494" s="240" t="s">
        <v>217</v>
      </c>
      <c r="AU494" s="240" t="s">
        <v>89</v>
      </c>
      <c r="AY494" s="18" t="s">
        <v>215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21</v>
      </c>
      <c r="BK494" s="241">
        <f>ROUND(I494*H494,2)</f>
        <v>0</v>
      </c>
      <c r="BL494" s="18" t="s">
        <v>221</v>
      </c>
      <c r="BM494" s="240" t="s">
        <v>2108</v>
      </c>
    </row>
    <row r="495" s="12" customFormat="1" ht="22.8" customHeight="1">
      <c r="A495" s="12"/>
      <c r="B495" s="212"/>
      <c r="C495" s="213"/>
      <c r="D495" s="214" t="s">
        <v>79</v>
      </c>
      <c r="E495" s="226" t="s">
        <v>4486</v>
      </c>
      <c r="F495" s="226" t="s">
        <v>4487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SUM(P496:P498)</f>
        <v>0</v>
      </c>
      <c r="Q495" s="220"/>
      <c r="R495" s="221">
        <f>SUM(R496:R498)</f>
        <v>0</v>
      </c>
      <c r="S495" s="220"/>
      <c r="T495" s="222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21</v>
      </c>
      <c r="AT495" s="224" t="s">
        <v>79</v>
      </c>
      <c r="AU495" s="224" t="s">
        <v>21</v>
      </c>
      <c r="AY495" s="223" t="s">
        <v>215</v>
      </c>
      <c r="BK495" s="225">
        <f>SUM(BK496:BK498)</f>
        <v>0</v>
      </c>
    </row>
    <row r="496" s="2" customFormat="1" ht="16.5" customHeight="1">
      <c r="A496" s="39"/>
      <c r="B496" s="40"/>
      <c r="C496" s="228" t="s">
        <v>1220</v>
      </c>
      <c r="D496" s="228" t="s">
        <v>217</v>
      </c>
      <c r="E496" s="229" t="s">
        <v>4488</v>
      </c>
      <c r="F496" s="230" t="s">
        <v>4489</v>
      </c>
      <c r="G496" s="231" t="s">
        <v>4425</v>
      </c>
      <c r="H496" s="232">
        <v>13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45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221</v>
      </c>
      <c r="AT496" s="240" t="s">
        <v>217</v>
      </c>
      <c r="AU496" s="240" t="s">
        <v>89</v>
      </c>
      <c r="AY496" s="18" t="s">
        <v>215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21</v>
      </c>
      <c r="BK496" s="241">
        <f>ROUND(I496*H496,2)</f>
        <v>0</v>
      </c>
      <c r="BL496" s="18" t="s">
        <v>221</v>
      </c>
      <c r="BM496" s="240" t="s">
        <v>2133</v>
      </c>
    </row>
    <row r="497" s="2" customFormat="1" ht="16.5" customHeight="1">
      <c r="A497" s="39"/>
      <c r="B497" s="40"/>
      <c r="C497" s="228" t="s">
        <v>1225</v>
      </c>
      <c r="D497" s="228" t="s">
        <v>217</v>
      </c>
      <c r="E497" s="229" t="s">
        <v>4490</v>
      </c>
      <c r="F497" s="230" t="s">
        <v>4491</v>
      </c>
      <c r="G497" s="231" t="s">
        <v>4425</v>
      </c>
      <c r="H497" s="232">
        <v>22.800000000000001</v>
      </c>
      <c r="I497" s="233"/>
      <c r="J497" s="234">
        <f>ROUND(I497*H497,2)</f>
        <v>0</v>
      </c>
      <c r="K497" s="235"/>
      <c r="L497" s="45"/>
      <c r="M497" s="236" t="s">
        <v>1</v>
      </c>
      <c r="N497" s="237" t="s">
        <v>45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221</v>
      </c>
      <c r="AT497" s="240" t="s">
        <v>217</v>
      </c>
      <c r="AU497" s="240" t="s">
        <v>89</v>
      </c>
      <c r="AY497" s="18" t="s">
        <v>215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21</v>
      </c>
      <c r="BK497" s="241">
        <f>ROUND(I497*H497,2)</f>
        <v>0</v>
      </c>
      <c r="BL497" s="18" t="s">
        <v>221</v>
      </c>
      <c r="BM497" s="240" t="s">
        <v>2167</v>
      </c>
    </row>
    <row r="498" s="2" customFormat="1" ht="16.5" customHeight="1">
      <c r="A498" s="39"/>
      <c r="B498" s="40"/>
      <c r="C498" s="228" t="s">
        <v>1229</v>
      </c>
      <c r="D498" s="228" t="s">
        <v>217</v>
      </c>
      <c r="E498" s="229" t="s">
        <v>4585</v>
      </c>
      <c r="F498" s="230" t="s">
        <v>4586</v>
      </c>
      <c r="G498" s="231" t="s">
        <v>4425</v>
      </c>
      <c r="H498" s="232">
        <v>6.5999999999999996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221</v>
      </c>
      <c r="AT498" s="240" t="s">
        <v>217</v>
      </c>
      <c r="AU498" s="240" t="s">
        <v>89</v>
      </c>
      <c r="AY498" s="18" t="s">
        <v>215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21</v>
      </c>
      <c r="BK498" s="241">
        <f>ROUND(I498*H498,2)</f>
        <v>0</v>
      </c>
      <c r="BL498" s="18" t="s">
        <v>221</v>
      </c>
      <c r="BM498" s="240" t="s">
        <v>2177</v>
      </c>
    </row>
    <row r="499" s="12" customFormat="1" ht="22.8" customHeight="1">
      <c r="A499" s="12"/>
      <c r="B499" s="212"/>
      <c r="C499" s="213"/>
      <c r="D499" s="214" t="s">
        <v>79</v>
      </c>
      <c r="E499" s="226" t="s">
        <v>4494</v>
      </c>
      <c r="F499" s="226" t="s">
        <v>4495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SUM(P500:P505)</f>
        <v>0</v>
      </c>
      <c r="Q499" s="220"/>
      <c r="R499" s="221">
        <f>SUM(R500:R505)</f>
        <v>0</v>
      </c>
      <c r="S499" s="220"/>
      <c r="T499" s="222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21</v>
      </c>
      <c r="AT499" s="224" t="s">
        <v>79</v>
      </c>
      <c r="AU499" s="224" t="s">
        <v>21</v>
      </c>
      <c r="AY499" s="223" t="s">
        <v>215</v>
      </c>
      <c r="BK499" s="225">
        <f>SUM(BK500:BK505)</f>
        <v>0</v>
      </c>
    </row>
    <row r="500" s="2" customFormat="1" ht="16.5" customHeight="1">
      <c r="A500" s="39"/>
      <c r="B500" s="40"/>
      <c r="C500" s="228" t="s">
        <v>1238</v>
      </c>
      <c r="D500" s="228" t="s">
        <v>217</v>
      </c>
      <c r="E500" s="229" t="s">
        <v>4654</v>
      </c>
      <c r="F500" s="230" t="s">
        <v>4655</v>
      </c>
      <c r="G500" s="231" t="s">
        <v>4425</v>
      </c>
      <c r="H500" s="232">
        <v>0.40000000000000002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221</v>
      </c>
      <c r="AT500" s="240" t="s">
        <v>217</v>
      </c>
      <c r="AU500" s="240" t="s">
        <v>89</v>
      </c>
      <c r="AY500" s="18" t="s">
        <v>215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21</v>
      </c>
      <c r="BK500" s="241">
        <f>ROUND(I500*H500,2)</f>
        <v>0</v>
      </c>
      <c r="BL500" s="18" t="s">
        <v>221</v>
      </c>
      <c r="BM500" s="240" t="s">
        <v>2188</v>
      </c>
    </row>
    <row r="501" s="2" customFormat="1" ht="16.5" customHeight="1">
      <c r="A501" s="39"/>
      <c r="B501" s="40"/>
      <c r="C501" s="228" t="s">
        <v>1243</v>
      </c>
      <c r="D501" s="228" t="s">
        <v>217</v>
      </c>
      <c r="E501" s="229" t="s">
        <v>4656</v>
      </c>
      <c r="F501" s="230" t="s">
        <v>4657</v>
      </c>
      <c r="G501" s="231" t="s">
        <v>4425</v>
      </c>
      <c r="H501" s="232">
        <v>1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221</v>
      </c>
      <c r="AT501" s="240" t="s">
        <v>217</v>
      </c>
      <c r="AU501" s="240" t="s">
        <v>89</v>
      </c>
      <c r="AY501" s="18" t="s">
        <v>215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21</v>
      </c>
      <c r="BK501" s="241">
        <f>ROUND(I501*H501,2)</f>
        <v>0</v>
      </c>
      <c r="BL501" s="18" t="s">
        <v>221</v>
      </c>
      <c r="BM501" s="240" t="s">
        <v>2198</v>
      </c>
    </row>
    <row r="502" s="2" customFormat="1" ht="16.5" customHeight="1">
      <c r="A502" s="39"/>
      <c r="B502" s="40"/>
      <c r="C502" s="228" t="s">
        <v>1248</v>
      </c>
      <c r="D502" s="228" t="s">
        <v>217</v>
      </c>
      <c r="E502" s="229" t="s">
        <v>4658</v>
      </c>
      <c r="F502" s="230" t="s">
        <v>4659</v>
      </c>
      <c r="G502" s="231" t="s">
        <v>4425</v>
      </c>
      <c r="H502" s="232">
        <v>25.300000000000001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221</v>
      </c>
      <c r="AT502" s="240" t="s">
        <v>217</v>
      </c>
      <c r="AU502" s="240" t="s">
        <v>89</v>
      </c>
      <c r="AY502" s="18" t="s">
        <v>215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21</v>
      </c>
      <c r="BK502" s="241">
        <f>ROUND(I502*H502,2)</f>
        <v>0</v>
      </c>
      <c r="BL502" s="18" t="s">
        <v>221</v>
      </c>
      <c r="BM502" s="240" t="s">
        <v>2206</v>
      </c>
    </row>
    <row r="503" s="2" customFormat="1" ht="16.5" customHeight="1">
      <c r="A503" s="39"/>
      <c r="B503" s="40"/>
      <c r="C503" s="228" t="s">
        <v>1253</v>
      </c>
      <c r="D503" s="228" t="s">
        <v>217</v>
      </c>
      <c r="E503" s="229" t="s">
        <v>4589</v>
      </c>
      <c r="F503" s="230" t="s">
        <v>4590</v>
      </c>
      <c r="G503" s="231" t="s">
        <v>4425</v>
      </c>
      <c r="H503" s="232">
        <v>38.399999999999999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221</v>
      </c>
      <c r="AT503" s="240" t="s">
        <v>217</v>
      </c>
      <c r="AU503" s="240" t="s">
        <v>89</v>
      </c>
      <c r="AY503" s="18" t="s">
        <v>215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21</v>
      </c>
      <c r="BK503" s="241">
        <f>ROUND(I503*H503,2)</f>
        <v>0</v>
      </c>
      <c r="BL503" s="18" t="s">
        <v>221</v>
      </c>
      <c r="BM503" s="240" t="s">
        <v>2216</v>
      </c>
    </row>
    <row r="504" s="2" customFormat="1" ht="16.5" customHeight="1">
      <c r="A504" s="39"/>
      <c r="B504" s="40"/>
      <c r="C504" s="228" t="s">
        <v>1258</v>
      </c>
      <c r="D504" s="228" t="s">
        <v>217</v>
      </c>
      <c r="E504" s="229" t="s">
        <v>4591</v>
      </c>
      <c r="F504" s="230" t="s">
        <v>4592</v>
      </c>
      <c r="G504" s="231" t="s">
        <v>4425</v>
      </c>
      <c r="H504" s="232">
        <v>46.299999999999997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221</v>
      </c>
      <c r="AT504" s="240" t="s">
        <v>217</v>
      </c>
      <c r="AU504" s="240" t="s">
        <v>89</v>
      </c>
      <c r="AY504" s="18" t="s">
        <v>215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21</v>
      </c>
      <c r="BK504" s="241">
        <f>ROUND(I504*H504,2)</f>
        <v>0</v>
      </c>
      <c r="BL504" s="18" t="s">
        <v>221</v>
      </c>
      <c r="BM504" s="240" t="s">
        <v>2225</v>
      </c>
    </row>
    <row r="505" s="2" customFormat="1" ht="16.5" customHeight="1">
      <c r="A505" s="39"/>
      <c r="B505" s="40"/>
      <c r="C505" s="228" t="s">
        <v>1262</v>
      </c>
      <c r="D505" s="228" t="s">
        <v>217</v>
      </c>
      <c r="E505" s="229" t="s">
        <v>4660</v>
      </c>
      <c r="F505" s="230" t="s">
        <v>4661</v>
      </c>
      <c r="G505" s="231" t="s">
        <v>4425</v>
      </c>
      <c r="H505" s="232">
        <v>3.3999999999999999</v>
      </c>
      <c r="I505" s="233"/>
      <c r="J505" s="234">
        <f>ROUND(I505*H505,2)</f>
        <v>0</v>
      </c>
      <c r="K505" s="235"/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221</v>
      </c>
      <c r="AT505" s="240" t="s">
        <v>217</v>
      </c>
      <c r="AU505" s="240" t="s">
        <v>89</v>
      </c>
      <c r="AY505" s="18" t="s">
        <v>215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21</v>
      </c>
      <c r="BK505" s="241">
        <f>ROUND(I505*H505,2)</f>
        <v>0</v>
      </c>
      <c r="BL505" s="18" t="s">
        <v>221</v>
      </c>
      <c r="BM505" s="240" t="s">
        <v>2236</v>
      </c>
    </row>
    <row r="506" s="12" customFormat="1" ht="22.8" customHeight="1">
      <c r="A506" s="12"/>
      <c r="B506" s="212"/>
      <c r="C506" s="213"/>
      <c r="D506" s="214" t="s">
        <v>79</v>
      </c>
      <c r="E506" s="226" t="s">
        <v>4506</v>
      </c>
      <c r="F506" s="226" t="s">
        <v>4507</v>
      </c>
      <c r="G506" s="213"/>
      <c r="H506" s="213"/>
      <c r="I506" s="216"/>
      <c r="J506" s="227">
        <f>BK506</f>
        <v>0</v>
      </c>
      <c r="K506" s="213"/>
      <c r="L506" s="218"/>
      <c r="M506" s="219"/>
      <c r="N506" s="220"/>
      <c r="O506" s="220"/>
      <c r="P506" s="221">
        <f>P507</f>
        <v>0</v>
      </c>
      <c r="Q506" s="220"/>
      <c r="R506" s="221">
        <f>R507</f>
        <v>0</v>
      </c>
      <c r="S506" s="220"/>
      <c r="T506" s="222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3" t="s">
        <v>21</v>
      </c>
      <c r="AT506" s="224" t="s">
        <v>79</v>
      </c>
      <c r="AU506" s="224" t="s">
        <v>21</v>
      </c>
      <c r="AY506" s="223" t="s">
        <v>215</v>
      </c>
      <c r="BK506" s="225">
        <f>BK507</f>
        <v>0</v>
      </c>
    </row>
    <row r="507" s="2" customFormat="1" ht="16.5" customHeight="1">
      <c r="A507" s="39"/>
      <c r="B507" s="40"/>
      <c r="C507" s="228" t="s">
        <v>1267</v>
      </c>
      <c r="D507" s="228" t="s">
        <v>217</v>
      </c>
      <c r="E507" s="229" t="s">
        <v>4510</v>
      </c>
      <c r="F507" s="230" t="s">
        <v>4511</v>
      </c>
      <c r="G507" s="231" t="s">
        <v>3197</v>
      </c>
      <c r="H507" s="232">
        <v>2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221</v>
      </c>
      <c r="AT507" s="240" t="s">
        <v>217</v>
      </c>
      <c r="AU507" s="240" t="s">
        <v>89</v>
      </c>
      <c r="AY507" s="18" t="s">
        <v>215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21</v>
      </c>
      <c r="BK507" s="241">
        <f>ROUND(I507*H507,2)</f>
        <v>0</v>
      </c>
      <c r="BL507" s="18" t="s">
        <v>221</v>
      </c>
      <c r="BM507" s="240" t="s">
        <v>2246</v>
      </c>
    </row>
    <row r="508" s="12" customFormat="1" ht="22.8" customHeight="1">
      <c r="A508" s="12"/>
      <c r="B508" s="212"/>
      <c r="C508" s="213"/>
      <c r="D508" s="214" t="s">
        <v>79</v>
      </c>
      <c r="E508" s="226" t="s">
        <v>4512</v>
      </c>
      <c r="F508" s="226" t="s">
        <v>4513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SUM(P509:P510)</f>
        <v>0</v>
      </c>
      <c r="Q508" s="220"/>
      <c r="R508" s="221">
        <f>SUM(R509:R510)</f>
        <v>0</v>
      </c>
      <c r="S508" s="220"/>
      <c r="T508" s="222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21</v>
      </c>
      <c r="AT508" s="224" t="s">
        <v>79</v>
      </c>
      <c r="AU508" s="224" t="s">
        <v>21</v>
      </c>
      <c r="AY508" s="223" t="s">
        <v>215</v>
      </c>
      <c r="BK508" s="225">
        <f>SUM(BK509:BK510)</f>
        <v>0</v>
      </c>
    </row>
    <row r="509" s="2" customFormat="1" ht="16.5" customHeight="1">
      <c r="A509" s="39"/>
      <c r="B509" s="40"/>
      <c r="C509" s="228" t="s">
        <v>1272</v>
      </c>
      <c r="D509" s="228" t="s">
        <v>217</v>
      </c>
      <c r="E509" s="229" t="s">
        <v>4662</v>
      </c>
      <c r="F509" s="230" t="s">
        <v>4663</v>
      </c>
      <c r="G509" s="231" t="s">
        <v>4425</v>
      </c>
      <c r="H509" s="232">
        <v>28.5</v>
      </c>
      <c r="I509" s="233"/>
      <c r="J509" s="234">
        <f>ROUND(I509*H509,2)</f>
        <v>0</v>
      </c>
      <c r="K509" s="235"/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221</v>
      </c>
      <c r="AT509" s="240" t="s">
        <v>217</v>
      </c>
      <c r="AU509" s="240" t="s">
        <v>89</v>
      </c>
      <c r="AY509" s="18" t="s">
        <v>215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21</v>
      </c>
      <c r="BK509" s="241">
        <f>ROUND(I509*H509,2)</f>
        <v>0</v>
      </c>
      <c r="BL509" s="18" t="s">
        <v>221</v>
      </c>
      <c r="BM509" s="240" t="s">
        <v>2256</v>
      </c>
    </row>
    <row r="510" s="2" customFormat="1" ht="16.5" customHeight="1">
      <c r="A510" s="39"/>
      <c r="B510" s="40"/>
      <c r="C510" s="228" t="s">
        <v>1278</v>
      </c>
      <c r="D510" s="228" t="s">
        <v>217</v>
      </c>
      <c r="E510" s="229" t="s">
        <v>4664</v>
      </c>
      <c r="F510" s="230" t="s">
        <v>4665</v>
      </c>
      <c r="G510" s="231" t="s">
        <v>4425</v>
      </c>
      <c r="H510" s="232">
        <v>2.7999999999999998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45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221</v>
      </c>
      <c r="AT510" s="240" t="s">
        <v>217</v>
      </c>
      <c r="AU510" s="240" t="s">
        <v>89</v>
      </c>
      <c r="AY510" s="18" t="s">
        <v>215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21</v>
      </c>
      <c r="BK510" s="241">
        <f>ROUND(I510*H510,2)</f>
        <v>0</v>
      </c>
      <c r="BL510" s="18" t="s">
        <v>221</v>
      </c>
      <c r="BM510" s="240" t="s">
        <v>2267</v>
      </c>
    </row>
    <row r="511" s="12" customFormat="1" ht="22.8" customHeight="1">
      <c r="A511" s="12"/>
      <c r="B511" s="212"/>
      <c r="C511" s="213"/>
      <c r="D511" s="214" t="s">
        <v>79</v>
      </c>
      <c r="E511" s="226" t="s">
        <v>4518</v>
      </c>
      <c r="F511" s="226" t="s">
        <v>4519</v>
      </c>
      <c r="G511" s="213"/>
      <c r="H511" s="213"/>
      <c r="I511" s="216"/>
      <c r="J511" s="227">
        <f>BK511</f>
        <v>0</v>
      </c>
      <c r="K511" s="213"/>
      <c r="L511" s="218"/>
      <c r="M511" s="219"/>
      <c r="N511" s="220"/>
      <c r="O511" s="220"/>
      <c r="P511" s="221">
        <f>SUM(P512:P513)</f>
        <v>0</v>
      </c>
      <c r="Q511" s="220"/>
      <c r="R511" s="221">
        <f>SUM(R512:R513)</f>
        <v>0</v>
      </c>
      <c r="S511" s="220"/>
      <c r="T511" s="222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3" t="s">
        <v>21</v>
      </c>
      <c r="AT511" s="224" t="s">
        <v>79</v>
      </c>
      <c r="AU511" s="224" t="s">
        <v>21</v>
      </c>
      <c r="AY511" s="223" t="s">
        <v>215</v>
      </c>
      <c r="BK511" s="225">
        <f>SUM(BK512:BK513)</f>
        <v>0</v>
      </c>
    </row>
    <row r="512" s="2" customFormat="1" ht="16.5" customHeight="1">
      <c r="A512" s="39"/>
      <c r="B512" s="40"/>
      <c r="C512" s="228" t="s">
        <v>1285</v>
      </c>
      <c r="D512" s="228" t="s">
        <v>217</v>
      </c>
      <c r="E512" s="229" t="s">
        <v>4520</v>
      </c>
      <c r="F512" s="230" t="s">
        <v>4521</v>
      </c>
      <c r="G512" s="231" t="s">
        <v>246</v>
      </c>
      <c r="H512" s="232">
        <v>160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45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221</v>
      </c>
      <c r="AT512" s="240" t="s">
        <v>217</v>
      </c>
      <c r="AU512" s="240" t="s">
        <v>89</v>
      </c>
      <c r="AY512" s="18" t="s">
        <v>215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21</v>
      </c>
      <c r="BK512" s="241">
        <f>ROUND(I512*H512,2)</f>
        <v>0</v>
      </c>
      <c r="BL512" s="18" t="s">
        <v>221</v>
      </c>
      <c r="BM512" s="240" t="s">
        <v>2276</v>
      </c>
    </row>
    <row r="513" s="2" customFormat="1" ht="16.5" customHeight="1">
      <c r="A513" s="39"/>
      <c r="B513" s="40"/>
      <c r="C513" s="228" t="s">
        <v>1290</v>
      </c>
      <c r="D513" s="228" t="s">
        <v>217</v>
      </c>
      <c r="E513" s="229" t="s">
        <v>4522</v>
      </c>
      <c r="F513" s="230" t="s">
        <v>4523</v>
      </c>
      <c r="G513" s="231" t="s">
        <v>246</v>
      </c>
      <c r="H513" s="232">
        <v>8</v>
      </c>
      <c r="I513" s="233"/>
      <c r="J513" s="234">
        <f>ROUND(I513*H513,2)</f>
        <v>0</v>
      </c>
      <c r="K513" s="235"/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221</v>
      </c>
      <c r="AT513" s="240" t="s">
        <v>217</v>
      </c>
      <c r="AU513" s="240" t="s">
        <v>89</v>
      </c>
      <c r="AY513" s="18" t="s">
        <v>215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21</v>
      </c>
      <c r="BK513" s="241">
        <f>ROUND(I513*H513,2)</f>
        <v>0</v>
      </c>
      <c r="BL513" s="18" t="s">
        <v>221</v>
      </c>
      <c r="BM513" s="240" t="s">
        <v>2286</v>
      </c>
    </row>
    <row r="514" s="12" customFormat="1" ht="22.8" customHeight="1">
      <c r="A514" s="12"/>
      <c r="B514" s="212"/>
      <c r="C514" s="213"/>
      <c r="D514" s="214" t="s">
        <v>79</v>
      </c>
      <c r="E514" s="226" t="s">
        <v>4666</v>
      </c>
      <c r="F514" s="226" t="s">
        <v>4667</v>
      </c>
      <c r="G514" s="213"/>
      <c r="H514" s="213"/>
      <c r="I514" s="216"/>
      <c r="J514" s="227">
        <f>BK514</f>
        <v>0</v>
      </c>
      <c r="K514" s="213"/>
      <c r="L514" s="218"/>
      <c r="M514" s="219"/>
      <c r="N514" s="220"/>
      <c r="O514" s="220"/>
      <c r="P514" s="221">
        <f>P515</f>
        <v>0</v>
      </c>
      <c r="Q514" s="220"/>
      <c r="R514" s="221">
        <f>R515</f>
        <v>0</v>
      </c>
      <c r="S514" s="220"/>
      <c r="T514" s="222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3" t="s">
        <v>21</v>
      </c>
      <c r="AT514" s="224" t="s">
        <v>79</v>
      </c>
      <c r="AU514" s="224" t="s">
        <v>21</v>
      </c>
      <c r="AY514" s="223" t="s">
        <v>215</v>
      </c>
      <c r="BK514" s="225">
        <f>BK515</f>
        <v>0</v>
      </c>
    </row>
    <row r="515" s="2" customFormat="1" ht="16.5" customHeight="1">
      <c r="A515" s="39"/>
      <c r="B515" s="40"/>
      <c r="C515" s="228" t="s">
        <v>1295</v>
      </c>
      <c r="D515" s="228" t="s">
        <v>217</v>
      </c>
      <c r="E515" s="229" t="s">
        <v>4668</v>
      </c>
      <c r="F515" s="230" t="s">
        <v>4669</v>
      </c>
      <c r="G515" s="231" t="s">
        <v>246</v>
      </c>
      <c r="H515" s="232">
        <v>35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221</v>
      </c>
      <c r="AT515" s="240" t="s">
        <v>217</v>
      </c>
      <c r="AU515" s="240" t="s">
        <v>89</v>
      </c>
      <c r="AY515" s="18" t="s">
        <v>215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21</v>
      </c>
      <c r="BK515" s="241">
        <f>ROUND(I515*H515,2)</f>
        <v>0</v>
      </c>
      <c r="BL515" s="18" t="s">
        <v>221</v>
      </c>
      <c r="BM515" s="240" t="s">
        <v>2296</v>
      </c>
    </row>
    <row r="516" s="12" customFormat="1" ht="25.92" customHeight="1">
      <c r="A516" s="12"/>
      <c r="B516" s="212"/>
      <c r="C516" s="213"/>
      <c r="D516" s="214" t="s">
        <v>79</v>
      </c>
      <c r="E516" s="215" t="s">
        <v>4670</v>
      </c>
      <c r="F516" s="215" t="s">
        <v>4671</v>
      </c>
      <c r="G516" s="213"/>
      <c r="H516" s="213"/>
      <c r="I516" s="216"/>
      <c r="J516" s="217">
        <f>BK516</f>
        <v>0</v>
      </c>
      <c r="K516" s="213"/>
      <c r="L516" s="218"/>
      <c r="M516" s="219"/>
      <c r="N516" s="220"/>
      <c r="O516" s="220"/>
      <c r="P516" s="221">
        <f>P517</f>
        <v>0</v>
      </c>
      <c r="Q516" s="220"/>
      <c r="R516" s="221">
        <f>R517</f>
        <v>0</v>
      </c>
      <c r="S516" s="220"/>
      <c r="T516" s="222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21</v>
      </c>
      <c r="AT516" s="224" t="s">
        <v>79</v>
      </c>
      <c r="AU516" s="224" t="s">
        <v>80</v>
      </c>
      <c r="AY516" s="223" t="s">
        <v>215</v>
      </c>
      <c r="BK516" s="225">
        <f>BK517</f>
        <v>0</v>
      </c>
    </row>
    <row r="517" s="12" customFormat="1" ht="22.8" customHeight="1">
      <c r="A517" s="12"/>
      <c r="B517" s="212"/>
      <c r="C517" s="213"/>
      <c r="D517" s="214" t="s">
        <v>79</v>
      </c>
      <c r="E517" s="226" t="s">
        <v>4672</v>
      </c>
      <c r="F517" s="226" t="s">
        <v>4673</v>
      </c>
      <c r="G517" s="213"/>
      <c r="H517" s="213"/>
      <c r="I517" s="216"/>
      <c r="J517" s="227">
        <f>BK517</f>
        <v>0</v>
      </c>
      <c r="K517" s="213"/>
      <c r="L517" s="218"/>
      <c r="M517" s="219"/>
      <c r="N517" s="220"/>
      <c r="O517" s="220"/>
      <c r="P517" s="221">
        <f>SUM(P518:P529)</f>
        <v>0</v>
      </c>
      <c r="Q517" s="220"/>
      <c r="R517" s="221">
        <f>SUM(R518:R529)</f>
        <v>0</v>
      </c>
      <c r="S517" s="220"/>
      <c r="T517" s="222">
        <f>SUM(T518:T529)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3" t="s">
        <v>21</v>
      </c>
      <c r="AT517" s="224" t="s">
        <v>79</v>
      </c>
      <c r="AU517" s="224" t="s">
        <v>21</v>
      </c>
      <c r="AY517" s="223" t="s">
        <v>215</v>
      </c>
      <c r="BK517" s="225">
        <f>SUM(BK518:BK529)</f>
        <v>0</v>
      </c>
    </row>
    <row r="518" s="2" customFormat="1" ht="21.75" customHeight="1">
      <c r="A518" s="39"/>
      <c r="B518" s="40"/>
      <c r="C518" s="228" t="s">
        <v>1300</v>
      </c>
      <c r="D518" s="228" t="s">
        <v>217</v>
      </c>
      <c r="E518" s="229" t="s">
        <v>4674</v>
      </c>
      <c r="F518" s="230" t="s">
        <v>4675</v>
      </c>
      <c r="G518" s="231" t="s">
        <v>3197</v>
      </c>
      <c r="H518" s="232">
        <v>1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221</v>
      </c>
      <c r="AT518" s="240" t="s">
        <v>217</v>
      </c>
      <c r="AU518" s="240" t="s">
        <v>89</v>
      </c>
      <c r="AY518" s="18" t="s">
        <v>215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21</v>
      </c>
      <c r="BK518" s="241">
        <f>ROUND(I518*H518,2)</f>
        <v>0</v>
      </c>
      <c r="BL518" s="18" t="s">
        <v>221</v>
      </c>
      <c r="BM518" s="240" t="s">
        <v>2305</v>
      </c>
    </row>
    <row r="519" s="2" customFormat="1" ht="21.75" customHeight="1">
      <c r="A519" s="39"/>
      <c r="B519" s="40"/>
      <c r="C519" s="228" t="s">
        <v>1305</v>
      </c>
      <c r="D519" s="228" t="s">
        <v>217</v>
      </c>
      <c r="E519" s="229" t="s">
        <v>4676</v>
      </c>
      <c r="F519" s="230" t="s">
        <v>4677</v>
      </c>
      <c r="G519" s="231" t="s">
        <v>3197</v>
      </c>
      <c r="H519" s="232">
        <v>4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221</v>
      </c>
      <c r="AT519" s="240" t="s">
        <v>217</v>
      </c>
      <c r="AU519" s="240" t="s">
        <v>89</v>
      </c>
      <c r="AY519" s="18" t="s">
        <v>215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21</v>
      </c>
      <c r="BK519" s="241">
        <f>ROUND(I519*H519,2)</f>
        <v>0</v>
      </c>
      <c r="BL519" s="18" t="s">
        <v>221</v>
      </c>
      <c r="BM519" s="240" t="s">
        <v>2315</v>
      </c>
    </row>
    <row r="520" s="2" customFormat="1" ht="21.75" customHeight="1">
      <c r="A520" s="39"/>
      <c r="B520" s="40"/>
      <c r="C520" s="228" t="s">
        <v>1310</v>
      </c>
      <c r="D520" s="228" t="s">
        <v>217</v>
      </c>
      <c r="E520" s="229" t="s">
        <v>4678</v>
      </c>
      <c r="F520" s="230" t="s">
        <v>4679</v>
      </c>
      <c r="G520" s="231" t="s">
        <v>3197</v>
      </c>
      <c r="H520" s="232">
        <v>4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45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221</v>
      </c>
      <c r="AT520" s="240" t="s">
        <v>217</v>
      </c>
      <c r="AU520" s="240" t="s">
        <v>89</v>
      </c>
      <c r="AY520" s="18" t="s">
        <v>215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21</v>
      </c>
      <c r="BK520" s="241">
        <f>ROUND(I520*H520,2)</f>
        <v>0</v>
      </c>
      <c r="BL520" s="18" t="s">
        <v>221</v>
      </c>
      <c r="BM520" s="240" t="s">
        <v>2326</v>
      </c>
    </row>
    <row r="521" s="2" customFormat="1" ht="16.5" customHeight="1">
      <c r="A521" s="39"/>
      <c r="B521" s="40"/>
      <c r="C521" s="228" t="s">
        <v>1314</v>
      </c>
      <c r="D521" s="228" t="s">
        <v>217</v>
      </c>
      <c r="E521" s="229" t="s">
        <v>4680</v>
      </c>
      <c r="F521" s="230" t="s">
        <v>4681</v>
      </c>
      <c r="G521" s="231" t="s">
        <v>3197</v>
      </c>
      <c r="H521" s="232">
        <v>7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221</v>
      </c>
      <c r="AT521" s="240" t="s">
        <v>217</v>
      </c>
      <c r="AU521" s="240" t="s">
        <v>89</v>
      </c>
      <c r="AY521" s="18" t="s">
        <v>215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21</v>
      </c>
      <c r="BK521" s="241">
        <f>ROUND(I521*H521,2)</f>
        <v>0</v>
      </c>
      <c r="BL521" s="18" t="s">
        <v>221</v>
      </c>
      <c r="BM521" s="240" t="s">
        <v>2343</v>
      </c>
    </row>
    <row r="522" s="2" customFormat="1" ht="16.5" customHeight="1">
      <c r="A522" s="39"/>
      <c r="B522" s="40"/>
      <c r="C522" s="228" t="s">
        <v>1320</v>
      </c>
      <c r="D522" s="228" t="s">
        <v>217</v>
      </c>
      <c r="E522" s="229" t="s">
        <v>4682</v>
      </c>
      <c r="F522" s="230" t="s">
        <v>4683</v>
      </c>
      <c r="G522" s="231" t="s">
        <v>3197</v>
      </c>
      <c r="H522" s="232">
        <v>4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221</v>
      </c>
      <c r="AT522" s="240" t="s">
        <v>217</v>
      </c>
      <c r="AU522" s="240" t="s">
        <v>89</v>
      </c>
      <c r="AY522" s="18" t="s">
        <v>215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21</v>
      </c>
      <c r="BK522" s="241">
        <f>ROUND(I522*H522,2)</f>
        <v>0</v>
      </c>
      <c r="BL522" s="18" t="s">
        <v>221</v>
      </c>
      <c r="BM522" s="240" t="s">
        <v>2365</v>
      </c>
    </row>
    <row r="523" s="2" customFormat="1" ht="16.5" customHeight="1">
      <c r="A523" s="39"/>
      <c r="B523" s="40"/>
      <c r="C523" s="228" t="s">
        <v>1324</v>
      </c>
      <c r="D523" s="228" t="s">
        <v>217</v>
      </c>
      <c r="E523" s="229" t="s">
        <v>4684</v>
      </c>
      <c r="F523" s="230" t="s">
        <v>4685</v>
      </c>
      <c r="G523" s="231" t="s">
        <v>3197</v>
      </c>
      <c r="H523" s="232">
        <v>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221</v>
      </c>
      <c r="AT523" s="240" t="s">
        <v>217</v>
      </c>
      <c r="AU523" s="240" t="s">
        <v>89</v>
      </c>
      <c r="AY523" s="18" t="s">
        <v>215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21</v>
      </c>
      <c r="BK523" s="241">
        <f>ROUND(I523*H523,2)</f>
        <v>0</v>
      </c>
      <c r="BL523" s="18" t="s">
        <v>221</v>
      </c>
      <c r="BM523" s="240" t="s">
        <v>2375</v>
      </c>
    </row>
    <row r="524" s="2" customFormat="1" ht="16.5" customHeight="1">
      <c r="A524" s="39"/>
      <c r="B524" s="40"/>
      <c r="C524" s="228" t="s">
        <v>1328</v>
      </c>
      <c r="D524" s="228" t="s">
        <v>217</v>
      </c>
      <c r="E524" s="229" t="s">
        <v>4686</v>
      </c>
      <c r="F524" s="230" t="s">
        <v>4687</v>
      </c>
      <c r="G524" s="231" t="s">
        <v>484</v>
      </c>
      <c r="H524" s="232">
        <v>3.8999999999999999</v>
      </c>
      <c r="I524" s="233"/>
      <c r="J524" s="234">
        <f>ROUND(I524*H524,2)</f>
        <v>0</v>
      </c>
      <c r="K524" s="235"/>
      <c r="L524" s="45"/>
      <c r="M524" s="236" t="s">
        <v>1</v>
      </c>
      <c r="N524" s="237" t="s">
        <v>45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221</v>
      </c>
      <c r="AT524" s="240" t="s">
        <v>217</v>
      </c>
      <c r="AU524" s="240" t="s">
        <v>89</v>
      </c>
      <c r="AY524" s="18" t="s">
        <v>215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21</v>
      </c>
      <c r="BK524" s="241">
        <f>ROUND(I524*H524,2)</f>
        <v>0</v>
      </c>
      <c r="BL524" s="18" t="s">
        <v>221</v>
      </c>
      <c r="BM524" s="240" t="s">
        <v>2386</v>
      </c>
    </row>
    <row r="525" s="2" customFormat="1" ht="16.5" customHeight="1">
      <c r="A525" s="39"/>
      <c r="B525" s="40"/>
      <c r="C525" s="228" t="s">
        <v>1335</v>
      </c>
      <c r="D525" s="228" t="s">
        <v>217</v>
      </c>
      <c r="E525" s="229" t="s">
        <v>4688</v>
      </c>
      <c r="F525" s="230" t="s">
        <v>4689</v>
      </c>
      <c r="G525" s="231" t="s">
        <v>4425</v>
      </c>
      <c r="H525" s="232">
        <v>12.300000000000001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45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221</v>
      </c>
      <c r="AT525" s="240" t="s">
        <v>217</v>
      </c>
      <c r="AU525" s="240" t="s">
        <v>89</v>
      </c>
      <c r="AY525" s="18" t="s">
        <v>215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21</v>
      </c>
      <c r="BK525" s="241">
        <f>ROUND(I525*H525,2)</f>
        <v>0</v>
      </c>
      <c r="BL525" s="18" t="s">
        <v>221</v>
      </c>
      <c r="BM525" s="240" t="s">
        <v>2395</v>
      </c>
    </row>
    <row r="526" s="2" customFormat="1" ht="16.5" customHeight="1">
      <c r="A526" s="39"/>
      <c r="B526" s="40"/>
      <c r="C526" s="228" t="s">
        <v>1340</v>
      </c>
      <c r="D526" s="228" t="s">
        <v>217</v>
      </c>
      <c r="E526" s="229" t="s">
        <v>4690</v>
      </c>
      <c r="F526" s="230" t="s">
        <v>4691</v>
      </c>
      <c r="G526" s="231" t="s">
        <v>4425</v>
      </c>
      <c r="H526" s="232">
        <v>61</v>
      </c>
      <c r="I526" s="233"/>
      <c r="J526" s="234">
        <f>ROUND(I526*H526,2)</f>
        <v>0</v>
      </c>
      <c r="K526" s="235"/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221</v>
      </c>
      <c r="AT526" s="240" t="s">
        <v>217</v>
      </c>
      <c r="AU526" s="240" t="s">
        <v>89</v>
      </c>
      <c r="AY526" s="18" t="s">
        <v>215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21</v>
      </c>
      <c r="BK526" s="241">
        <f>ROUND(I526*H526,2)</f>
        <v>0</v>
      </c>
      <c r="BL526" s="18" t="s">
        <v>221</v>
      </c>
      <c r="BM526" s="240" t="s">
        <v>2408</v>
      </c>
    </row>
    <row r="527" s="2" customFormat="1" ht="16.5" customHeight="1">
      <c r="A527" s="39"/>
      <c r="B527" s="40"/>
      <c r="C527" s="228" t="s">
        <v>1345</v>
      </c>
      <c r="D527" s="228" t="s">
        <v>217</v>
      </c>
      <c r="E527" s="229" t="s">
        <v>4692</v>
      </c>
      <c r="F527" s="230" t="s">
        <v>4693</v>
      </c>
      <c r="G527" s="231" t="s">
        <v>4425</v>
      </c>
      <c r="H527" s="232">
        <v>12.300000000000001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221</v>
      </c>
      <c r="AT527" s="240" t="s">
        <v>217</v>
      </c>
      <c r="AU527" s="240" t="s">
        <v>89</v>
      </c>
      <c r="AY527" s="18" t="s">
        <v>215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21</v>
      </c>
      <c r="BK527" s="241">
        <f>ROUND(I527*H527,2)</f>
        <v>0</v>
      </c>
      <c r="BL527" s="18" t="s">
        <v>221</v>
      </c>
      <c r="BM527" s="240" t="s">
        <v>2423</v>
      </c>
    </row>
    <row r="528" s="2" customFormat="1" ht="16.5" customHeight="1">
      <c r="A528" s="39"/>
      <c r="B528" s="40"/>
      <c r="C528" s="228" t="s">
        <v>1350</v>
      </c>
      <c r="D528" s="228" t="s">
        <v>217</v>
      </c>
      <c r="E528" s="229" t="s">
        <v>4694</v>
      </c>
      <c r="F528" s="230" t="s">
        <v>4695</v>
      </c>
      <c r="G528" s="231" t="s">
        <v>4425</v>
      </c>
      <c r="H528" s="232">
        <v>51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45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221</v>
      </c>
      <c r="AT528" s="240" t="s">
        <v>217</v>
      </c>
      <c r="AU528" s="240" t="s">
        <v>89</v>
      </c>
      <c r="AY528" s="18" t="s">
        <v>215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21</v>
      </c>
      <c r="BK528" s="241">
        <f>ROUND(I528*H528,2)</f>
        <v>0</v>
      </c>
      <c r="BL528" s="18" t="s">
        <v>221</v>
      </c>
      <c r="BM528" s="240" t="s">
        <v>2435</v>
      </c>
    </row>
    <row r="529" s="2" customFormat="1" ht="16.5" customHeight="1">
      <c r="A529" s="39"/>
      <c r="B529" s="40"/>
      <c r="C529" s="228" t="s">
        <v>1355</v>
      </c>
      <c r="D529" s="228" t="s">
        <v>217</v>
      </c>
      <c r="E529" s="229" t="s">
        <v>4696</v>
      </c>
      <c r="F529" s="230" t="s">
        <v>4697</v>
      </c>
      <c r="G529" s="231" t="s">
        <v>4425</v>
      </c>
      <c r="H529" s="232">
        <v>10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221</v>
      </c>
      <c r="AT529" s="240" t="s">
        <v>217</v>
      </c>
      <c r="AU529" s="240" t="s">
        <v>89</v>
      </c>
      <c r="AY529" s="18" t="s">
        <v>215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21</v>
      </c>
      <c r="BK529" s="241">
        <f>ROUND(I529*H529,2)</f>
        <v>0</v>
      </c>
      <c r="BL529" s="18" t="s">
        <v>221</v>
      </c>
      <c r="BM529" s="240" t="s">
        <v>2446</v>
      </c>
    </row>
    <row r="530" s="12" customFormat="1" ht="25.92" customHeight="1">
      <c r="A530" s="12"/>
      <c r="B530" s="212"/>
      <c r="C530" s="213"/>
      <c r="D530" s="214" t="s">
        <v>79</v>
      </c>
      <c r="E530" s="215" t="s">
        <v>4698</v>
      </c>
      <c r="F530" s="215" t="s">
        <v>4699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P531+P533+P535+P538+P540+P542+P545</f>
        <v>0</v>
      </c>
      <c r="Q530" s="220"/>
      <c r="R530" s="221">
        <f>R531+R533+R535+R538+R540+R542+R545</f>
        <v>0</v>
      </c>
      <c r="S530" s="220"/>
      <c r="T530" s="222">
        <f>T531+T533+T535+T538+T540+T542+T545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21</v>
      </c>
      <c r="AT530" s="224" t="s">
        <v>79</v>
      </c>
      <c r="AU530" s="224" t="s">
        <v>80</v>
      </c>
      <c r="AY530" s="223" t="s">
        <v>215</v>
      </c>
      <c r="BK530" s="225">
        <f>BK531+BK533+BK535+BK538+BK540+BK542+BK545</f>
        <v>0</v>
      </c>
    </row>
    <row r="531" s="12" customFormat="1" ht="22.8" customHeight="1">
      <c r="A531" s="12"/>
      <c r="B531" s="212"/>
      <c r="C531" s="213"/>
      <c r="D531" s="214" t="s">
        <v>79</v>
      </c>
      <c r="E531" s="226" t="s">
        <v>4700</v>
      </c>
      <c r="F531" s="226" t="s">
        <v>4701</v>
      </c>
      <c r="G531" s="213"/>
      <c r="H531" s="213"/>
      <c r="I531" s="216"/>
      <c r="J531" s="227">
        <f>BK531</f>
        <v>0</v>
      </c>
      <c r="K531" s="213"/>
      <c r="L531" s="218"/>
      <c r="M531" s="219"/>
      <c r="N531" s="220"/>
      <c r="O531" s="220"/>
      <c r="P531" s="221">
        <f>P532</f>
        <v>0</v>
      </c>
      <c r="Q531" s="220"/>
      <c r="R531" s="221">
        <f>R532</f>
        <v>0</v>
      </c>
      <c r="S531" s="220"/>
      <c r="T531" s="222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23" t="s">
        <v>21</v>
      </c>
      <c r="AT531" s="224" t="s">
        <v>79</v>
      </c>
      <c r="AU531" s="224" t="s">
        <v>21</v>
      </c>
      <c r="AY531" s="223" t="s">
        <v>215</v>
      </c>
      <c r="BK531" s="225">
        <f>BK532</f>
        <v>0</v>
      </c>
    </row>
    <row r="532" s="2" customFormat="1" ht="16.5" customHeight="1">
      <c r="A532" s="39"/>
      <c r="B532" s="40"/>
      <c r="C532" s="228" t="s">
        <v>1360</v>
      </c>
      <c r="D532" s="228" t="s">
        <v>217</v>
      </c>
      <c r="E532" s="229" t="s">
        <v>4702</v>
      </c>
      <c r="F532" s="230" t="s">
        <v>4703</v>
      </c>
      <c r="G532" s="231" t="s">
        <v>3197</v>
      </c>
      <c r="H532" s="232">
        <v>1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221</v>
      </c>
      <c r="AT532" s="240" t="s">
        <v>217</v>
      </c>
      <c r="AU532" s="240" t="s">
        <v>89</v>
      </c>
      <c r="AY532" s="18" t="s">
        <v>215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221</v>
      </c>
      <c r="BM532" s="240" t="s">
        <v>2458</v>
      </c>
    </row>
    <row r="533" s="12" customFormat="1" ht="22.8" customHeight="1">
      <c r="A533" s="12"/>
      <c r="B533" s="212"/>
      <c r="C533" s="213"/>
      <c r="D533" s="214" t="s">
        <v>79</v>
      </c>
      <c r="E533" s="226" t="s">
        <v>4704</v>
      </c>
      <c r="F533" s="226" t="s">
        <v>4705</v>
      </c>
      <c r="G533" s="213"/>
      <c r="H533" s="213"/>
      <c r="I533" s="216"/>
      <c r="J533" s="227">
        <f>BK533</f>
        <v>0</v>
      </c>
      <c r="K533" s="213"/>
      <c r="L533" s="218"/>
      <c r="M533" s="219"/>
      <c r="N533" s="220"/>
      <c r="O533" s="220"/>
      <c r="P533" s="221">
        <f>P534</f>
        <v>0</v>
      </c>
      <c r="Q533" s="220"/>
      <c r="R533" s="221">
        <f>R534</f>
        <v>0</v>
      </c>
      <c r="S533" s="220"/>
      <c r="T533" s="222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3" t="s">
        <v>21</v>
      </c>
      <c r="AT533" s="224" t="s">
        <v>79</v>
      </c>
      <c r="AU533" s="224" t="s">
        <v>21</v>
      </c>
      <c r="AY533" s="223" t="s">
        <v>215</v>
      </c>
      <c r="BK533" s="225">
        <f>BK534</f>
        <v>0</v>
      </c>
    </row>
    <row r="534" s="2" customFormat="1" ht="16.5" customHeight="1">
      <c r="A534" s="39"/>
      <c r="B534" s="40"/>
      <c r="C534" s="228" t="s">
        <v>1365</v>
      </c>
      <c r="D534" s="228" t="s">
        <v>217</v>
      </c>
      <c r="E534" s="229" t="s">
        <v>4706</v>
      </c>
      <c r="F534" s="230" t="s">
        <v>4707</v>
      </c>
      <c r="G534" s="231" t="s">
        <v>3197</v>
      </c>
      <c r="H534" s="232">
        <v>1</v>
      </c>
      <c r="I534" s="233"/>
      <c r="J534" s="234">
        <f>ROUND(I534*H534,2)</f>
        <v>0</v>
      </c>
      <c r="K534" s="235"/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221</v>
      </c>
      <c r="AT534" s="240" t="s">
        <v>217</v>
      </c>
      <c r="AU534" s="240" t="s">
        <v>89</v>
      </c>
      <c r="AY534" s="18" t="s">
        <v>215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21</v>
      </c>
      <c r="BK534" s="241">
        <f>ROUND(I534*H534,2)</f>
        <v>0</v>
      </c>
      <c r="BL534" s="18" t="s">
        <v>221</v>
      </c>
      <c r="BM534" s="240" t="s">
        <v>2470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4708</v>
      </c>
      <c r="F535" s="226" t="s">
        <v>4709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SUM(P536:P537)</f>
        <v>0</v>
      </c>
      <c r="Q535" s="220"/>
      <c r="R535" s="221">
        <f>SUM(R536:R537)</f>
        <v>0</v>
      </c>
      <c r="S535" s="220"/>
      <c r="T535" s="222">
        <f>SUM(T536:T537)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21</v>
      </c>
      <c r="AT535" s="224" t="s">
        <v>79</v>
      </c>
      <c r="AU535" s="224" t="s">
        <v>21</v>
      </c>
      <c r="AY535" s="223" t="s">
        <v>215</v>
      </c>
      <c r="BK535" s="225">
        <f>SUM(BK536:BK537)</f>
        <v>0</v>
      </c>
    </row>
    <row r="536" s="2" customFormat="1" ht="16.5" customHeight="1">
      <c r="A536" s="39"/>
      <c r="B536" s="40"/>
      <c r="C536" s="228" t="s">
        <v>1370</v>
      </c>
      <c r="D536" s="228" t="s">
        <v>217</v>
      </c>
      <c r="E536" s="229" t="s">
        <v>4710</v>
      </c>
      <c r="F536" s="230" t="s">
        <v>4711</v>
      </c>
      <c r="G536" s="231" t="s">
        <v>3197</v>
      </c>
      <c r="H536" s="232">
        <v>1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221</v>
      </c>
      <c r="AT536" s="240" t="s">
        <v>217</v>
      </c>
      <c r="AU536" s="240" t="s">
        <v>89</v>
      </c>
      <c r="AY536" s="18" t="s">
        <v>215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21</v>
      </c>
      <c r="BK536" s="241">
        <f>ROUND(I536*H536,2)</f>
        <v>0</v>
      </c>
      <c r="BL536" s="18" t="s">
        <v>221</v>
      </c>
      <c r="BM536" s="240" t="s">
        <v>2483</v>
      </c>
    </row>
    <row r="537" s="2" customFormat="1" ht="16.5" customHeight="1">
      <c r="A537" s="39"/>
      <c r="B537" s="40"/>
      <c r="C537" s="228" t="s">
        <v>1375</v>
      </c>
      <c r="D537" s="228" t="s">
        <v>217</v>
      </c>
      <c r="E537" s="229" t="s">
        <v>4712</v>
      </c>
      <c r="F537" s="230" t="s">
        <v>4713</v>
      </c>
      <c r="G537" s="231" t="s">
        <v>3197</v>
      </c>
      <c r="H537" s="232">
        <v>4</v>
      </c>
      <c r="I537" s="233"/>
      <c r="J537" s="234">
        <f>ROUND(I537*H537,2)</f>
        <v>0</v>
      </c>
      <c r="K537" s="235"/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221</v>
      </c>
      <c r="AT537" s="240" t="s">
        <v>217</v>
      </c>
      <c r="AU537" s="240" t="s">
        <v>89</v>
      </c>
      <c r="AY537" s="18" t="s">
        <v>215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21</v>
      </c>
      <c r="BK537" s="241">
        <f>ROUND(I537*H537,2)</f>
        <v>0</v>
      </c>
      <c r="BL537" s="18" t="s">
        <v>221</v>
      </c>
      <c r="BM537" s="240" t="s">
        <v>2493</v>
      </c>
    </row>
    <row r="538" s="12" customFormat="1" ht="22.8" customHeight="1">
      <c r="A538" s="12"/>
      <c r="B538" s="212"/>
      <c r="C538" s="213"/>
      <c r="D538" s="214" t="s">
        <v>79</v>
      </c>
      <c r="E538" s="226" t="s">
        <v>4714</v>
      </c>
      <c r="F538" s="226" t="s">
        <v>4715</v>
      </c>
      <c r="G538" s="213"/>
      <c r="H538" s="213"/>
      <c r="I538" s="216"/>
      <c r="J538" s="227">
        <f>BK538</f>
        <v>0</v>
      </c>
      <c r="K538" s="213"/>
      <c r="L538" s="218"/>
      <c r="M538" s="219"/>
      <c r="N538" s="220"/>
      <c r="O538" s="220"/>
      <c r="P538" s="221">
        <f>P539</f>
        <v>0</v>
      </c>
      <c r="Q538" s="220"/>
      <c r="R538" s="221">
        <f>R539</f>
        <v>0</v>
      </c>
      <c r="S538" s="220"/>
      <c r="T538" s="222">
        <f>T539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3" t="s">
        <v>21</v>
      </c>
      <c r="AT538" s="224" t="s">
        <v>79</v>
      </c>
      <c r="AU538" s="224" t="s">
        <v>21</v>
      </c>
      <c r="AY538" s="223" t="s">
        <v>215</v>
      </c>
      <c r="BK538" s="225">
        <f>BK539</f>
        <v>0</v>
      </c>
    </row>
    <row r="539" s="2" customFormat="1" ht="16.5" customHeight="1">
      <c r="A539" s="39"/>
      <c r="B539" s="40"/>
      <c r="C539" s="228" t="s">
        <v>1380</v>
      </c>
      <c r="D539" s="228" t="s">
        <v>217</v>
      </c>
      <c r="E539" s="229" t="s">
        <v>4716</v>
      </c>
      <c r="F539" s="230" t="s">
        <v>4717</v>
      </c>
      <c r="G539" s="231" t="s">
        <v>3197</v>
      </c>
      <c r="H539" s="232">
        <v>1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221</v>
      </c>
      <c r="AT539" s="240" t="s">
        <v>217</v>
      </c>
      <c r="AU539" s="240" t="s">
        <v>89</v>
      </c>
      <c r="AY539" s="18" t="s">
        <v>215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21</v>
      </c>
      <c r="BK539" s="241">
        <f>ROUND(I539*H539,2)</f>
        <v>0</v>
      </c>
      <c r="BL539" s="18" t="s">
        <v>221</v>
      </c>
      <c r="BM539" s="240" t="s">
        <v>2503</v>
      </c>
    </row>
    <row r="540" s="12" customFormat="1" ht="22.8" customHeight="1">
      <c r="A540" s="12"/>
      <c r="B540" s="212"/>
      <c r="C540" s="213"/>
      <c r="D540" s="214" t="s">
        <v>79</v>
      </c>
      <c r="E540" s="226" t="s">
        <v>4472</v>
      </c>
      <c r="F540" s="226" t="s">
        <v>4473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P541</f>
        <v>0</v>
      </c>
      <c r="Q540" s="220"/>
      <c r="R540" s="221">
        <f>R541</f>
        <v>0</v>
      </c>
      <c r="S540" s="220"/>
      <c r="T540" s="222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21</v>
      </c>
      <c r="AT540" s="224" t="s">
        <v>79</v>
      </c>
      <c r="AU540" s="224" t="s">
        <v>21</v>
      </c>
      <c r="AY540" s="223" t="s">
        <v>215</v>
      </c>
      <c r="BK540" s="225">
        <f>BK541</f>
        <v>0</v>
      </c>
    </row>
    <row r="541" s="2" customFormat="1" ht="16.5" customHeight="1">
      <c r="A541" s="39"/>
      <c r="B541" s="40"/>
      <c r="C541" s="228" t="s">
        <v>1386</v>
      </c>
      <c r="D541" s="228" t="s">
        <v>217</v>
      </c>
      <c r="E541" s="229" t="s">
        <v>4476</v>
      </c>
      <c r="F541" s="230" t="s">
        <v>4477</v>
      </c>
      <c r="G541" s="231" t="s">
        <v>3197</v>
      </c>
      <c r="H541" s="232">
        <v>2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221</v>
      </c>
      <c r="AT541" s="240" t="s">
        <v>217</v>
      </c>
      <c r="AU541" s="240" t="s">
        <v>89</v>
      </c>
      <c r="AY541" s="18" t="s">
        <v>215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21</v>
      </c>
      <c r="BK541" s="241">
        <f>ROUND(I541*H541,2)</f>
        <v>0</v>
      </c>
      <c r="BL541" s="18" t="s">
        <v>221</v>
      </c>
      <c r="BM541" s="240" t="s">
        <v>2516</v>
      </c>
    </row>
    <row r="542" s="12" customFormat="1" ht="22.8" customHeight="1">
      <c r="A542" s="12"/>
      <c r="B542" s="212"/>
      <c r="C542" s="213"/>
      <c r="D542" s="214" t="s">
        <v>79</v>
      </c>
      <c r="E542" s="226" t="s">
        <v>4486</v>
      </c>
      <c r="F542" s="226" t="s">
        <v>4487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SUM(P543:P544)</f>
        <v>0</v>
      </c>
      <c r="Q542" s="220"/>
      <c r="R542" s="221">
        <f>SUM(R543:R544)</f>
        <v>0</v>
      </c>
      <c r="S542" s="220"/>
      <c r="T542" s="222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21</v>
      </c>
      <c r="AT542" s="224" t="s">
        <v>79</v>
      </c>
      <c r="AU542" s="224" t="s">
        <v>21</v>
      </c>
      <c r="AY542" s="223" t="s">
        <v>215</v>
      </c>
      <c r="BK542" s="225">
        <f>SUM(BK543:BK544)</f>
        <v>0</v>
      </c>
    </row>
    <row r="543" s="2" customFormat="1" ht="16.5" customHeight="1">
      <c r="A543" s="39"/>
      <c r="B543" s="40"/>
      <c r="C543" s="228" t="s">
        <v>1391</v>
      </c>
      <c r="D543" s="228" t="s">
        <v>217</v>
      </c>
      <c r="E543" s="229" t="s">
        <v>4583</v>
      </c>
      <c r="F543" s="230" t="s">
        <v>4584</v>
      </c>
      <c r="G543" s="231" t="s">
        <v>4425</v>
      </c>
      <c r="H543" s="232">
        <v>2.7999999999999998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221</v>
      </c>
      <c r="AT543" s="240" t="s">
        <v>217</v>
      </c>
      <c r="AU543" s="240" t="s">
        <v>89</v>
      </c>
      <c r="AY543" s="18" t="s">
        <v>215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21</v>
      </c>
      <c r="BK543" s="241">
        <f>ROUND(I543*H543,2)</f>
        <v>0</v>
      </c>
      <c r="BL543" s="18" t="s">
        <v>221</v>
      </c>
      <c r="BM543" s="240" t="s">
        <v>2525</v>
      </c>
    </row>
    <row r="544" s="2" customFormat="1" ht="16.5" customHeight="1">
      <c r="A544" s="39"/>
      <c r="B544" s="40"/>
      <c r="C544" s="228" t="s">
        <v>1397</v>
      </c>
      <c r="D544" s="228" t="s">
        <v>217</v>
      </c>
      <c r="E544" s="229" t="s">
        <v>4488</v>
      </c>
      <c r="F544" s="230" t="s">
        <v>4489</v>
      </c>
      <c r="G544" s="231" t="s">
        <v>4425</v>
      </c>
      <c r="H544" s="232">
        <v>0.90000000000000002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221</v>
      </c>
      <c r="AT544" s="240" t="s">
        <v>217</v>
      </c>
      <c r="AU544" s="240" t="s">
        <v>89</v>
      </c>
      <c r="AY544" s="18" t="s">
        <v>215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21</v>
      </c>
      <c r="BK544" s="241">
        <f>ROUND(I544*H544,2)</f>
        <v>0</v>
      </c>
      <c r="BL544" s="18" t="s">
        <v>221</v>
      </c>
      <c r="BM544" s="240" t="s">
        <v>2537</v>
      </c>
    </row>
    <row r="545" s="12" customFormat="1" ht="22.8" customHeight="1">
      <c r="A545" s="12"/>
      <c r="B545" s="212"/>
      <c r="C545" s="213"/>
      <c r="D545" s="214" t="s">
        <v>79</v>
      </c>
      <c r="E545" s="226" t="s">
        <v>4512</v>
      </c>
      <c r="F545" s="226" t="s">
        <v>4513</v>
      </c>
      <c r="G545" s="213"/>
      <c r="H545" s="213"/>
      <c r="I545" s="216"/>
      <c r="J545" s="227">
        <f>BK545</f>
        <v>0</v>
      </c>
      <c r="K545" s="213"/>
      <c r="L545" s="218"/>
      <c r="M545" s="219"/>
      <c r="N545" s="220"/>
      <c r="O545" s="220"/>
      <c r="P545" s="221">
        <f>SUM(P546:P547)</f>
        <v>0</v>
      </c>
      <c r="Q545" s="220"/>
      <c r="R545" s="221">
        <f>SUM(R546:R547)</f>
        <v>0</v>
      </c>
      <c r="S545" s="220"/>
      <c r="T545" s="222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3" t="s">
        <v>21</v>
      </c>
      <c r="AT545" s="224" t="s">
        <v>79</v>
      </c>
      <c r="AU545" s="224" t="s">
        <v>21</v>
      </c>
      <c r="AY545" s="223" t="s">
        <v>215</v>
      </c>
      <c r="BK545" s="225">
        <f>SUM(BK546:BK547)</f>
        <v>0</v>
      </c>
    </row>
    <row r="546" s="2" customFormat="1" ht="16.5" customHeight="1">
      <c r="A546" s="39"/>
      <c r="B546" s="40"/>
      <c r="C546" s="228" t="s">
        <v>1403</v>
      </c>
      <c r="D546" s="228" t="s">
        <v>217</v>
      </c>
      <c r="E546" s="229" t="s">
        <v>4718</v>
      </c>
      <c r="F546" s="230" t="s">
        <v>4719</v>
      </c>
      <c r="G546" s="231" t="s">
        <v>4425</v>
      </c>
      <c r="H546" s="232">
        <v>2.7999999999999998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221</v>
      </c>
      <c r="AT546" s="240" t="s">
        <v>217</v>
      </c>
      <c r="AU546" s="240" t="s">
        <v>89</v>
      </c>
      <c r="AY546" s="18" t="s">
        <v>215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21</v>
      </c>
      <c r="BK546" s="241">
        <f>ROUND(I546*H546,2)</f>
        <v>0</v>
      </c>
      <c r="BL546" s="18" t="s">
        <v>221</v>
      </c>
      <c r="BM546" s="240" t="s">
        <v>2547</v>
      </c>
    </row>
    <row r="547" s="2" customFormat="1" ht="16.5" customHeight="1">
      <c r="A547" s="39"/>
      <c r="B547" s="40"/>
      <c r="C547" s="228" t="s">
        <v>1408</v>
      </c>
      <c r="D547" s="228" t="s">
        <v>217</v>
      </c>
      <c r="E547" s="229" t="s">
        <v>4514</v>
      </c>
      <c r="F547" s="230" t="s">
        <v>4515</v>
      </c>
      <c r="G547" s="231" t="s">
        <v>4425</v>
      </c>
      <c r="H547" s="232">
        <v>5.5999999999999996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221</v>
      </c>
      <c r="AT547" s="240" t="s">
        <v>217</v>
      </c>
      <c r="AU547" s="240" t="s">
        <v>89</v>
      </c>
      <c r="AY547" s="18" t="s">
        <v>215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21</v>
      </c>
      <c r="BK547" s="241">
        <f>ROUND(I547*H547,2)</f>
        <v>0</v>
      </c>
      <c r="BL547" s="18" t="s">
        <v>221</v>
      </c>
      <c r="BM547" s="240" t="s">
        <v>2555</v>
      </c>
    </row>
    <row r="548" s="12" customFormat="1" ht="25.92" customHeight="1">
      <c r="A548" s="12"/>
      <c r="B548" s="212"/>
      <c r="C548" s="213"/>
      <c r="D548" s="214" t="s">
        <v>79</v>
      </c>
      <c r="E548" s="215" t="s">
        <v>4720</v>
      </c>
      <c r="F548" s="215" t="s">
        <v>4721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P549+P551+P553+P556+P558+P560+P563</f>
        <v>0</v>
      </c>
      <c r="Q548" s="220"/>
      <c r="R548" s="221">
        <f>R549+R551+R553+R556+R558+R560+R563</f>
        <v>0</v>
      </c>
      <c r="S548" s="220"/>
      <c r="T548" s="222">
        <f>T549+T551+T553+T556+T558+T560+T563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21</v>
      </c>
      <c r="AT548" s="224" t="s">
        <v>79</v>
      </c>
      <c r="AU548" s="224" t="s">
        <v>80</v>
      </c>
      <c r="AY548" s="223" t="s">
        <v>215</v>
      </c>
      <c r="BK548" s="225">
        <f>BK549+BK551+BK553+BK556+BK558+BK560+BK563</f>
        <v>0</v>
      </c>
    </row>
    <row r="549" s="12" customFormat="1" ht="22.8" customHeight="1">
      <c r="A549" s="12"/>
      <c r="B549" s="212"/>
      <c r="C549" s="213"/>
      <c r="D549" s="214" t="s">
        <v>79</v>
      </c>
      <c r="E549" s="226" t="s">
        <v>4700</v>
      </c>
      <c r="F549" s="226" t="s">
        <v>4701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P550</f>
        <v>0</v>
      </c>
      <c r="Q549" s="220"/>
      <c r="R549" s="221">
        <f>R550</f>
        <v>0</v>
      </c>
      <c r="S549" s="220"/>
      <c r="T549" s="222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21</v>
      </c>
      <c r="AT549" s="224" t="s">
        <v>79</v>
      </c>
      <c r="AU549" s="224" t="s">
        <v>21</v>
      </c>
      <c r="AY549" s="223" t="s">
        <v>215</v>
      </c>
      <c r="BK549" s="225">
        <f>BK550</f>
        <v>0</v>
      </c>
    </row>
    <row r="550" s="2" customFormat="1" ht="16.5" customHeight="1">
      <c r="A550" s="39"/>
      <c r="B550" s="40"/>
      <c r="C550" s="228" t="s">
        <v>1413</v>
      </c>
      <c r="D550" s="228" t="s">
        <v>217</v>
      </c>
      <c r="E550" s="229" t="s">
        <v>4702</v>
      </c>
      <c r="F550" s="230" t="s">
        <v>4703</v>
      </c>
      <c r="G550" s="231" t="s">
        <v>3197</v>
      </c>
      <c r="H550" s="232">
        <v>1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221</v>
      </c>
      <c r="AT550" s="240" t="s">
        <v>217</v>
      </c>
      <c r="AU550" s="240" t="s">
        <v>89</v>
      </c>
      <c r="AY550" s="18" t="s">
        <v>215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21</v>
      </c>
      <c r="BK550" s="241">
        <f>ROUND(I550*H550,2)</f>
        <v>0</v>
      </c>
      <c r="BL550" s="18" t="s">
        <v>221</v>
      </c>
      <c r="BM550" s="240" t="s">
        <v>2567</v>
      </c>
    </row>
    <row r="551" s="12" customFormat="1" ht="22.8" customHeight="1">
      <c r="A551" s="12"/>
      <c r="B551" s="212"/>
      <c r="C551" s="213"/>
      <c r="D551" s="214" t="s">
        <v>79</v>
      </c>
      <c r="E551" s="226" t="s">
        <v>4704</v>
      </c>
      <c r="F551" s="226" t="s">
        <v>4705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P552</f>
        <v>0</v>
      </c>
      <c r="Q551" s="220"/>
      <c r="R551" s="221">
        <f>R552</f>
        <v>0</v>
      </c>
      <c r="S551" s="220"/>
      <c r="T551" s="222">
        <f>T552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21</v>
      </c>
      <c r="AT551" s="224" t="s">
        <v>79</v>
      </c>
      <c r="AU551" s="224" t="s">
        <v>21</v>
      </c>
      <c r="AY551" s="223" t="s">
        <v>215</v>
      </c>
      <c r="BK551" s="225">
        <f>BK552</f>
        <v>0</v>
      </c>
    </row>
    <row r="552" s="2" customFormat="1" ht="16.5" customHeight="1">
      <c r="A552" s="39"/>
      <c r="B552" s="40"/>
      <c r="C552" s="228" t="s">
        <v>1421</v>
      </c>
      <c r="D552" s="228" t="s">
        <v>217</v>
      </c>
      <c r="E552" s="229" t="s">
        <v>4706</v>
      </c>
      <c r="F552" s="230" t="s">
        <v>4707</v>
      </c>
      <c r="G552" s="231" t="s">
        <v>3197</v>
      </c>
      <c r="H552" s="232">
        <v>1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45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221</v>
      </c>
      <c r="AT552" s="240" t="s">
        <v>217</v>
      </c>
      <c r="AU552" s="240" t="s">
        <v>89</v>
      </c>
      <c r="AY552" s="18" t="s">
        <v>215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21</v>
      </c>
      <c r="BK552" s="241">
        <f>ROUND(I552*H552,2)</f>
        <v>0</v>
      </c>
      <c r="BL552" s="18" t="s">
        <v>221</v>
      </c>
      <c r="BM552" s="240" t="s">
        <v>2579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4708</v>
      </c>
      <c r="F553" s="226" t="s">
        <v>4709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SUM(P554:P555)</f>
        <v>0</v>
      </c>
      <c r="Q553" s="220"/>
      <c r="R553" s="221">
        <f>SUM(R554:R555)</f>
        <v>0</v>
      </c>
      <c r="S553" s="220"/>
      <c r="T553" s="222">
        <f>SUM(T554:T555)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21</v>
      </c>
      <c r="AT553" s="224" t="s">
        <v>79</v>
      </c>
      <c r="AU553" s="224" t="s">
        <v>21</v>
      </c>
      <c r="AY553" s="223" t="s">
        <v>215</v>
      </c>
      <c r="BK553" s="225">
        <f>SUM(BK554:BK555)</f>
        <v>0</v>
      </c>
    </row>
    <row r="554" s="2" customFormat="1" ht="16.5" customHeight="1">
      <c r="A554" s="39"/>
      <c r="B554" s="40"/>
      <c r="C554" s="228" t="s">
        <v>1425</v>
      </c>
      <c r="D554" s="228" t="s">
        <v>217</v>
      </c>
      <c r="E554" s="229" t="s">
        <v>4712</v>
      </c>
      <c r="F554" s="230" t="s">
        <v>4713</v>
      </c>
      <c r="G554" s="231" t="s">
        <v>3197</v>
      </c>
      <c r="H554" s="232">
        <v>2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45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221</v>
      </c>
      <c r="AT554" s="240" t="s">
        <v>217</v>
      </c>
      <c r="AU554" s="240" t="s">
        <v>89</v>
      </c>
      <c r="AY554" s="18" t="s">
        <v>215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21</v>
      </c>
      <c r="BK554" s="241">
        <f>ROUND(I554*H554,2)</f>
        <v>0</v>
      </c>
      <c r="BL554" s="18" t="s">
        <v>221</v>
      </c>
      <c r="BM554" s="240" t="s">
        <v>2587</v>
      </c>
    </row>
    <row r="555" s="2" customFormat="1" ht="16.5" customHeight="1">
      <c r="A555" s="39"/>
      <c r="B555" s="40"/>
      <c r="C555" s="228" t="s">
        <v>1430</v>
      </c>
      <c r="D555" s="228" t="s">
        <v>217</v>
      </c>
      <c r="E555" s="229" t="s">
        <v>4722</v>
      </c>
      <c r="F555" s="230" t="s">
        <v>4723</v>
      </c>
      <c r="G555" s="231" t="s">
        <v>3197</v>
      </c>
      <c r="H555" s="232">
        <v>1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221</v>
      </c>
      <c r="AT555" s="240" t="s">
        <v>217</v>
      </c>
      <c r="AU555" s="240" t="s">
        <v>89</v>
      </c>
      <c r="AY555" s="18" t="s">
        <v>215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21</v>
      </c>
      <c r="BK555" s="241">
        <f>ROUND(I555*H555,2)</f>
        <v>0</v>
      </c>
      <c r="BL555" s="18" t="s">
        <v>221</v>
      </c>
      <c r="BM555" s="240" t="s">
        <v>2597</v>
      </c>
    </row>
    <row r="556" s="12" customFormat="1" ht="22.8" customHeight="1">
      <c r="A556" s="12"/>
      <c r="B556" s="212"/>
      <c r="C556" s="213"/>
      <c r="D556" s="214" t="s">
        <v>79</v>
      </c>
      <c r="E556" s="226" t="s">
        <v>4714</v>
      </c>
      <c r="F556" s="226" t="s">
        <v>4715</v>
      </c>
      <c r="G556" s="213"/>
      <c r="H556" s="213"/>
      <c r="I556" s="216"/>
      <c r="J556" s="227">
        <f>BK556</f>
        <v>0</v>
      </c>
      <c r="K556" s="213"/>
      <c r="L556" s="218"/>
      <c r="M556" s="219"/>
      <c r="N556" s="220"/>
      <c r="O556" s="220"/>
      <c r="P556" s="221">
        <f>P557</f>
        <v>0</v>
      </c>
      <c r="Q556" s="220"/>
      <c r="R556" s="221">
        <f>R557</f>
        <v>0</v>
      </c>
      <c r="S556" s="220"/>
      <c r="T556" s="222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3" t="s">
        <v>21</v>
      </c>
      <c r="AT556" s="224" t="s">
        <v>79</v>
      </c>
      <c r="AU556" s="224" t="s">
        <v>21</v>
      </c>
      <c r="AY556" s="223" t="s">
        <v>215</v>
      </c>
      <c r="BK556" s="225">
        <f>BK557</f>
        <v>0</v>
      </c>
    </row>
    <row r="557" s="2" customFormat="1" ht="16.5" customHeight="1">
      <c r="A557" s="39"/>
      <c r="B557" s="40"/>
      <c r="C557" s="228" t="s">
        <v>1435</v>
      </c>
      <c r="D557" s="228" t="s">
        <v>217</v>
      </c>
      <c r="E557" s="229" t="s">
        <v>4716</v>
      </c>
      <c r="F557" s="230" t="s">
        <v>4717</v>
      </c>
      <c r="G557" s="231" t="s">
        <v>3197</v>
      </c>
      <c r="H557" s="232">
        <v>1</v>
      </c>
      <c r="I557" s="233"/>
      <c r="J557" s="234">
        <f>ROUND(I557*H557,2)</f>
        <v>0</v>
      </c>
      <c r="K557" s="235"/>
      <c r="L557" s="45"/>
      <c r="M557" s="236" t="s">
        <v>1</v>
      </c>
      <c r="N557" s="237" t="s">
        <v>45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221</v>
      </c>
      <c r="AT557" s="240" t="s">
        <v>217</v>
      </c>
      <c r="AU557" s="240" t="s">
        <v>89</v>
      </c>
      <c r="AY557" s="18" t="s">
        <v>215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21</v>
      </c>
      <c r="BK557" s="241">
        <f>ROUND(I557*H557,2)</f>
        <v>0</v>
      </c>
      <c r="BL557" s="18" t="s">
        <v>221</v>
      </c>
      <c r="BM557" s="240" t="s">
        <v>2607</v>
      </c>
    </row>
    <row r="558" s="12" customFormat="1" ht="22.8" customHeight="1">
      <c r="A558" s="12"/>
      <c r="B558" s="212"/>
      <c r="C558" s="213"/>
      <c r="D558" s="214" t="s">
        <v>79</v>
      </c>
      <c r="E558" s="226" t="s">
        <v>4472</v>
      </c>
      <c r="F558" s="226" t="s">
        <v>4473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P559</f>
        <v>0</v>
      </c>
      <c r="Q558" s="220"/>
      <c r="R558" s="221">
        <f>R559</f>
        <v>0</v>
      </c>
      <c r="S558" s="220"/>
      <c r="T558" s="222">
        <f>T559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21</v>
      </c>
      <c r="AT558" s="224" t="s">
        <v>79</v>
      </c>
      <c r="AU558" s="224" t="s">
        <v>21</v>
      </c>
      <c r="AY558" s="223" t="s">
        <v>215</v>
      </c>
      <c r="BK558" s="225">
        <f>BK559</f>
        <v>0</v>
      </c>
    </row>
    <row r="559" s="2" customFormat="1" ht="16.5" customHeight="1">
      <c r="A559" s="39"/>
      <c r="B559" s="40"/>
      <c r="C559" s="228" t="s">
        <v>1442</v>
      </c>
      <c r="D559" s="228" t="s">
        <v>217</v>
      </c>
      <c r="E559" s="229" t="s">
        <v>4567</v>
      </c>
      <c r="F559" s="230" t="s">
        <v>4568</v>
      </c>
      <c r="G559" s="231" t="s">
        <v>3197</v>
      </c>
      <c r="H559" s="232">
        <v>2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221</v>
      </c>
      <c r="AT559" s="240" t="s">
        <v>217</v>
      </c>
      <c r="AU559" s="240" t="s">
        <v>89</v>
      </c>
      <c r="AY559" s="18" t="s">
        <v>215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21</v>
      </c>
      <c r="BK559" s="241">
        <f>ROUND(I559*H559,2)</f>
        <v>0</v>
      </c>
      <c r="BL559" s="18" t="s">
        <v>221</v>
      </c>
      <c r="BM559" s="240" t="s">
        <v>2616</v>
      </c>
    </row>
    <row r="560" s="12" customFormat="1" ht="22.8" customHeight="1">
      <c r="A560" s="12"/>
      <c r="B560" s="212"/>
      <c r="C560" s="213"/>
      <c r="D560" s="214" t="s">
        <v>79</v>
      </c>
      <c r="E560" s="226" t="s">
        <v>4486</v>
      </c>
      <c r="F560" s="226" t="s">
        <v>4487</v>
      </c>
      <c r="G560" s="213"/>
      <c r="H560" s="213"/>
      <c r="I560" s="216"/>
      <c r="J560" s="227">
        <f>BK560</f>
        <v>0</v>
      </c>
      <c r="K560" s="213"/>
      <c r="L560" s="218"/>
      <c r="M560" s="219"/>
      <c r="N560" s="220"/>
      <c r="O560" s="220"/>
      <c r="P560" s="221">
        <f>SUM(P561:P562)</f>
        <v>0</v>
      </c>
      <c r="Q560" s="220"/>
      <c r="R560" s="221">
        <f>SUM(R561:R562)</f>
        <v>0</v>
      </c>
      <c r="S560" s="220"/>
      <c r="T560" s="222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3" t="s">
        <v>21</v>
      </c>
      <c r="AT560" s="224" t="s">
        <v>79</v>
      </c>
      <c r="AU560" s="224" t="s">
        <v>21</v>
      </c>
      <c r="AY560" s="223" t="s">
        <v>215</v>
      </c>
      <c r="BK560" s="225">
        <f>SUM(BK561:BK562)</f>
        <v>0</v>
      </c>
    </row>
    <row r="561" s="2" customFormat="1" ht="16.5" customHeight="1">
      <c r="A561" s="39"/>
      <c r="B561" s="40"/>
      <c r="C561" s="228" t="s">
        <v>1447</v>
      </c>
      <c r="D561" s="228" t="s">
        <v>217</v>
      </c>
      <c r="E561" s="229" t="s">
        <v>4490</v>
      </c>
      <c r="F561" s="230" t="s">
        <v>4491</v>
      </c>
      <c r="G561" s="231" t="s">
        <v>4425</v>
      </c>
      <c r="H561" s="232">
        <v>0.90000000000000002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221</v>
      </c>
      <c r="AT561" s="240" t="s">
        <v>217</v>
      </c>
      <c r="AU561" s="240" t="s">
        <v>89</v>
      </c>
      <c r="AY561" s="18" t="s">
        <v>215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21</v>
      </c>
      <c r="BK561" s="241">
        <f>ROUND(I561*H561,2)</f>
        <v>0</v>
      </c>
      <c r="BL561" s="18" t="s">
        <v>221</v>
      </c>
      <c r="BM561" s="240" t="s">
        <v>2627</v>
      </c>
    </row>
    <row r="562" s="2" customFormat="1" ht="16.5" customHeight="1">
      <c r="A562" s="39"/>
      <c r="B562" s="40"/>
      <c r="C562" s="228" t="s">
        <v>1452</v>
      </c>
      <c r="D562" s="228" t="s">
        <v>217</v>
      </c>
      <c r="E562" s="229" t="s">
        <v>4583</v>
      </c>
      <c r="F562" s="230" t="s">
        <v>4584</v>
      </c>
      <c r="G562" s="231" t="s">
        <v>4425</v>
      </c>
      <c r="H562" s="232">
        <v>1.5</v>
      </c>
      <c r="I562" s="233"/>
      <c r="J562" s="234">
        <f>ROUND(I562*H562,2)</f>
        <v>0</v>
      </c>
      <c r="K562" s="235"/>
      <c r="L562" s="45"/>
      <c r="M562" s="236" t="s">
        <v>1</v>
      </c>
      <c r="N562" s="237" t="s">
        <v>45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221</v>
      </c>
      <c r="AT562" s="240" t="s">
        <v>217</v>
      </c>
      <c r="AU562" s="240" t="s">
        <v>89</v>
      </c>
      <c r="AY562" s="18" t="s">
        <v>215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21</v>
      </c>
      <c r="BK562" s="241">
        <f>ROUND(I562*H562,2)</f>
        <v>0</v>
      </c>
      <c r="BL562" s="18" t="s">
        <v>221</v>
      </c>
      <c r="BM562" s="240" t="s">
        <v>2638</v>
      </c>
    </row>
    <row r="563" s="12" customFormat="1" ht="22.8" customHeight="1">
      <c r="A563" s="12"/>
      <c r="B563" s="212"/>
      <c r="C563" s="213"/>
      <c r="D563" s="214" t="s">
        <v>79</v>
      </c>
      <c r="E563" s="226" t="s">
        <v>4512</v>
      </c>
      <c r="F563" s="226" t="s">
        <v>4513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P564</f>
        <v>0</v>
      </c>
      <c r="Q563" s="220"/>
      <c r="R563" s="221">
        <f>R564</f>
        <v>0</v>
      </c>
      <c r="S563" s="220"/>
      <c r="T563" s="222">
        <f>T564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21</v>
      </c>
      <c r="AT563" s="224" t="s">
        <v>79</v>
      </c>
      <c r="AU563" s="224" t="s">
        <v>21</v>
      </c>
      <c r="AY563" s="223" t="s">
        <v>215</v>
      </c>
      <c r="BK563" s="225">
        <f>BK564</f>
        <v>0</v>
      </c>
    </row>
    <row r="564" s="2" customFormat="1" ht="16.5" customHeight="1">
      <c r="A564" s="39"/>
      <c r="B564" s="40"/>
      <c r="C564" s="228" t="s">
        <v>1457</v>
      </c>
      <c r="D564" s="228" t="s">
        <v>217</v>
      </c>
      <c r="E564" s="229" t="s">
        <v>4534</v>
      </c>
      <c r="F564" s="230" t="s">
        <v>4535</v>
      </c>
      <c r="G564" s="231" t="s">
        <v>4425</v>
      </c>
      <c r="H564" s="232">
        <v>4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221</v>
      </c>
      <c r="AT564" s="240" t="s">
        <v>217</v>
      </c>
      <c r="AU564" s="240" t="s">
        <v>89</v>
      </c>
      <c r="AY564" s="18" t="s">
        <v>215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21</v>
      </c>
      <c r="BK564" s="241">
        <f>ROUND(I564*H564,2)</f>
        <v>0</v>
      </c>
      <c r="BL564" s="18" t="s">
        <v>221</v>
      </c>
      <c r="BM564" s="240" t="s">
        <v>2648</v>
      </c>
    </row>
    <row r="565" s="12" customFormat="1" ht="25.92" customHeight="1">
      <c r="A565" s="12"/>
      <c r="B565" s="212"/>
      <c r="C565" s="213"/>
      <c r="D565" s="214" t="s">
        <v>79</v>
      </c>
      <c r="E565" s="215" t="s">
        <v>4724</v>
      </c>
      <c r="F565" s="215" t="s">
        <v>4725</v>
      </c>
      <c r="G565" s="213"/>
      <c r="H565" s="213"/>
      <c r="I565" s="216"/>
      <c r="J565" s="217">
        <f>BK565</f>
        <v>0</v>
      </c>
      <c r="K565" s="213"/>
      <c r="L565" s="218"/>
      <c r="M565" s="219"/>
      <c r="N565" s="220"/>
      <c r="O565" s="220"/>
      <c r="P565" s="221">
        <f>P566+P568+P570+P573+P575+P579</f>
        <v>0</v>
      </c>
      <c r="Q565" s="220"/>
      <c r="R565" s="221">
        <f>R566+R568+R570+R573+R575+R579</f>
        <v>0</v>
      </c>
      <c r="S565" s="220"/>
      <c r="T565" s="222">
        <f>T566+T568+T570+T573+T575+T579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3" t="s">
        <v>21</v>
      </c>
      <c r="AT565" s="224" t="s">
        <v>79</v>
      </c>
      <c r="AU565" s="224" t="s">
        <v>80</v>
      </c>
      <c r="AY565" s="223" t="s">
        <v>215</v>
      </c>
      <c r="BK565" s="225">
        <f>BK566+BK568+BK570+BK573+BK575+BK579</f>
        <v>0</v>
      </c>
    </row>
    <row r="566" s="12" customFormat="1" ht="22.8" customHeight="1">
      <c r="A566" s="12"/>
      <c r="B566" s="212"/>
      <c r="C566" s="213"/>
      <c r="D566" s="214" t="s">
        <v>79</v>
      </c>
      <c r="E566" s="226" t="s">
        <v>4700</v>
      </c>
      <c r="F566" s="226" t="s">
        <v>4701</v>
      </c>
      <c r="G566" s="213"/>
      <c r="H566" s="213"/>
      <c r="I566" s="216"/>
      <c r="J566" s="227">
        <f>BK566</f>
        <v>0</v>
      </c>
      <c r="K566" s="213"/>
      <c r="L566" s="218"/>
      <c r="M566" s="219"/>
      <c r="N566" s="220"/>
      <c r="O566" s="220"/>
      <c r="P566" s="221">
        <f>P567</f>
        <v>0</v>
      </c>
      <c r="Q566" s="220"/>
      <c r="R566" s="221">
        <f>R567</f>
        <v>0</v>
      </c>
      <c r="S566" s="220"/>
      <c r="T566" s="222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3" t="s">
        <v>21</v>
      </c>
      <c r="AT566" s="224" t="s">
        <v>79</v>
      </c>
      <c r="AU566" s="224" t="s">
        <v>21</v>
      </c>
      <c r="AY566" s="223" t="s">
        <v>215</v>
      </c>
      <c r="BK566" s="225">
        <f>BK567</f>
        <v>0</v>
      </c>
    </row>
    <row r="567" s="2" customFormat="1" ht="16.5" customHeight="1">
      <c r="A567" s="39"/>
      <c r="B567" s="40"/>
      <c r="C567" s="228" t="s">
        <v>1462</v>
      </c>
      <c r="D567" s="228" t="s">
        <v>217</v>
      </c>
      <c r="E567" s="229" t="s">
        <v>4702</v>
      </c>
      <c r="F567" s="230" t="s">
        <v>4703</v>
      </c>
      <c r="G567" s="231" t="s">
        <v>3197</v>
      </c>
      <c r="H567" s="232">
        <v>1</v>
      </c>
      <c r="I567" s="233"/>
      <c r="J567" s="234">
        <f>ROUND(I567*H567,2)</f>
        <v>0</v>
      </c>
      <c r="K567" s="235"/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221</v>
      </c>
      <c r="AT567" s="240" t="s">
        <v>217</v>
      </c>
      <c r="AU567" s="240" t="s">
        <v>89</v>
      </c>
      <c r="AY567" s="18" t="s">
        <v>215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21</v>
      </c>
      <c r="BK567" s="241">
        <f>ROUND(I567*H567,2)</f>
        <v>0</v>
      </c>
      <c r="BL567" s="18" t="s">
        <v>221</v>
      </c>
      <c r="BM567" s="240" t="s">
        <v>2660</v>
      </c>
    </row>
    <row r="568" s="12" customFormat="1" ht="22.8" customHeight="1">
      <c r="A568" s="12"/>
      <c r="B568" s="212"/>
      <c r="C568" s="213"/>
      <c r="D568" s="214" t="s">
        <v>79</v>
      </c>
      <c r="E568" s="226" t="s">
        <v>4704</v>
      </c>
      <c r="F568" s="226" t="s">
        <v>4705</v>
      </c>
      <c r="G568" s="213"/>
      <c r="H568" s="213"/>
      <c r="I568" s="216"/>
      <c r="J568" s="227">
        <f>BK568</f>
        <v>0</v>
      </c>
      <c r="K568" s="213"/>
      <c r="L568" s="218"/>
      <c r="M568" s="219"/>
      <c r="N568" s="220"/>
      <c r="O568" s="220"/>
      <c r="P568" s="221">
        <f>P569</f>
        <v>0</v>
      </c>
      <c r="Q568" s="220"/>
      <c r="R568" s="221">
        <f>R569</f>
        <v>0</v>
      </c>
      <c r="S568" s="220"/>
      <c r="T568" s="222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3" t="s">
        <v>21</v>
      </c>
      <c r="AT568" s="224" t="s">
        <v>79</v>
      </c>
      <c r="AU568" s="224" t="s">
        <v>21</v>
      </c>
      <c r="AY568" s="223" t="s">
        <v>215</v>
      </c>
      <c r="BK568" s="225">
        <f>BK569</f>
        <v>0</v>
      </c>
    </row>
    <row r="569" s="2" customFormat="1" ht="16.5" customHeight="1">
      <c r="A569" s="39"/>
      <c r="B569" s="40"/>
      <c r="C569" s="228" t="s">
        <v>1467</v>
      </c>
      <c r="D569" s="228" t="s">
        <v>217</v>
      </c>
      <c r="E569" s="229" t="s">
        <v>4706</v>
      </c>
      <c r="F569" s="230" t="s">
        <v>4707</v>
      </c>
      <c r="G569" s="231" t="s">
        <v>3197</v>
      </c>
      <c r="H569" s="232">
        <v>1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221</v>
      </c>
      <c r="AT569" s="240" t="s">
        <v>217</v>
      </c>
      <c r="AU569" s="240" t="s">
        <v>89</v>
      </c>
      <c r="AY569" s="18" t="s">
        <v>215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21</v>
      </c>
      <c r="BK569" s="241">
        <f>ROUND(I569*H569,2)</f>
        <v>0</v>
      </c>
      <c r="BL569" s="18" t="s">
        <v>221</v>
      </c>
      <c r="BM569" s="240" t="s">
        <v>2672</v>
      </c>
    </row>
    <row r="570" s="12" customFormat="1" ht="22.8" customHeight="1">
      <c r="A570" s="12"/>
      <c r="B570" s="212"/>
      <c r="C570" s="213"/>
      <c r="D570" s="214" t="s">
        <v>79</v>
      </c>
      <c r="E570" s="226" t="s">
        <v>4708</v>
      </c>
      <c r="F570" s="226" t="s">
        <v>4709</v>
      </c>
      <c r="G570" s="213"/>
      <c r="H570" s="213"/>
      <c r="I570" s="216"/>
      <c r="J570" s="227">
        <f>BK570</f>
        <v>0</v>
      </c>
      <c r="K570" s="213"/>
      <c r="L570" s="218"/>
      <c r="M570" s="219"/>
      <c r="N570" s="220"/>
      <c r="O570" s="220"/>
      <c r="P570" s="221">
        <f>SUM(P571:P572)</f>
        <v>0</v>
      </c>
      <c r="Q570" s="220"/>
      <c r="R570" s="221">
        <f>SUM(R571:R572)</f>
        <v>0</v>
      </c>
      <c r="S570" s="220"/>
      <c r="T570" s="222">
        <f>SUM(T571:T572)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3" t="s">
        <v>21</v>
      </c>
      <c r="AT570" s="224" t="s">
        <v>79</v>
      </c>
      <c r="AU570" s="224" t="s">
        <v>21</v>
      </c>
      <c r="AY570" s="223" t="s">
        <v>215</v>
      </c>
      <c r="BK570" s="225">
        <f>SUM(BK571:BK572)</f>
        <v>0</v>
      </c>
    </row>
    <row r="571" s="2" customFormat="1" ht="16.5" customHeight="1">
      <c r="A571" s="39"/>
      <c r="B571" s="40"/>
      <c r="C571" s="228" t="s">
        <v>1472</v>
      </c>
      <c r="D571" s="228" t="s">
        <v>217</v>
      </c>
      <c r="E571" s="229" t="s">
        <v>4712</v>
      </c>
      <c r="F571" s="230" t="s">
        <v>4713</v>
      </c>
      <c r="G571" s="231" t="s">
        <v>3197</v>
      </c>
      <c r="H571" s="232">
        <v>2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45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221</v>
      </c>
      <c r="AT571" s="240" t="s">
        <v>217</v>
      </c>
      <c r="AU571" s="240" t="s">
        <v>89</v>
      </c>
      <c r="AY571" s="18" t="s">
        <v>215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21</v>
      </c>
      <c r="BK571" s="241">
        <f>ROUND(I571*H571,2)</f>
        <v>0</v>
      </c>
      <c r="BL571" s="18" t="s">
        <v>221</v>
      </c>
      <c r="BM571" s="240" t="s">
        <v>2685</v>
      </c>
    </row>
    <row r="572" s="2" customFormat="1" ht="16.5" customHeight="1">
      <c r="A572" s="39"/>
      <c r="B572" s="40"/>
      <c r="C572" s="228" t="s">
        <v>1481</v>
      </c>
      <c r="D572" s="228" t="s">
        <v>217</v>
      </c>
      <c r="E572" s="229" t="s">
        <v>4726</v>
      </c>
      <c r="F572" s="230" t="s">
        <v>4723</v>
      </c>
      <c r="G572" s="231" t="s">
        <v>3197</v>
      </c>
      <c r="H572" s="232">
        <v>1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221</v>
      </c>
      <c r="AT572" s="240" t="s">
        <v>217</v>
      </c>
      <c r="AU572" s="240" t="s">
        <v>89</v>
      </c>
      <c r="AY572" s="18" t="s">
        <v>215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21</v>
      </c>
      <c r="BK572" s="241">
        <f>ROUND(I572*H572,2)</f>
        <v>0</v>
      </c>
      <c r="BL572" s="18" t="s">
        <v>221</v>
      </c>
      <c r="BM572" s="240" t="s">
        <v>2696</v>
      </c>
    </row>
    <row r="573" s="12" customFormat="1" ht="22.8" customHeight="1">
      <c r="A573" s="12"/>
      <c r="B573" s="212"/>
      <c r="C573" s="213"/>
      <c r="D573" s="214" t="s">
        <v>79</v>
      </c>
      <c r="E573" s="226" t="s">
        <v>4714</v>
      </c>
      <c r="F573" s="226" t="s">
        <v>4715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P574</f>
        <v>0</v>
      </c>
      <c r="Q573" s="220"/>
      <c r="R573" s="221">
        <f>R574</f>
        <v>0</v>
      </c>
      <c r="S573" s="220"/>
      <c r="T573" s="222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21</v>
      </c>
      <c r="AT573" s="224" t="s">
        <v>79</v>
      </c>
      <c r="AU573" s="224" t="s">
        <v>21</v>
      </c>
      <c r="AY573" s="223" t="s">
        <v>215</v>
      </c>
      <c r="BK573" s="225">
        <f>BK574</f>
        <v>0</v>
      </c>
    </row>
    <row r="574" s="2" customFormat="1" ht="16.5" customHeight="1">
      <c r="A574" s="39"/>
      <c r="B574" s="40"/>
      <c r="C574" s="228" t="s">
        <v>1487</v>
      </c>
      <c r="D574" s="228" t="s">
        <v>217</v>
      </c>
      <c r="E574" s="229" t="s">
        <v>4716</v>
      </c>
      <c r="F574" s="230" t="s">
        <v>4717</v>
      </c>
      <c r="G574" s="231" t="s">
        <v>3197</v>
      </c>
      <c r="H574" s="232">
        <v>1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45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221</v>
      </c>
      <c r="AT574" s="240" t="s">
        <v>217</v>
      </c>
      <c r="AU574" s="240" t="s">
        <v>89</v>
      </c>
      <c r="AY574" s="18" t="s">
        <v>215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21</v>
      </c>
      <c r="BK574" s="241">
        <f>ROUND(I574*H574,2)</f>
        <v>0</v>
      </c>
      <c r="BL574" s="18" t="s">
        <v>221</v>
      </c>
      <c r="BM574" s="240" t="s">
        <v>2706</v>
      </c>
    </row>
    <row r="575" s="12" customFormat="1" ht="22.8" customHeight="1">
      <c r="A575" s="12"/>
      <c r="B575" s="212"/>
      <c r="C575" s="213"/>
      <c r="D575" s="214" t="s">
        <v>79</v>
      </c>
      <c r="E575" s="226" t="s">
        <v>4472</v>
      </c>
      <c r="F575" s="226" t="s">
        <v>4473</v>
      </c>
      <c r="G575" s="213"/>
      <c r="H575" s="213"/>
      <c r="I575" s="216"/>
      <c r="J575" s="227">
        <f>BK575</f>
        <v>0</v>
      </c>
      <c r="K575" s="213"/>
      <c r="L575" s="218"/>
      <c r="M575" s="219"/>
      <c r="N575" s="220"/>
      <c r="O575" s="220"/>
      <c r="P575" s="221">
        <f>SUM(P576:P578)</f>
        <v>0</v>
      </c>
      <c r="Q575" s="220"/>
      <c r="R575" s="221">
        <f>SUM(R576:R578)</f>
        <v>0</v>
      </c>
      <c r="S575" s="220"/>
      <c r="T575" s="222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21</v>
      </c>
      <c r="AT575" s="224" t="s">
        <v>79</v>
      </c>
      <c r="AU575" s="224" t="s">
        <v>21</v>
      </c>
      <c r="AY575" s="223" t="s">
        <v>215</v>
      </c>
      <c r="BK575" s="225">
        <f>SUM(BK576:BK578)</f>
        <v>0</v>
      </c>
    </row>
    <row r="576" s="2" customFormat="1" ht="16.5" customHeight="1">
      <c r="A576" s="39"/>
      <c r="B576" s="40"/>
      <c r="C576" s="228" t="s">
        <v>1492</v>
      </c>
      <c r="D576" s="228" t="s">
        <v>217</v>
      </c>
      <c r="E576" s="229" t="s">
        <v>4567</v>
      </c>
      <c r="F576" s="230" t="s">
        <v>4568</v>
      </c>
      <c r="G576" s="231" t="s">
        <v>3197</v>
      </c>
      <c r="H576" s="232">
        <v>2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221</v>
      </c>
      <c r="AT576" s="240" t="s">
        <v>217</v>
      </c>
      <c r="AU576" s="240" t="s">
        <v>89</v>
      </c>
      <c r="AY576" s="18" t="s">
        <v>215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21</v>
      </c>
      <c r="BK576" s="241">
        <f>ROUND(I576*H576,2)</f>
        <v>0</v>
      </c>
      <c r="BL576" s="18" t="s">
        <v>221</v>
      </c>
      <c r="BM576" s="240" t="s">
        <v>2717</v>
      </c>
    </row>
    <row r="577" s="2" customFormat="1" ht="16.5" customHeight="1">
      <c r="A577" s="39"/>
      <c r="B577" s="40"/>
      <c r="C577" s="228" t="s">
        <v>1498</v>
      </c>
      <c r="D577" s="228" t="s">
        <v>217</v>
      </c>
      <c r="E577" s="229" t="s">
        <v>4490</v>
      </c>
      <c r="F577" s="230" t="s">
        <v>4491</v>
      </c>
      <c r="G577" s="231" t="s">
        <v>4425</v>
      </c>
      <c r="H577" s="232">
        <v>0.90000000000000002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45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221</v>
      </c>
      <c r="AT577" s="240" t="s">
        <v>217</v>
      </c>
      <c r="AU577" s="240" t="s">
        <v>89</v>
      </c>
      <c r="AY577" s="18" t="s">
        <v>215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21</v>
      </c>
      <c r="BK577" s="241">
        <f>ROUND(I577*H577,2)</f>
        <v>0</v>
      </c>
      <c r="BL577" s="18" t="s">
        <v>221</v>
      </c>
      <c r="BM577" s="240" t="s">
        <v>2729</v>
      </c>
    </row>
    <row r="578" s="2" customFormat="1" ht="16.5" customHeight="1">
      <c r="A578" s="39"/>
      <c r="B578" s="40"/>
      <c r="C578" s="228" t="s">
        <v>1502</v>
      </c>
      <c r="D578" s="228" t="s">
        <v>217</v>
      </c>
      <c r="E578" s="229" t="s">
        <v>4583</v>
      </c>
      <c r="F578" s="230" t="s">
        <v>4584</v>
      </c>
      <c r="G578" s="231" t="s">
        <v>4425</v>
      </c>
      <c r="H578" s="232">
        <v>1.5</v>
      </c>
      <c r="I578" s="233"/>
      <c r="J578" s="234">
        <f>ROUND(I578*H578,2)</f>
        <v>0</v>
      </c>
      <c r="K578" s="235"/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221</v>
      </c>
      <c r="AT578" s="240" t="s">
        <v>217</v>
      </c>
      <c r="AU578" s="240" t="s">
        <v>89</v>
      </c>
      <c r="AY578" s="18" t="s">
        <v>215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21</v>
      </c>
      <c r="BK578" s="241">
        <f>ROUND(I578*H578,2)</f>
        <v>0</v>
      </c>
      <c r="BL578" s="18" t="s">
        <v>221</v>
      </c>
      <c r="BM578" s="240" t="s">
        <v>2742</v>
      </c>
    </row>
    <row r="579" s="12" customFormat="1" ht="22.8" customHeight="1">
      <c r="A579" s="12"/>
      <c r="B579" s="212"/>
      <c r="C579" s="213"/>
      <c r="D579" s="214" t="s">
        <v>79</v>
      </c>
      <c r="E579" s="226" t="s">
        <v>4512</v>
      </c>
      <c r="F579" s="226" t="s">
        <v>4513</v>
      </c>
      <c r="G579" s="213"/>
      <c r="H579" s="213"/>
      <c r="I579" s="216"/>
      <c r="J579" s="227">
        <f>BK579</f>
        <v>0</v>
      </c>
      <c r="K579" s="213"/>
      <c r="L579" s="218"/>
      <c r="M579" s="219"/>
      <c r="N579" s="220"/>
      <c r="O579" s="220"/>
      <c r="P579" s="221">
        <f>P580</f>
        <v>0</v>
      </c>
      <c r="Q579" s="220"/>
      <c r="R579" s="221">
        <f>R580</f>
        <v>0</v>
      </c>
      <c r="S579" s="220"/>
      <c r="T579" s="222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3" t="s">
        <v>21</v>
      </c>
      <c r="AT579" s="224" t="s">
        <v>79</v>
      </c>
      <c r="AU579" s="224" t="s">
        <v>21</v>
      </c>
      <c r="AY579" s="223" t="s">
        <v>215</v>
      </c>
      <c r="BK579" s="225">
        <f>BK580</f>
        <v>0</v>
      </c>
    </row>
    <row r="580" s="2" customFormat="1" ht="16.5" customHeight="1">
      <c r="A580" s="39"/>
      <c r="B580" s="40"/>
      <c r="C580" s="228" t="s">
        <v>1508</v>
      </c>
      <c r="D580" s="228" t="s">
        <v>217</v>
      </c>
      <c r="E580" s="229" t="s">
        <v>4534</v>
      </c>
      <c r="F580" s="230" t="s">
        <v>4535</v>
      </c>
      <c r="G580" s="231" t="s">
        <v>4425</v>
      </c>
      <c r="H580" s="232">
        <v>4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221</v>
      </c>
      <c r="AT580" s="240" t="s">
        <v>217</v>
      </c>
      <c r="AU580" s="240" t="s">
        <v>89</v>
      </c>
      <c r="AY580" s="18" t="s">
        <v>215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21</v>
      </c>
      <c r="BK580" s="241">
        <f>ROUND(I580*H580,2)</f>
        <v>0</v>
      </c>
      <c r="BL580" s="18" t="s">
        <v>221</v>
      </c>
      <c r="BM580" s="240" t="s">
        <v>2753</v>
      </c>
    </row>
    <row r="581" s="12" customFormat="1" ht="25.92" customHeight="1">
      <c r="A581" s="12"/>
      <c r="B581" s="212"/>
      <c r="C581" s="213"/>
      <c r="D581" s="214" t="s">
        <v>79</v>
      </c>
      <c r="E581" s="215" t="s">
        <v>4727</v>
      </c>
      <c r="F581" s="215" t="s">
        <v>4728</v>
      </c>
      <c r="G581" s="213"/>
      <c r="H581" s="213"/>
      <c r="I581" s="216"/>
      <c r="J581" s="217">
        <f>BK581</f>
        <v>0</v>
      </c>
      <c r="K581" s="213"/>
      <c r="L581" s="218"/>
      <c r="M581" s="219"/>
      <c r="N581" s="220"/>
      <c r="O581" s="220"/>
      <c r="P581" s="221">
        <f>P582+P584+P586+P588+P590+P592</f>
        <v>0</v>
      </c>
      <c r="Q581" s="220"/>
      <c r="R581" s="221">
        <f>R582+R584+R586+R588+R590+R592</f>
        <v>0</v>
      </c>
      <c r="S581" s="220"/>
      <c r="T581" s="222">
        <f>T582+T584+T586+T588+T590+T592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21</v>
      </c>
      <c r="AT581" s="224" t="s">
        <v>79</v>
      </c>
      <c r="AU581" s="224" t="s">
        <v>80</v>
      </c>
      <c r="AY581" s="223" t="s">
        <v>215</v>
      </c>
      <c r="BK581" s="225">
        <f>BK582+BK584+BK586+BK588+BK590+BK592</f>
        <v>0</v>
      </c>
    </row>
    <row r="582" s="12" customFormat="1" ht="22.8" customHeight="1">
      <c r="A582" s="12"/>
      <c r="B582" s="212"/>
      <c r="C582" s="213"/>
      <c r="D582" s="214" t="s">
        <v>79</v>
      </c>
      <c r="E582" s="226" t="s">
        <v>4729</v>
      </c>
      <c r="F582" s="226" t="s">
        <v>4730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P583</f>
        <v>0</v>
      </c>
      <c r="Q582" s="220"/>
      <c r="R582" s="221">
        <f>R583</f>
        <v>0</v>
      </c>
      <c r="S582" s="220"/>
      <c r="T582" s="222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21</v>
      </c>
      <c r="AT582" s="224" t="s">
        <v>79</v>
      </c>
      <c r="AU582" s="224" t="s">
        <v>21</v>
      </c>
      <c r="AY582" s="223" t="s">
        <v>215</v>
      </c>
      <c r="BK582" s="225">
        <f>BK583</f>
        <v>0</v>
      </c>
    </row>
    <row r="583" s="2" customFormat="1" ht="16.5" customHeight="1">
      <c r="A583" s="39"/>
      <c r="B583" s="40"/>
      <c r="C583" s="228" t="s">
        <v>1513</v>
      </c>
      <c r="D583" s="228" t="s">
        <v>217</v>
      </c>
      <c r="E583" s="229" t="s">
        <v>4731</v>
      </c>
      <c r="F583" s="230" t="s">
        <v>4732</v>
      </c>
      <c r="G583" s="231" t="s">
        <v>3197</v>
      </c>
      <c r="H583" s="232">
        <v>1</v>
      </c>
      <c r="I583" s="233"/>
      <c r="J583" s="234">
        <f>ROUND(I583*H583,2)</f>
        <v>0</v>
      </c>
      <c r="K583" s="235"/>
      <c r="L583" s="45"/>
      <c r="M583" s="236" t="s">
        <v>1</v>
      </c>
      <c r="N583" s="237" t="s">
        <v>45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221</v>
      </c>
      <c r="AT583" s="240" t="s">
        <v>217</v>
      </c>
      <c r="AU583" s="240" t="s">
        <v>89</v>
      </c>
      <c r="AY583" s="18" t="s">
        <v>215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221</v>
      </c>
      <c r="BM583" s="240" t="s">
        <v>2766</v>
      </c>
    </row>
    <row r="584" s="12" customFormat="1" ht="22.8" customHeight="1">
      <c r="A584" s="12"/>
      <c r="B584" s="212"/>
      <c r="C584" s="213"/>
      <c r="D584" s="214" t="s">
        <v>79</v>
      </c>
      <c r="E584" s="226" t="s">
        <v>4733</v>
      </c>
      <c r="F584" s="226" t="s">
        <v>4734</v>
      </c>
      <c r="G584" s="213"/>
      <c r="H584" s="213"/>
      <c r="I584" s="216"/>
      <c r="J584" s="227">
        <f>BK584</f>
        <v>0</v>
      </c>
      <c r="K584" s="213"/>
      <c r="L584" s="218"/>
      <c r="M584" s="219"/>
      <c r="N584" s="220"/>
      <c r="O584" s="220"/>
      <c r="P584" s="221">
        <f>P585</f>
        <v>0</v>
      </c>
      <c r="Q584" s="220"/>
      <c r="R584" s="221">
        <f>R585</f>
        <v>0</v>
      </c>
      <c r="S584" s="220"/>
      <c r="T584" s="222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3" t="s">
        <v>21</v>
      </c>
      <c r="AT584" s="224" t="s">
        <v>79</v>
      </c>
      <c r="AU584" s="224" t="s">
        <v>21</v>
      </c>
      <c r="AY584" s="223" t="s">
        <v>215</v>
      </c>
      <c r="BK584" s="225">
        <f>BK585</f>
        <v>0</v>
      </c>
    </row>
    <row r="585" s="2" customFormat="1" ht="16.5" customHeight="1">
      <c r="A585" s="39"/>
      <c r="B585" s="40"/>
      <c r="C585" s="228" t="s">
        <v>1518</v>
      </c>
      <c r="D585" s="228" t="s">
        <v>217</v>
      </c>
      <c r="E585" s="229" t="s">
        <v>4735</v>
      </c>
      <c r="F585" s="230" t="s">
        <v>4736</v>
      </c>
      <c r="G585" s="231" t="s">
        <v>3197</v>
      </c>
      <c r="H585" s="232">
        <v>2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221</v>
      </c>
      <c r="AT585" s="240" t="s">
        <v>217</v>
      </c>
      <c r="AU585" s="240" t="s">
        <v>89</v>
      </c>
      <c r="AY585" s="18" t="s">
        <v>215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21</v>
      </c>
      <c r="BK585" s="241">
        <f>ROUND(I585*H585,2)</f>
        <v>0</v>
      </c>
      <c r="BL585" s="18" t="s">
        <v>221</v>
      </c>
      <c r="BM585" s="240" t="s">
        <v>2776</v>
      </c>
    </row>
    <row r="586" s="12" customFormat="1" ht="22.8" customHeight="1">
      <c r="A586" s="12"/>
      <c r="B586" s="212"/>
      <c r="C586" s="213"/>
      <c r="D586" s="214" t="s">
        <v>79</v>
      </c>
      <c r="E586" s="226" t="s">
        <v>4737</v>
      </c>
      <c r="F586" s="226" t="s">
        <v>4738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P587</f>
        <v>0</v>
      </c>
      <c r="Q586" s="220"/>
      <c r="R586" s="221">
        <f>R587</f>
        <v>0</v>
      </c>
      <c r="S586" s="220"/>
      <c r="T586" s="222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21</v>
      </c>
      <c r="AT586" s="224" t="s">
        <v>79</v>
      </c>
      <c r="AU586" s="224" t="s">
        <v>21</v>
      </c>
      <c r="AY586" s="223" t="s">
        <v>215</v>
      </c>
      <c r="BK586" s="225">
        <f>BK587</f>
        <v>0</v>
      </c>
    </row>
    <row r="587" s="2" customFormat="1" ht="16.5" customHeight="1">
      <c r="A587" s="39"/>
      <c r="B587" s="40"/>
      <c r="C587" s="228" t="s">
        <v>1523</v>
      </c>
      <c r="D587" s="228" t="s">
        <v>217</v>
      </c>
      <c r="E587" s="229" t="s">
        <v>4739</v>
      </c>
      <c r="F587" s="230" t="s">
        <v>4740</v>
      </c>
      <c r="G587" s="231" t="s">
        <v>3197</v>
      </c>
      <c r="H587" s="232">
        <v>1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221</v>
      </c>
      <c r="AT587" s="240" t="s">
        <v>217</v>
      </c>
      <c r="AU587" s="240" t="s">
        <v>89</v>
      </c>
      <c r="AY587" s="18" t="s">
        <v>215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21</v>
      </c>
      <c r="BK587" s="241">
        <f>ROUND(I587*H587,2)</f>
        <v>0</v>
      </c>
      <c r="BL587" s="18" t="s">
        <v>221</v>
      </c>
      <c r="BM587" s="240" t="s">
        <v>2790</v>
      </c>
    </row>
    <row r="588" s="12" customFormat="1" ht="22.8" customHeight="1">
      <c r="A588" s="12"/>
      <c r="B588" s="212"/>
      <c r="C588" s="213"/>
      <c r="D588" s="214" t="s">
        <v>79</v>
      </c>
      <c r="E588" s="226" t="s">
        <v>4472</v>
      </c>
      <c r="F588" s="226" t="s">
        <v>4473</v>
      </c>
      <c r="G588" s="213"/>
      <c r="H588" s="213"/>
      <c r="I588" s="216"/>
      <c r="J588" s="227">
        <f>BK588</f>
        <v>0</v>
      </c>
      <c r="K588" s="213"/>
      <c r="L588" s="218"/>
      <c r="M588" s="219"/>
      <c r="N588" s="220"/>
      <c r="O588" s="220"/>
      <c r="P588" s="221">
        <f>P589</f>
        <v>0</v>
      </c>
      <c r="Q588" s="220"/>
      <c r="R588" s="221">
        <f>R589</f>
        <v>0</v>
      </c>
      <c r="S588" s="220"/>
      <c r="T588" s="222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3" t="s">
        <v>21</v>
      </c>
      <c r="AT588" s="224" t="s">
        <v>79</v>
      </c>
      <c r="AU588" s="224" t="s">
        <v>21</v>
      </c>
      <c r="AY588" s="223" t="s">
        <v>215</v>
      </c>
      <c r="BK588" s="225">
        <f>BK589</f>
        <v>0</v>
      </c>
    </row>
    <row r="589" s="2" customFormat="1" ht="16.5" customHeight="1">
      <c r="A589" s="39"/>
      <c r="B589" s="40"/>
      <c r="C589" s="228" t="s">
        <v>1528</v>
      </c>
      <c r="D589" s="228" t="s">
        <v>217</v>
      </c>
      <c r="E589" s="229" t="s">
        <v>4741</v>
      </c>
      <c r="F589" s="230" t="s">
        <v>4742</v>
      </c>
      <c r="G589" s="231" t="s">
        <v>3197</v>
      </c>
      <c r="H589" s="232">
        <v>1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221</v>
      </c>
      <c r="AT589" s="240" t="s">
        <v>217</v>
      </c>
      <c r="AU589" s="240" t="s">
        <v>89</v>
      </c>
      <c r="AY589" s="18" t="s">
        <v>215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221</v>
      </c>
      <c r="BM589" s="240" t="s">
        <v>2801</v>
      </c>
    </row>
    <row r="590" s="12" customFormat="1" ht="22.8" customHeight="1">
      <c r="A590" s="12"/>
      <c r="B590" s="212"/>
      <c r="C590" s="213"/>
      <c r="D590" s="214" t="s">
        <v>79</v>
      </c>
      <c r="E590" s="226" t="s">
        <v>4494</v>
      </c>
      <c r="F590" s="226" t="s">
        <v>4495</v>
      </c>
      <c r="G590" s="213"/>
      <c r="H590" s="213"/>
      <c r="I590" s="216"/>
      <c r="J590" s="227">
        <f>BK590</f>
        <v>0</v>
      </c>
      <c r="K590" s="213"/>
      <c r="L590" s="218"/>
      <c r="M590" s="219"/>
      <c r="N590" s="220"/>
      <c r="O590" s="220"/>
      <c r="P590" s="221">
        <f>P591</f>
        <v>0</v>
      </c>
      <c r="Q590" s="220"/>
      <c r="R590" s="221">
        <f>R591</f>
        <v>0</v>
      </c>
      <c r="S590" s="220"/>
      <c r="T590" s="222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3" t="s">
        <v>21</v>
      </c>
      <c r="AT590" s="224" t="s">
        <v>79</v>
      </c>
      <c r="AU590" s="224" t="s">
        <v>21</v>
      </c>
      <c r="AY590" s="223" t="s">
        <v>215</v>
      </c>
      <c r="BK590" s="225">
        <f>BK591</f>
        <v>0</v>
      </c>
    </row>
    <row r="591" s="2" customFormat="1" ht="16.5" customHeight="1">
      <c r="A591" s="39"/>
      <c r="B591" s="40"/>
      <c r="C591" s="228" t="s">
        <v>1532</v>
      </c>
      <c r="D591" s="228" t="s">
        <v>217</v>
      </c>
      <c r="E591" s="229" t="s">
        <v>4743</v>
      </c>
      <c r="F591" s="230" t="s">
        <v>4744</v>
      </c>
      <c r="G591" s="231" t="s">
        <v>4425</v>
      </c>
      <c r="H591" s="232">
        <v>3.1000000000000001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221</v>
      </c>
      <c r="AT591" s="240" t="s">
        <v>217</v>
      </c>
      <c r="AU591" s="240" t="s">
        <v>89</v>
      </c>
      <c r="AY591" s="18" t="s">
        <v>215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21</v>
      </c>
      <c r="BK591" s="241">
        <f>ROUND(I591*H591,2)</f>
        <v>0</v>
      </c>
      <c r="BL591" s="18" t="s">
        <v>221</v>
      </c>
      <c r="BM591" s="240" t="s">
        <v>2811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4512</v>
      </c>
      <c r="F592" s="226" t="s">
        <v>4513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P593</f>
        <v>0</v>
      </c>
      <c r="Q592" s="220"/>
      <c r="R592" s="221">
        <f>R593</f>
        <v>0</v>
      </c>
      <c r="S592" s="220"/>
      <c r="T592" s="222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21</v>
      </c>
      <c r="AT592" s="224" t="s">
        <v>79</v>
      </c>
      <c r="AU592" s="224" t="s">
        <v>21</v>
      </c>
      <c r="AY592" s="223" t="s">
        <v>215</v>
      </c>
      <c r="BK592" s="225">
        <f>BK593</f>
        <v>0</v>
      </c>
    </row>
    <row r="593" s="2" customFormat="1" ht="16.5" customHeight="1">
      <c r="A593" s="39"/>
      <c r="B593" s="40"/>
      <c r="C593" s="228" t="s">
        <v>1537</v>
      </c>
      <c r="D593" s="228" t="s">
        <v>217</v>
      </c>
      <c r="E593" s="229" t="s">
        <v>4745</v>
      </c>
      <c r="F593" s="230" t="s">
        <v>4746</v>
      </c>
      <c r="G593" s="231" t="s">
        <v>4425</v>
      </c>
      <c r="H593" s="232">
        <v>2.2999999999999998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45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221</v>
      </c>
      <c r="AT593" s="240" t="s">
        <v>217</v>
      </c>
      <c r="AU593" s="240" t="s">
        <v>89</v>
      </c>
      <c r="AY593" s="18" t="s">
        <v>215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21</v>
      </c>
      <c r="BK593" s="241">
        <f>ROUND(I593*H593,2)</f>
        <v>0</v>
      </c>
      <c r="BL593" s="18" t="s">
        <v>221</v>
      </c>
      <c r="BM593" s="240" t="s">
        <v>2821</v>
      </c>
    </row>
    <row r="594" s="12" customFormat="1" ht="25.92" customHeight="1">
      <c r="A594" s="12"/>
      <c r="B594" s="212"/>
      <c r="C594" s="213"/>
      <c r="D594" s="214" t="s">
        <v>79</v>
      </c>
      <c r="E594" s="215" t="s">
        <v>4747</v>
      </c>
      <c r="F594" s="215" t="s">
        <v>4748</v>
      </c>
      <c r="G594" s="213"/>
      <c r="H594" s="213"/>
      <c r="I594" s="216"/>
      <c r="J594" s="217">
        <f>BK594</f>
        <v>0</v>
      </c>
      <c r="K594" s="213"/>
      <c r="L594" s="218"/>
      <c r="M594" s="219"/>
      <c r="N594" s="220"/>
      <c r="O594" s="220"/>
      <c r="P594" s="221">
        <f>P595+P597+P599+P601+P603+P606</f>
        <v>0</v>
      </c>
      <c r="Q594" s="220"/>
      <c r="R594" s="221">
        <f>R595+R597+R599+R601+R603+R606</f>
        <v>0</v>
      </c>
      <c r="S594" s="220"/>
      <c r="T594" s="222">
        <f>T595+T597+T599+T601+T603+T606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3" t="s">
        <v>21</v>
      </c>
      <c r="AT594" s="224" t="s">
        <v>79</v>
      </c>
      <c r="AU594" s="224" t="s">
        <v>80</v>
      </c>
      <c r="AY594" s="223" t="s">
        <v>215</v>
      </c>
      <c r="BK594" s="225">
        <f>BK595+BK597+BK599+BK601+BK603+BK606</f>
        <v>0</v>
      </c>
    </row>
    <row r="595" s="12" customFormat="1" ht="22.8" customHeight="1">
      <c r="A595" s="12"/>
      <c r="B595" s="212"/>
      <c r="C595" s="213"/>
      <c r="D595" s="214" t="s">
        <v>79</v>
      </c>
      <c r="E595" s="226" t="s">
        <v>4749</v>
      </c>
      <c r="F595" s="226" t="s">
        <v>4750</v>
      </c>
      <c r="G595" s="213"/>
      <c r="H595" s="213"/>
      <c r="I595" s="216"/>
      <c r="J595" s="227">
        <f>BK595</f>
        <v>0</v>
      </c>
      <c r="K595" s="213"/>
      <c r="L595" s="218"/>
      <c r="M595" s="219"/>
      <c r="N595" s="220"/>
      <c r="O595" s="220"/>
      <c r="P595" s="221">
        <f>P596</f>
        <v>0</v>
      </c>
      <c r="Q595" s="220"/>
      <c r="R595" s="221">
        <f>R596</f>
        <v>0</v>
      </c>
      <c r="S595" s="220"/>
      <c r="T595" s="222">
        <f>T596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3" t="s">
        <v>21</v>
      </c>
      <c r="AT595" s="224" t="s">
        <v>79</v>
      </c>
      <c r="AU595" s="224" t="s">
        <v>21</v>
      </c>
      <c r="AY595" s="223" t="s">
        <v>215</v>
      </c>
      <c r="BK595" s="225">
        <f>BK596</f>
        <v>0</v>
      </c>
    </row>
    <row r="596" s="2" customFormat="1" ht="16.5" customHeight="1">
      <c r="A596" s="39"/>
      <c r="B596" s="40"/>
      <c r="C596" s="228" t="s">
        <v>1544</v>
      </c>
      <c r="D596" s="228" t="s">
        <v>217</v>
      </c>
      <c r="E596" s="229" t="s">
        <v>4751</v>
      </c>
      <c r="F596" s="230" t="s">
        <v>4752</v>
      </c>
      <c r="G596" s="231" t="s">
        <v>3197</v>
      </c>
      <c r="H596" s="232">
        <v>1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45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221</v>
      </c>
      <c r="AT596" s="240" t="s">
        <v>217</v>
      </c>
      <c r="AU596" s="240" t="s">
        <v>89</v>
      </c>
      <c r="AY596" s="18" t="s">
        <v>215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21</v>
      </c>
      <c r="BK596" s="241">
        <f>ROUND(I596*H596,2)</f>
        <v>0</v>
      </c>
      <c r="BL596" s="18" t="s">
        <v>221</v>
      </c>
      <c r="BM596" s="240" t="s">
        <v>2831</v>
      </c>
    </row>
    <row r="597" s="12" customFormat="1" ht="22.8" customHeight="1">
      <c r="A597" s="12"/>
      <c r="B597" s="212"/>
      <c r="C597" s="213"/>
      <c r="D597" s="214" t="s">
        <v>79</v>
      </c>
      <c r="E597" s="226" t="s">
        <v>4753</v>
      </c>
      <c r="F597" s="226" t="s">
        <v>4754</v>
      </c>
      <c r="G597" s="213"/>
      <c r="H597" s="213"/>
      <c r="I597" s="216"/>
      <c r="J597" s="227">
        <f>BK597</f>
        <v>0</v>
      </c>
      <c r="K597" s="213"/>
      <c r="L597" s="218"/>
      <c r="M597" s="219"/>
      <c r="N597" s="220"/>
      <c r="O597" s="220"/>
      <c r="P597" s="221">
        <f>P598</f>
        <v>0</v>
      </c>
      <c r="Q597" s="220"/>
      <c r="R597" s="221">
        <f>R598</f>
        <v>0</v>
      </c>
      <c r="S597" s="220"/>
      <c r="T597" s="222">
        <f>T598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3" t="s">
        <v>21</v>
      </c>
      <c r="AT597" s="224" t="s">
        <v>79</v>
      </c>
      <c r="AU597" s="224" t="s">
        <v>21</v>
      </c>
      <c r="AY597" s="223" t="s">
        <v>215</v>
      </c>
      <c r="BK597" s="225">
        <f>BK598</f>
        <v>0</v>
      </c>
    </row>
    <row r="598" s="2" customFormat="1" ht="16.5" customHeight="1">
      <c r="A598" s="39"/>
      <c r="B598" s="40"/>
      <c r="C598" s="228" t="s">
        <v>1552</v>
      </c>
      <c r="D598" s="228" t="s">
        <v>217</v>
      </c>
      <c r="E598" s="229" t="s">
        <v>4755</v>
      </c>
      <c r="F598" s="230" t="s">
        <v>4756</v>
      </c>
      <c r="G598" s="231" t="s">
        <v>3197</v>
      </c>
      <c r="H598" s="232">
        <v>1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45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221</v>
      </c>
      <c r="AT598" s="240" t="s">
        <v>217</v>
      </c>
      <c r="AU598" s="240" t="s">
        <v>89</v>
      </c>
      <c r="AY598" s="18" t="s">
        <v>215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21</v>
      </c>
      <c r="BK598" s="241">
        <f>ROUND(I598*H598,2)</f>
        <v>0</v>
      </c>
      <c r="BL598" s="18" t="s">
        <v>221</v>
      </c>
      <c r="BM598" s="240" t="s">
        <v>2842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4737</v>
      </c>
      <c r="F599" s="226" t="s">
        <v>4738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P600</f>
        <v>0</v>
      </c>
      <c r="Q599" s="220"/>
      <c r="R599" s="221">
        <f>R600</f>
        <v>0</v>
      </c>
      <c r="S599" s="220"/>
      <c r="T599" s="222">
        <f>T600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21</v>
      </c>
      <c r="AT599" s="224" t="s">
        <v>79</v>
      </c>
      <c r="AU599" s="224" t="s">
        <v>21</v>
      </c>
      <c r="AY599" s="223" t="s">
        <v>215</v>
      </c>
      <c r="BK599" s="225">
        <f>BK600</f>
        <v>0</v>
      </c>
    </row>
    <row r="600" s="2" customFormat="1" ht="16.5" customHeight="1">
      <c r="A600" s="39"/>
      <c r="B600" s="40"/>
      <c r="C600" s="228" t="s">
        <v>1557</v>
      </c>
      <c r="D600" s="228" t="s">
        <v>217</v>
      </c>
      <c r="E600" s="229" t="s">
        <v>4757</v>
      </c>
      <c r="F600" s="230" t="s">
        <v>4758</v>
      </c>
      <c r="G600" s="231" t="s">
        <v>3197</v>
      </c>
      <c r="H600" s="232">
        <v>2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45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221</v>
      </c>
      <c r="AT600" s="240" t="s">
        <v>217</v>
      </c>
      <c r="AU600" s="240" t="s">
        <v>89</v>
      </c>
      <c r="AY600" s="18" t="s">
        <v>215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21</v>
      </c>
      <c r="BK600" s="241">
        <f>ROUND(I600*H600,2)</f>
        <v>0</v>
      </c>
      <c r="BL600" s="18" t="s">
        <v>221</v>
      </c>
      <c r="BM600" s="240" t="s">
        <v>2852</v>
      </c>
    </row>
    <row r="601" s="12" customFormat="1" ht="22.8" customHeight="1">
      <c r="A601" s="12"/>
      <c r="B601" s="212"/>
      <c r="C601" s="213"/>
      <c r="D601" s="214" t="s">
        <v>79</v>
      </c>
      <c r="E601" s="226" t="s">
        <v>4559</v>
      </c>
      <c r="F601" s="226" t="s">
        <v>4560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P602</f>
        <v>0</v>
      </c>
      <c r="Q601" s="220"/>
      <c r="R601" s="221">
        <f>R602</f>
        <v>0</v>
      </c>
      <c r="S601" s="220"/>
      <c r="T601" s="222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21</v>
      </c>
      <c r="AT601" s="224" t="s">
        <v>79</v>
      </c>
      <c r="AU601" s="224" t="s">
        <v>21</v>
      </c>
      <c r="AY601" s="223" t="s">
        <v>215</v>
      </c>
      <c r="BK601" s="225">
        <f>BK602</f>
        <v>0</v>
      </c>
    </row>
    <row r="602" s="2" customFormat="1" ht="16.5" customHeight="1">
      <c r="A602" s="39"/>
      <c r="B602" s="40"/>
      <c r="C602" s="228" t="s">
        <v>1563</v>
      </c>
      <c r="D602" s="228" t="s">
        <v>217</v>
      </c>
      <c r="E602" s="229" t="s">
        <v>4759</v>
      </c>
      <c r="F602" s="230" t="s">
        <v>4760</v>
      </c>
      <c r="G602" s="231" t="s">
        <v>3197</v>
      </c>
      <c r="H602" s="232">
        <v>1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45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221</v>
      </c>
      <c r="AT602" s="240" t="s">
        <v>217</v>
      </c>
      <c r="AU602" s="240" t="s">
        <v>89</v>
      </c>
      <c r="AY602" s="18" t="s">
        <v>215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21</v>
      </c>
      <c r="BK602" s="241">
        <f>ROUND(I602*H602,2)</f>
        <v>0</v>
      </c>
      <c r="BL602" s="18" t="s">
        <v>221</v>
      </c>
      <c r="BM602" s="240" t="s">
        <v>2860</v>
      </c>
    </row>
    <row r="603" s="12" customFormat="1" ht="22.8" customHeight="1">
      <c r="A603" s="12"/>
      <c r="B603" s="212"/>
      <c r="C603" s="213"/>
      <c r="D603" s="214" t="s">
        <v>79</v>
      </c>
      <c r="E603" s="226" t="s">
        <v>4494</v>
      </c>
      <c r="F603" s="226" t="s">
        <v>4495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SUM(P604:P605)</f>
        <v>0</v>
      </c>
      <c r="Q603" s="220"/>
      <c r="R603" s="221">
        <f>SUM(R604:R605)</f>
        <v>0</v>
      </c>
      <c r="S603" s="220"/>
      <c r="T603" s="222">
        <f>SUM(T604:T605)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21</v>
      </c>
      <c r="AT603" s="224" t="s">
        <v>79</v>
      </c>
      <c r="AU603" s="224" t="s">
        <v>21</v>
      </c>
      <c r="AY603" s="223" t="s">
        <v>215</v>
      </c>
      <c r="BK603" s="225">
        <f>SUM(BK604:BK605)</f>
        <v>0</v>
      </c>
    </row>
    <row r="604" s="2" customFormat="1" ht="16.5" customHeight="1">
      <c r="A604" s="39"/>
      <c r="B604" s="40"/>
      <c r="C604" s="228" t="s">
        <v>1567</v>
      </c>
      <c r="D604" s="228" t="s">
        <v>217</v>
      </c>
      <c r="E604" s="229" t="s">
        <v>4761</v>
      </c>
      <c r="F604" s="230" t="s">
        <v>4762</v>
      </c>
      <c r="G604" s="231" t="s">
        <v>4425</v>
      </c>
      <c r="H604" s="232">
        <v>2.8999999999999999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</v>
      </c>
      <c r="R604" s="238">
        <f>Q604*H604</f>
        <v>0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221</v>
      </c>
      <c r="AT604" s="240" t="s">
        <v>217</v>
      </c>
      <c r="AU604" s="240" t="s">
        <v>89</v>
      </c>
      <c r="AY604" s="18" t="s">
        <v>215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21</v>
      </c>
      <c r="BK604" s="241">
        <f>ROUND(I604*H604,2)</f>
        <v>0</v>
      </c>
      <c r="BL604" s="18" t="s">
        <v>221</v>
      </c>
      <c r="BM604" s="240" t="s">
        <v>2868</v>
      </c>
    </row>
    <row r="605" s="2" customFormat="1" ht="16.5" customHeight="1">
      <c r="A605" s="39"/>
      <c r="B605" s="40"/>
      <c r="C605" s="228" t="s">
        <v>1572</v>
      </c>
      <c r="D605" s="228" t="s">
        <v>217</v>
      </c>
      <c r="E605" s="229" t="s">
        <v>4593</v>
      </c>
      <c r="F605" s="230" t="s">
        <v>4594</v>
      </c>
      <c r="G605" s="231" t="s">
        <v>4425</v>
      </c>
      <c r="H605" s="232">
        <v>0.5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221</v>
      </c>
      <c r="AT605" s="240" t="s">
        <v>217</v>
      </c>
      <c r="AU605" s="240" t="s">
        <v>89</v>
      </c>
      <c r="AY605" s="18" t="s">
        <v>215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21</v>
      </c>
      <c r="BK605" s="241">
        <f>ROUND(I605*H605,2)</f>
        <v>0</v>
      </c>
      <c r="BL605" s="18" t="s">
        <v>221</v>
      </c>
      <c r="BM605" s="240" t="s">
        <v>2886</v>
      </c>
    </row>
    <row r="606" s="12" customFormat="1" ht="22.8" customHeight="1">
      <c r="A606" s="12"/>
      <c r="B606" s="212"/>
      <c r="C606" s="213"/>
      <c r="D606" s="214" t="s">
        <v>79</v>
      </c>
      <c r="E606" s="226" t="s">
        <v>4512</v>
      </c>
      <c r="F606" s="226" t="s">
        <v>4513</v>
      </c>
      <c r="G606" s="213"/>
      <c r="H606" s="213"/>
      <c r="I606" s="216"/>
      <c r="J606" s="227">
        <f>BK606</f>
        <v>0</v>
      </c>
      <c r="K606" s="213"/>
      <c r="L606" s="218"/>
      <c r="M606" s="219"/>
      <c r="N606" s="220"/>
      <c r="O606" s="220"/>
      <c r="P606" s="221">
        <f>P607</f>
        <v>0</v>
      </c>
      <c r="Q606" s="220"/>
      <c r="R606" s="221">
        <f>R607</f>
        <v>0</v>
      </c>
      <c r="S606" s="220"/>
      <c r="T606" s="222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3" t="s">
        <v>21</v>
      </c>
      <c r="AT606" s="224" t="s">
        <v>79</v>
      </c>
      <c r="AU606" s="224" t="s">
        <v>21</v>
      </c>
      <c r="AY606" s="223" t="s">
        <v>215</v>
      </c>
      <c r="BK606" s="225">
        <f>BK607</f>
        <v>0</v>
      </c>
    </row>
    <row r="607" s="2" customFormat="1" ht="16.5" customHeight="1">
      <c r="A607" s="39"/>
      <c r="B607" s="40"/>
      <c r="C607" s="228" t="s">
        <v>1577</v>
      </c>
      <c r="D607" s="228" t="s">
        <v>217</v>
      </c>
      <c r="E607" s="229" t="s">
        <v>4763</v>
      </c>
      <c r="F607" s="230" t="s">
        <v>4764</v>
      </c>
      <c r="G607" s="231" t="s">
        <v>4425</v>
      </c>
      <c r="H607" s="232">
        <v>0.20000000000000001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45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221</v>
      </c>
      <c r="AT607" s="240" t="s">
        <v>217</v>
      </c>
      <c r="AU607" s="240" t="s">
        <v>89</v>
      </c>
      <c r="AY607" s="18" t="s">
        <v>215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21</v>
      </c>
      <c r="BK607" s="241">
        <f>ROUND(I607*H607,2)</f>
        <v>0</v>
      </c>
      <c r="BL607" s="18" t="s">
        <v>221</v>
      </c>
      <c r="BM607" s="240" t="s">
        <v>2895</v>
      </c>
    </row>
    <row r="608" s="12" customFormat="1" ht="25.92" customHeight="1">
      <c r="A608" s="12"/>
      <c r="B608" s="212"/>
      <c r="C608" s="213"/>
      <c r="D608" s="214" t="s">
        <v>79</v>
      </c>
      <c r="E608" s="215" t="s">
        <v>4765</v>
      </c>
      <c r="F608" s="215" t="s">
        <v>4766</v>
      </c>
      <c r="G608" s="213"/>
      <c r="H608" s="213"/>
      <c r="I608" s="216"/>
      <c r="J608" s="217">
        <f>BK608</f>
        <v>0</v>
      </c>
      <c r="K608" s="213"/>
      <c r="L608" s="218"/>
      <c r="M608" s="219"/>
      <c r="N608" s="220"/>
      <c r="O608" s="220"/>
      <c r="P608" s="221">
        <f>P609+P611+P613+P615+P617+P619+P621+P623+P625+P627+P630</f>
        <v>0</v>
      </c>
      <c r="Q608" s="220"/>
      <c r="R608" s="221">
        <f>R609+R611+R613+R615+R617+R619+R621+R623+R625+R627+R630</f>
        <v>0</v>
      </c>
      <c r="S608" s="220"/>
      <c r="T608" s="222">
        <f>T609+T611+T613+T615+T617+T619+T621+T623+T625+T627+T630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21</v>
      </c>
      <c r="AT608" s="224" t="s">
        <v>79</v>
      </c>
      <c r="AU608" s="224" t="s">
        <v>80</v>
      </c>
      <c r="AY608" s="223" t="s">
        <v>215</v>
      </c>
      <c r="BK608" s="225">
        <f>BK609+BK611+BK613+BK615+BK617+BK619+BK621+BK623+BK625+BK627+BK630</f>
        <v>0</v>
      </c>
    </row>
    <row r="609" s="12" customFormat="1" ht="22.8" customHeight="1">
      <c r="A609" s="12"/>
      <c r="B609" s="212"/>
      <c r="C609" s="213"/>
      <c r="D609" s="214" t="s">
        <v>79</v>
      </c>
      <c r="E609" s="226" t="s">
        <v>4767</v>
      </c>
      <c r="F609" s="226" t="s">
        <v>4768</v>
      </c>
      <c r="G609" s="213"/>
      <c r="H609" s="213"/>
      <c r="I609" s="216"/>
      <c r="J609" s="227">
        <f>BK609</f>
        <v>0</v>
      </c>
      <c r="K609" s="213"/>
      <c r="L609" s="218"/>
      <c r="M609" s="219"/>
      <c r="N609" s="220"/>
      <c r="O609" s="220"/>
      <c r="P609" s="221">
        <f>P610</f>
        <v>0</v>
      </c>
      <c r="Q609" s="220"/>
      <c r="R609" s="221">
        <f>R610</f>
        <v>0</v>
      </c>
      <c r="S609" s="220"/>
      <c r="T609" s="222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23" t="s">
        <v>21</v>
      </c>
      <c r="AT609" s="224" t="s">
        <v>79</v>
      </c>
      <c r="AU609" s="224" t="s">
        <v>21</v>
      </c>
      <c r="AY609" s="223" t="s">
        <v>215</v>
      </c>
      <c r="BK609" s="225">
        <f>BK610</f>
        <v>0</v>
      </c>
    </row>
    <row r="610" s="2" customFormat="1" ht="16.5" customHeight="1">
      <c r="A610" s="39"/>
      <c r="B610" s="40"/>
      <c r="C610" s="228" t="s">
        <v>1584</v>
      </c>
      <c r="D610" s="228" t="s">
        <v>217</v>
      </c>
      <c r="E610" s="229" t="s">
        <v>4769</v>
      </c>
      <c r="F610" s="230" t="s">
        <v>4770</v>
      </c>
      <c r="G610" s="231" t="s">
        <v>3197</v>
      </c>
      <c r="H610" s="232">
        <v>1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221</v>
      </c>
      <c r="AT610" s="240" t="s">
        <v>217</v>
      </c>
      <c r="AU610" s="240" t="s">
        <v>89</v>
      </c>
      <c r="AY610" s="18" t="s">
        <v>215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21</v>
      </c>
      <c r="BK610" s="241">
        <f>ROUND(I610*H610,2)</f>
        <v>0</v>
      </c>
      <c r="BL610" s="18" t="s">
        <v>221</v>
      </c>
      <c r="BM610" s="240" t="s">
        <v>2907</v>
      </c>
    </row>
    <row r="611" s="12" customFormat="1" ht="22.8" customHeight="1">
      <c r="A611" s="12"/>
      <c r="B611" s="212"/>
      <c r="C611" s="213"/>
      <c r="D611" s="214" t="s">
        <v>79</v>
      </c>
      <c r="E611" s="226" t="s">
        <v>4771</v>
      </c>
      <c r="F611" s="226" t="s">
        <v>4772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P612</f>
        <v>0</v>
      </c>
      <c r="Q611" s="220"/>
      <c r="R611" s="221">
        <f>R612</f>
        <v>0</v>
      </c>
      <c r="S611" s="220"/>
      <c r="T611" s="222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21</v>
      </c>
      <c r="AT611" s="224" t="s">
        <v>79</v>
      </c>
      <c r="AU611" s="224" t="s">
        <v>21</v>
      </c>
      <c r="AY611" s="223" t="s">
        <v>215</v>
      </c>
      <c r="BK611" s="225">
        <f>BK612</f>
        <v>0</v>
      </c>
    </row>
    <row r="612" s="2" customFormat="1" ht="16.5" customHeight="1">
      <c r="A612" s="39"/>
      <c r="B612" s="40"/>
      <c r="C612" s="228" t="s">
        <v>1591</v>
      </c>
      <c r="D612" s="228" t="s">
        <v>217</v>
      </c>
      <c r="E612" s="229" t="s">
        <v>4773</v>
      </c>
      <c r="F612" s="230" t="s">
        <v>4774</v>
      </c>
      <c r="G612" s="231" t="s">
        <v>3197</v>
      </c>
      <c r="H612" s="232">
        <v>2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45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221</v>
      </c>
      <c r="AT612" s="240" t="s">
        <v>217</v>
      </c>
      <c r="AU612" s="240" t="s">
        <v>89</v>
      </c>
      <c r="AY612" s="18" t="s">
        <v>215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21</v>
      </c>
      <c r="BK612" s="241">
        <f>ROUND(I612*H612,2)</f>
        <v>0</v>
      </c>
      <c r="BL612" s="18" t="s">
        <v>221</v>
      </c>
      <c r="BM612" s="240" t="s">
        <v>2917</v>
      </c>
    </row>
    <row r="613" s="12" customFormat="1" ht="22.8" customHeight="1">
      <c r="A613" s="12"/>
      <c r="B613" s="212"/>
      <c r="C613" s="213"/>
      <c r="D613" s="214" t="s">
        <v>79</v>
      </c>
      <c r="E613" s="226" t="s">
        <v>4775</v>
      </c>
      <c r="F613" s="226" t="s">
        <v>4776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P614</f>
        <v>0</v>
      </c>
      <c r="Q613" s="220"/>
      <c r="R613" s="221">
        <f>R614</f>
        <v>0</v>
      </c>
      <c r="S613" s="220"/>
      <c r="T613" s="222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21</v>
      </c>
      <c r="AT613" s="224" t="s">
        <v>79</v>
      </c>
      <c r="AU613" s="224" t="s">
        <v>21</v>
      </c>
      <c r="AY613" s="223" t="s">
        <v>215</v>
      </c>
      <c r="BK613" s="225">
        <f>BK614</f>
        <v>0</v>
      </c>
    </row>
    <row r="614" s="2" customFormat="1" ht="16.5" customHeight="1">
      <c r="A614" s="39"/>
      <c r="B614" s="40"/>
      <c r="C614" s="228" t="s">
        <v>1597</v>
      </c>
      <c r="D614" s="228" t="s">
        <v>217</v>
      </c>
      <c r="E614" s="229" t="s">
        <v>4777</v>
      </c>
      <c r="F614" s="230" t="s">
        <v>4778</v>
      </c>
      <c r="G614" s="231" t="s">
        <v>3197</v>
      </c>
      <c r="H614" s="232">
        <v>1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221</v>
      </c>
      <c r="AT614" s="240" t="s">
        <v>217</v>
      </c>
      <c r="AU614" s="240" t="s">
        <v>89</v>
      </c>
      <c r="AY614" s="18" t="s">
        <v>215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21</v>
      </c>
      <c r="BK614" s="241">
        <f>ROUND(I614*H614,2)</f>
        <v>0</v>
      </c>
      <c r="BL614" s="18" t="s">
        <v>221</v>
      </c>
      <c r="BM614" s="240" t="s">
        <v>2930</v>
      </c>
    </row>
    <row r="615" s="12" customFormat="1" ht="22.8" customHeight="1">
      <c r="A615" s="12"/>
      <c r="B615" s="212"/>
      <c r="C615" s="213"/>
      <c r="D615" s="214" t="s">
        <v>79</v>
      </c>
      <c r="E615" s="226" t="s">
        <v>4779</v>
      </c>
      <c r="F615" s="226" t="s">
        <v>4780</v>
      </c>
      <c r="G615" s="213"/>
      <c r="H615" s="213"/>
      <c r="I615" s="216"/>
      <c r="J615" s="227">
        <f>BK615</f>
        <v>0</v>
      </c>
      <c r="K615" s="213"/>
      <c r="L615" s="218"/>
      <c r="M615" s="219"/>
      <c r="N615" s="220"/>
      <c r="O615" s="220"/>
      <c r="P615" s="221">
        <f>P616</f>
        <v>0</v>
      </c>
      <c r="Q615" s="220"/>
      <c r="R615" s="221">
        <f>R616</f>
        <v>0</v>
      </c>
      <c r="S615" s="220"/>
      <c r="T615" s="222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3" t="s">
        <v>21</v>
      </c>
      <c r="AT615" s="224" t="s">
        <v>79</v>
      </c>
      <c r="AU615" s="224" t="s">
        <v>21</v>
      </c>
      <c r="AY615" s="223" t="s">
        <v>215</v>
      </c>
      <c r="BK615" s="225">
        <f>BK616</f>
        <v>0</v>
      </c>
    </row>
    <row r="616" s="2" customFormat="1" ht="16.5" customHeight="1">
      <c r="A616" s="39"/>
      <c r="B616" s="40"/>
      <c r="C616" s="228" t="s">
        <v>1602</v>
      </c>
      <c r="D616" s="228" t="s">
        <v>217</v>
      </c>
      <c r="E616" s="229" t="s">
        <v>4781</v>
      </c>
      <c r="F616" s="230" t="s">
        <v>4782</v>
      </c>
      <c r="G616" s="231" t="s">
        <v>3197</v>
      </c>
      <c r="H616" s="232">
        <v>1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45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221</v>
      </c>
      <c r="AT616" s="240" t="s">
        <v>217</v>
      </c>
      <c r="AU616" s="240" t="s">
        <v>89</v>
      </c>
      <c r="AY616" s="18" t="s">
        <v>215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21</v>
      </c>
      <c r="BK616" s="241">
        <f>ROUND(I616*H616,2)</f>
        <v>0</v>
      </c>
      <c r="BL616" s="18" t="s">
        <v>221</v>
      </c>
      <c r="BM616" s="240" t="s">
        <v>2940</v>
      </c>
    </row>
    <row r="617" s="12" customFormat="1" ht="22.8" customHeight="1">
      <c r="A617" s="12"/>
      <c r="B617" s="212"/>
      <c r="C617" s="213"/>
      <c r="D617" s="214" t="s">
        <v>79</v>
      </c>
      <c r="E617" s="226" t="s">
        <v>4783</v>
      </c>
      <c r="F617" s="226" t="s">
        <v>4784</v>
      </c>
      <c r="G617" s="213"/>
      <c r="H617" s="213"/>
      <c r="I617" s="216"/>
      <c r="J617" s="227">
        <f>BK617</f>
        <v>0</v>
      </c>
      <c r="K617" s="213"/>
      <c r="L617" s="218"/>
      <c r="M617" s="219"/>
      <c r="N617" s="220"/>
      <c r="O617" s="220"/>
      <c r="P617" s="221">
        <f>P618</f>
        <v>0</v>
      </c>
      <c r="Q617" s="220"/>
      <c r="R617" s="221">
        <f>R618</f>
        <v>0</v>
      </c>
      <c r="S617" s="220"/>
      <c r="T617" s="222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3" t="s">
        <v>21</v>
      </c>
      <c r="AT617" s="224" t="s">
        <v>79</v>
      </c>
      <c r="AU617" s="224" t="s">
        <v>21</v>
      </c>
      <c r="AY617" s="223" t="s">
        <v>215</v>
      </c>
      <c r="BK617" s="225">
        <f>BK618</f>
        <v>0</v>
      </c>
    </row>
    <row r="618" s="2" customFormat="1" ht="16.5" customHeight="1">
      <c r="A618" s="39"/>
      <c r="B618" s="40"/>
      <c r="C618" s="228" t="s">
        <v>1608</v>
      </c>
      <c r="D618" s="228" t="s">
        <v>217</v>
      </c>
      <c r="E618" s="229" t="s">
        <v>4785</v>
      </c>
      <c r="F618" s="230" t="s">
        <v>4786</v>
      </c>
      <c r="G618" s="231" t="s">
        <v>3197</v>
      </c>
      <c r="H618" s="232">
        <v>1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45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221</v>
      </c>
      <c r="AT618" s="240" t="s">
        <v>217</v>
      </c>
      <c r="AU618" s="240" t="s">
        <v>89</v>
      </c>
      <c r="AY618" s="18" t="s">
        <v>215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21</v>
      </c>
      <c r="BK618" s="241">
        <f>ROUND(I618*H618,2)</f>
        <v>0</v>
      </c>
      <c r="BL618" s="18" t="s">
        <v>221</v>
      </c>
      <c r="BM618" s="240" t="s">
        <v>2954</v>
      </c>
    </row>
    <row r="619" s="12" customFormat="1" ht="22.8" customHeight="1">
      <c r="A619" s="12"/>
      <c r="B619" s="212"/>
      <c r="C619" s="213"/>
      <c r="D619" s="214" t="s">
        <v>79</v>
      </c>
      <c r="E619" s="226" t="s">
        <v>4787</v>
      </c>
      <c r="F619" s="226" t="s">
        <v>4788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P620</f>
        <v>0</v>
      </c>
      <c r="Q619" s="220"/>
      <c r="R619" s="221">
        <f>R620</f>
        <v>0</v>
      </c>
      <c r="S619" s="220"/>
      <c r="T619" s="222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21</v>
      </c>
      <c r="AT619" s="224" t="s">
        <v>79</v>
      </c>
      <c r="AU619" s="224" t="s">
        <v>21</v>
      </c>
      <c r="AY619" s="223" t="s">
        <v>215</v>
      </c>
      <c r="BK619" s="225">
        <f>BK620</f>
        <v>0</v>
      </c>
    </row>
    <row r="620" s="2" customFormat="1" ht="16.5" customHeight="1">
      <c r="A620" s="39"/>
      <c r="B620" s="40"/>
      <c r="C620" s="228" t="s">
        <v>1616</v>
      </c>
      <c r="D620" s="228" t="s">
        <v>217</v>
      </c>
      <c r="E620" s="229" t="s">
        <v>4789</v>
      </c>
      <c r="F620" s="230" t="s">
        <v>4790</v>
      </c>
      <c r="G620" s="231" t="s">
        <v>3197</v>
      </c>
      <c r="H620" s="232">
        <v>2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221</v>
      </c>
      <c r="AT620" s="240" t="s">
        <v>217</v>
      </c>
      <c r="AU620" s="240" t="s">
        <v>89</v>
      </c>
      <c r="AY620" s="18" t="s">
        <v>215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21</v>
      </c>
      <c r="BK620" s="241">
        <f>ROUND(I620*H620,2)</f>
        <v>0</v>
      </c>
      <c r="BL620" s="18" t="s">
        <v>221</v>
      </c>
      <c r="BM620" s="240" t="s">
        <v>2978</v>
      </c>
    </row>
    <row r="621" s="12" customFormat="1" ht="22.8" customHeight="1">
      <c r="A621" s="12"/>
      <c r="B621" s="212"/>
      <c r="C621" s="213"/>
      <c r="D621" s="214" t="s">
        <v>79</v>
      </c>
      <c r="E621" s="226" t="s">
        <v>4733</v>
      </c>
      <c r="F621" s="226" t="s">
        <v>4734</v>
      </c>
      <c r="G621" s="213"/>
      <c r="H621" s="213"/>
      <c r="I621" s="216"/>
      <c r="J621" s="227">
        <f>BK621</f>
        <v>0</v>
      </c>
      <c r="K621" s="213"/>
      <c r="L621" s="218"/>
      <c r="M621" s="219"/>
      <c r="N621" s="220"/>
      <c r="O621" s="220"/>
      <c r="P621" s="221">
        <f>P622</f>
        <v>0</v>
      </c>
      <c r="Q621" s="220"/>
      <c r="R621" s="221">
        <f>R622</f>
        <v>0</v>
      </c>
      <c r="S621" s="220"/>
      <c r="T621" s="222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3" t="s">
        <v>21</v>
      </c>
      <c r="AT621" s="224" t="s">
        <v>79</v>
      </c>
      <c r="AU621" s="224" t="s">
        <v>21</v>
      </c>
      <c r="AY621" s="223" t="s">
        <v>215</v>
      </c>
      <c r="BK621" s="225">
        <f>BK622</f>
        <v>0</v>
      </c>
    </row>
    <row r="622" s="2" customFormat="1" ht="16.5" customHeight="1">
      <c r="A622" s="39"/>
      <c r="B622" s="40"/>
      <c r="C622" s="228" t="s">
        <v>1622</v>
      </c>
      <c r="D622" s="228" t="s">
        <v>217</v>
      </c>
      <c r="E622" s="229" t="s">
        <v>4791</v>
      </c>
      <c r="F622" s="230" t="s">
        <v>4792</v>
      </c>
      <c r="G622" s="231" t="s">
        <v>3197</v>
      </c>
      <c r="H622" s="232">
        <v>2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45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221</v>
      </c>
      <c r="AT622" s="240" t="s">
        <v>217</v>
      </c>
      <c r="AU622" s="240" t="s">
        <v>89</v>
      </c>
      <c r="AY622" s="18" t="s">
        <v>215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21</v>
      </c>
      <c r="BK622" s="241">
        <f>ROUND(I622*H622,2)</f>
        <v>0</v>
      </c>
      <c r="BL622" s="18" t="s">
        <v>221</v>
      </c>
      <c r="BM622" s="240" t="s">
        <v>2986</v>
      </c>
    </row>
    <row r="623" s="12" customFormat="1" ht="22.8" customHeight="1">
      <c r="A623" s="12"/>
      <c r="B623" s="212"/>
      <c r="C623" s="213"/>
      <c r="D623" s="214" t="s">
        <v>79</v>
      </c>
      <c r="E623" s="226" t="s">
        <v>4793</v>
      </c>
      <c r="F623" s="226" t="s">
        <v>4794</v>
      </c>
      <c r="G623" s="213"/>
      <c r="H623" s="213"/>
      <c r="I623" s="216"/>
      <c r="J623" s="227">
        <f>BK623</f>
        <v>0</v>
      </c>
      <c r="K623" s="213"/>
      <c r="L623" s="218"/>
      <c r="M623" s="219"/>
      <c r="N623" s="220"/>
      <c r="O623" s="220"/>
      <c r="P623" s="221">
        <f>P624</f>
        <v>0</v>
      </c>
      <c r="Q623" s="220"/>
      <c r="R623" s="221">
        <f>R624</f>
        <v>0</v>
      </c>
      <c r="S623" s="220"/>
      <c r="T623" s="222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21</v>
      </c>
      <c r="AT623" s="224" t="s">
        <v>79</v>
      </c>
      <c r="AU623" s="224" t="s">
        <v>21</v>
      </c>
      <c r="AY623" s="223" t="s">
        <v>215</v>
      </c>
      <c r="BK623" s="225">
        <f>BK624</f>
        <v>0</v>
      </c>
    </row>
    <row r="624" s="2" customFormat="1" ht="16.5" customHeight="1">
      <c r="A624" s="39"/>
      <c r="B624" s="40"/>
      <c r="C624" s="228" t="s">
        <v>1628</v>
      </c>
      <c r="D624" s="228" t="s">
        <v>217</v>
      </c>
      <c r="E624" s="229" t="s">
        <v>4795</v>
      </c>
      <c r="F624" s="230" t="s">
        <v>4796</v>
      </c>
      <c r="G624" s="231" t="s">
        <v>3197</v>
      </c>
      <c r="H624" s="232">
        <v>1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45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221</v>
      </c>
      <c r="AT624" s="240" t="s">
        <v>217</v>
      </c>
      <c r="AU624" s="240" t="s">
        <v>89</v>
      </c>
      <c r="AY624" s="18" t="s">
        <v>215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21</v>
      </c>
      <c r="BK624" s="241">
        <f>ROUND(I624*H624,2)</f>
        <v>0</v>
      </c>
      <c r="BL624" s="18" t="s">
        <v>221</v>
      </c>
      <c r="BM624" s="240" t="s">
        <v>2994</v>
      </c>
    </row>
    <row r="625" s="12" customFormat="1" ht="22.8" customHeight="1">
      <c r="A625" s="12"/>
      <c r="B625" s="212"/>
      <c r="C625" s="213"/>
      <c r="D625" s="214" t="s">
        <v>79</v>
      </c>
      <c r="E625" s="226" t="s">
        <v>4797</v>
      </c>
      <c r="F625" s="226" t="s">
        <v>4798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P626</f>
        <v>0</v>
      </c>
      <c r="Q625" s="220"/>
      <c r="R625" s="221">
        <f>R626</f>
        <v>0</v>
      </c>
      <c r="S625" s="220"/>
      <c r="T625" s="222">
        <f>T626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21</v>
      </c>
      <c r="AT625" s="224" t="s">
        <v>79</v>
      </c>
      <c r="AU625" s="224" t="s">
        <v>21</v>
      </c>
      <c r="AY625" s="223" t="s">
        <v>215</v>
      </c>
      <c r="BK625" s="225">
        <f>BK626</f>
        <v>0</v>
      </c>
    </row>
    <row r="626" s="2" customFormat="1" ht="16.5" customHeight="1">
      <c r="A626" s="39"/>
      <c r="B626" s="40"/>
      <c r="C626" s="228" t="s">
        <v>1633</v>
      </c>
      <c r="D626" s="228" t="s">
        <v>217</v>
      </c>
      <c r="E626" s="229" t="s">
        <v>4799</v>
      </c>
      <c r="F626" s="230" t="s">
        <v>4800</v>
      </c>
      <c r="G626" s="231" t="s">
        <v>3197</v>
      </c>
      <c r="H626" s="232">
        <v>2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45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221</v>
      </c>
      <c r="AT626" s="240" t="s">
        <v>217</v>
      </c>
      <c r="AU626" s="240" t="s">
        <v>89</v>
      </c>
      <c r="AY626" s="18" t="s">
        <v>215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21</v>
      </c>
      <c r="BK626" s="241">
        <f>ROUND(I626*H626,2)</f>
        <v>0</v>
      </c>
      <c r="BL626" s="18" t="s">
        <v>221</v>
      </c>
      <c r="BM626" s="240" t="s">
        <v>3005</v>
      </c>
    </row>
    <row r="627" s="12" customFormat="1" ht="22.8" customHeight="1">
      <c r="A627" s="12"/>
      <c r="B627" s="212"/>
      <c r="C627" s="213"/>
      <c r="D627" s="214" t="s">
        <v>79</v>
      </c>
      <c r="E627" s="226" t="s">
        <v>4494</v>
      </c>
      <c r="F627" s="226" t="s">
        <v>4495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SUM(P628:P629)</f>
        <v>0</v>
      </c>
      <c r="Q627" s="220"/>
      <c r="R627" s="221">
        <f>SUM(R628:R629)</f>
        <v>0</v>
      </c>
      <c r="S627" s="220"/>
      <c r="T627" s="222">
        <f>SUM(T628:T629)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21</v>
      </c>
      <c r="AT627" s="224" t="s">
        <v>79</v>
      </c>
      <c r="AU627" s="224" t="s">
        <v>21</v>
      </c>
      <c r="AY627" s="223" t="s">
        <v>215</v>
      </c>
      <c r="BK627" s="225">
        <f>SUM(BK628:BK629)</f>
        <v>0</v>
      </c>
    </row>
    <row r="628" s="2" customFormat="1" ht="16.5" customHeight="1">
      <c r="A628" s="39"/>
      <c r="B628" s="40"/>
      <c r="C628" s="228" t="s">
        <v>1639</v>
      </c>
      <c r="D628" s="228" t="s">
        <v>217</v>
      </c>
      <c r="E628" s="229" t="s">
        <v>4500</v>
      </c>
      <c r="F628" s="230" t="s">
        <v>4501</v>
      </c>
      <c r="G628" s="231" t="s">
        <v>4425</v>
      </c>
      <c r="H628" s="232">
        <v>3.3999999999999999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45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221</v>
      </c>
      <c r="AT628" s="240" t="s">
        <v>217</v>
      </c>
      <c r="AU628" s="240" t="s">
        <v>89</v>
      </c>
      <c r="AY628" s="18" t="s">
        <v>215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21</v>
      </c>
      <c r="BK628" s="241">
        <f>ROUND(I628*H628,2)</f>
        <v>0</v>
      </c>
      <c r="BL628" s="18" t="s">
        <v>221</v>
      </c>
      <c r="BM628" s="240" t="s">
        <v>3013</v>
      </c>
    </row>
    <row r="629" s="2" customFormat="1" ht="16.5" customHeight="1">
      <c r="A629" s="39"/>
      <c r="B629" s="40"/>
      <c r="C629" s="228" t="s">
        <v>1644</v>
      </c>
      <c r="D629" s="228" t="s">
        <v>217</v>
      </c>
      <c r="E629" s="229" t="s">
        <v>4801</v>
      </c>
      <c r="F629" s="230" t="s">
        <v>4802</v>
      </c>
      <c r="G629" s="231" t="s">
        <v>4425</v>
      </c>
      <c r="H629" s="232">
        <v>0.90000000000000002</v>
      </c>
      <c r="I629" s="233"/>
      <c r="J629" s="234">
        <f>ROUND(I629*H629,2)</f>
        <v>0</v>
      </c>
      <c r="K629" s="235"/>
      <c r="L629" s="45"/>
      <c r="M629" s="236" t="s">
        <v>1</v>
      </c>
      <c r="N629" s="237" t="s">
        <v>45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221</v>
      </c>
      <c r="AT629" s="240" t="s">
        <v>217</v>
      </c>
      <c r="AU629" s="240" t="s">
        <v>89</v>
      </c>
      <c r="AY629" s="18" t="s">
        <v>215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21</v>
      </c>
      <c r="BK629" s="241">
        <f>ROUND(I629*H629,2)</f>
        <v>0</v>
      </c>
      <c r="BL629" s="18" t="s">
        <v>221</v>
      </c>
      <c r="BM629" s="240" t="s">
        <v>3023</v>
      </c>
    </row>
    <row r="630" s="12" customFormat="1" ht="22.8" customHeight="1">
      <c r="A630" s="12"/>
      <c r="B630" s="212"/>
      <c r="C630" s="213"/>
      <c r="D630" s="214" t="s">
        <v>79</v>
      </c>
      <c r="E630" s="226" t="s">
        <v>4506</v>
      </c>
      <c r="F630" s="226" t="s">
        <v>4507</v>
      </c>
      <c r="G630" s="213"/>
      <c r="H630" s="213"/>
      <c r="I630" s="216"/>
      <c r="J630" s="227">
        <f>BK630</f>
        <v>0</v>
      </c>
      <c r="K630" s="213"/>
      <c r="L630" s="218"/>
      <c r="M630" s="219"/>
      <c r="N630" s="220"/>
      <c r="O630" s="220"/>
      <c r="P630" s="221">
        <f>P631</f>
        <v>0</v>
      </c>
      <c r="Q630" s="220"/>
      <c r="R630" s="221">
        <f>R631</f>
        <v>0</v>
      </c>
      <c r="S630" s="220"/>
      <c r="T630" s="222">
        <f>T631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3" t="s">
        <v>21</v>
      </c>
      <c r="AT630" s="224" t="s">
        <v>79</v>
      </c>
      <c r="AU630" s="224" t="s">
        <v>21</v>
      </c>
      <c r="AY630" s="223" t="s">
        <v>215</v>
      </c>
      <c r="BK630" s="225">
        <f>BK631</f>
        <v>0</v>
      </c>
    </row>
    <row r="631" s="2" customFormat="1" ht="16.5" customHeight="1">
      <c r="A631" s="39"/>
      <c r="B631" s="40"/>
      <c r="C631" s="228" t="s">
        <v>1649</v>
      </c>
      <c r="D631" s="228" t="s">
        <v>217</v>
      </c>
      <c r="E631" s="229" t="s">
        <v>4803</v>
      </c>
      <c r="F631" s="230" t="s">
        <v>4804</v>
      </c>
      <c r="G631" s="231" t="s">
        <v>3197</v>
      </c>
      <c r="H631" s="232">
        <v>1</v>
      </c>
      <c r="I631" s="233"/>
      <c r="J631" s="234">
        <f>ROUND(I631*H631,2)</f>
        <v>0</v>
      </c>
      <c r="K631" s="235"/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221</v>
      </c>
      <c r="AT631" s="240" t="s">
        <v>217</v>
      </c>
      <c r="AU631" s="240" t="s">
        <v>89</v>
      </c>
      <c r="AY631" s="18" t="s">
        <v>215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21</v>
      </c>
      <c r="BK631" s="241">
        <f>ROUND(I631*H631,2)</f>
        <v>0</v>
      </c>
      <c r="BL631" s="18" t="s">
        <v>221</v>
      </c>
      <c r="BM631" s="240" t="s">
        <v>3031</v>
      </c>
    </row>
    <row r="632" s="12" customFormat="1" ht="25.92" customHeight="1">
      <c r="A632" s="12"/>
      <c r="B632" s="212"/>
      <c r="C632" s="213"/>
      <c r="D632" s="214" t="s">
        <v>79</v>
      </c>
      <c r="E632" s="215" t="s">
        <v>4805</v>
      </c>
      <c r="F632" s="215" t="s">
        <v>4806</v>
      </c>
      <c r="G632" s="213"/>
      <c r="H632" s="213"/>
      <c r="I632" s="216"/>
      <c r="J632" s="217">
        <f>BK632</f>
        <v>0</v>
      </c>
      <c r="K632" s="213"/>
      <c r="L632" s="218"/>
      <c r="M632" s="219"/>
      <c r="N632" s="220"/>
      <c r="O632" s="220"/>
      <c r="P632" s="221">
        <f>P633+P635+P637+P639+P641+P643+P645+P647+P649+P654</f>
        <v>0</v>
      </c>
      <c r="Q632" s="220"/>
      <c r="R632" s="221">
        <f>R633+R635+R637+R639+R641+R643+R645+R647+R649+R654</f>
        <v>0</v>
      </c>
      <c r="S632" s="220"/>
      <c r="T632" s="222">
        <f>T633+T635+T637+T639+T641+T643+T645+T647+T649+T654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3" t="s">
        <v>21</v>
      </c>
      <c r="AT632" s="224" t="s">
        <v>79</v>
      </c>
      <c r="AU632" s="224" t="s">
        <v>80</v>
      </c>
      <c r="AY632" s="223" t="s">
        <v>215</v>
      </c>
      <c r="BK632" s="225">
        <f>BK633+BK635+BK637+BK639+BK641+BK643+BK645+BK647+BK649+BK654</f>
        <v>0</v>
      </c>
    </row>
    <row r="633" s="12" customFormat="1" ht="22.8" customHeight="1">
      <c r="A633" s="12"/>
      <c r="B633" s="212"/>
      <c r="C633" s="213"/>
      <c r="D633" s="214" t="s">
        <v>79</v>
      </c>
      <c r="E633" s="226" t="s">
        <v>4767</v>
      </c>
      <c r="F633" s="226" t="s">
        <v>4768</v>
      </c>
      <c r="G633" s="213"/>
      <c r="H633" s="213"/>
      <c r="I633" s="216"/>
      <c r="J633" s="227">
        <f>BK633</f>
        <v>0</v>
      </c>
      <c r="K633" s="213"/>
      <c r="L633" s="218"/>
      <c r="M633" s="219"/>
      <c r="N633" s="220"/>
      <c r="O633" s="220"/>
      <c r="P633" s="221">
        <f>P634</f>
        <v>0</v>
      </c>
      <c r="Q633" s="220"/>
      <c r="R633" s="221">
        <f>R634</f>
        <v>0</v>
      </c>
      <c r="S633" s="220"/>
      <c r="T633" s="222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3" t="s">
        <v>21</v>
      </c>
      <c r="AT633" s="224" t="s">
        <v>79</v>
      </c>
      <c r="AU633" s="224" t="s">
        <v>21</v>
      </c>
      <c r="AY633" s="223" t="s">
        <v>215</v>
      </c>
      <c r="BK633" s="225">
        <f>BK634</f>
        <v>0</v>
      </c>
    </row>
    <row r="634" s="2" customFormat="1" ht="16.5" customHeight="1">
      <c r="A634" s="39"/>
      <c r="B634" s="40"/>
      <c r="C634" s="228" t="s">
        <v>1656</v>
      </c>
      <c r="D634" s="228" t="s">
        <v>217</v>
      </c>
      <c r="E634" s="229" t="s">
        <v>4769</v>
      </c>
      <c r="F634" s="230" t="s">
        <v>4770</v>
      </c>
      <c r="G634" s="231" t="s">
        <v>3197</v>
      </c>
      <c r="H634" s="232">
        <v>1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221</v>
      </c>
      <c r="AT634" s="240" t="s">
        <v>217</v>
      </c>
      <c r="AU634" s="240" t="s">
        <v>89</v>
      </c>
      <c r="AY634" s="18" t="s">
        <v>215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21</v>
      </c>
      <c r="BK634" s="241">
        <f>ROUND(I634*H634,2)</f>
        <v>0</v>
      </c>
      <c r="BL634" s="18" t="s">
        <v>221</v>
      </c>
      <c r="BM634" s="240" t="s">
        <v>3039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4771</v>
      </c>
      <c r="F635" s="226" t="s">
        <v>4772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P636</f>
        <v>0</v>
      </c>
      <c r="Q635" s="220"/>
      <c r="R635" s="221">
        <f>R636</f>
        <v>0</v>
      </c>
      <c r="S635" s="220"/>
      <c r="T635" s="222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21</v>
      </c>
      <c r="AT635" s="224" t="s">
        <v>79</v>
      </c>
      <c r="AU635" s="224" t="s">
        <v>21</v>
      </c>
      <c r="AY635" s="223" t="s">
        <v>215</v>
      </c>
      <c r="BK635" s="225">
        <f>BK636</f>
        <v>0</v>
      </c>
    </row>
    <row r="636" s="2" customFormat="1" ht="16.5" customHeight="1">
      <c r="A636" s="39"/>
      <c r="B636" s="40"/>
      <c r="C636" s="228" t="s">
        <v>1662</v>
      </c>
      <c r="D636" s="228" t="s">
        <v>217</v>
      </c>
      <c r="E636" s="229" t="s">
        <v>4773</v>
      </c>
      <c r="F636" s="230" t="s">
        <v>4774</v>
      </c>
      <c r="G636" s="231" t="s">
        <v>3197</v>
      </c>
      <c r="H636" s="232">
        <v>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221</v>
      </c>
      <c r="AT636" s="240" t="s">
        <v>217</v>
      </c>
      <c r="AU636" s="240" t="s">
        <v>89</v>
      </c>
      <c r="AY636" s="18" t="s">
        <v>215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221</v>
      </c>
      <c r="BM636" s="240" t="s">
        <v>3047</v>
      </c>
    </row>
    <row r="637" s="12" customFormat="1" ht="22.8" customHeight="1">
      <c r="A637" s="12"/>
      <c r="B637" s="212"/>
      <c r="C637" s="213"/>
      <c r="D637" s="214" t="s">
        <v>79</v>
      </c>
      <c r="E637" s="226" t="s">
        <v>4775</v>
      </c>
      <c r="F637" s="226" t="s">
        <v>4776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P638</f>
        <v>0</v>
      </c>
      <c r="Q637" s="220"/>
      <c r="R637" s="221">
        <f>R638</f>
        <v>0</v>
      </c>
      <c r="S637" s="220"/>
      <c r="T637" s="222">
        <f>T638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21</v>
      </c>
      <c r="AT637" s="224" t="s">
        <v>79</v>
      </c>
      <c r="AU637" s="224" t="s">
        <v>21</v>
      </c>
      <c r="AY637" s="223" t="s">
        <v>215</v>
      </c>
      <c r="BK637" s="225">
        <f>BK638</f>
        <v>0</v>
      </c>
    </row>
    <row r="638" s="2" customFormat="1" ht="16.5" customHeight="1">
      <c r="A638" s="39"/>
      <c r="B638" s="40"/>
      <c r="C638" s="228" t="s">
        <v>1666</v>
      </c>
      <c r="D638" s="228" t="s">
        <v>217</v>
      </c>
      <c r="E638" s="229" t="s">
        <v>4777</v>
      </c>
      <c r="F638" s="230" t="s">
        <v>4778</v>
      </c>
      <c r="G638" s="231" t="s">
        <v>3197</v>
      </c>
      <c r="H638" s="232">
        <v>1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45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221</v>
      </c>
      <c r="AT638" s="240" t="s">
        <v>217</v>
      </c>
      <c r="AU638" s="240" t="s">
        <v>89</v>
      </c>
      <c r="AY638" s="18" t="s">
        <v>215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21</v>
      </c>
      <c r="BK638" s="241">
        <f>ROUND(I638*H638,2)</f>
        <v>0</v>
      </c>
      <c r="BL638" s="18" t="s">
        <v>221</v>
      </c>
      <c r="BM638" s="240" t="s">
        <v>3055</v>
      </c>
    </row>
    <row r="639" s="12" customFormat="1" ht="22.8" customHeight="1">
      <c r="A639" s="12"/>
      <c r="B639" s="212"/>
      <c r="C639" s="213"/>
      <c r="D639" s="214" t="s">
        <v>79</v>
      </c>
      <c r="E639" s="226" t="s">
        <v>4779</v>
      </c>
      <c r="F639" s="226" t="s">
        <v>4780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P640</f>
        <v>0</v>
      </c>
      <c r="Q639" s="220"/>
      <c r="R639" s="221">
        <f>R640</f>
        <v>0</v>
      </c>
      <c r="S639" s="220"/>
      <c r="T639" s="222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21</v>
      </c>
      <c r="AT639" s="224" t="s">
        <v>79</v>
      </c>
      <c r="AU639" s="224" t="s">
        <v>21</v>
      </c>
      <c r="AY639" s="223" t="s">
        <v>215</v>
      </c>
      <c r="BK639" s="225">
        <f>BK640</f>
        <v>0</v>
      </c>
    </row>
    <row r="640" s="2" customFormat="1" ht="16.5" customHeight="1">
      <c r="A640" s="39"/>
      <c r="B640" s="40"/>
      <c r="C640" s="228" t="s">
        <v>1672</v>
      </c>
      <c r="D640" s="228" t="s">
        <v>217</v>
      </c>
      <c r="E640" s="229" t="s">
        <v>4781</v>
      </c>
      <c r="F640" s="230" t="s">
        <v>4782</v>
      </c>
      <c r="G640" s="231" t="s">
        <v>3197</v>
      </c>
      <c r="H640" s="232">
        <v>1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45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221</v>
      </c>
      <c r="AT640" s="240" t="s">
        <v>217</v>
      </c>
      <c r="AU640" s="240" t="s">
        <v>89</v>
      </c>
      <c r="AY640" s="18" t="s">
        <v>215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21</v>
      </c>
      <c r="BK640" s="241">
        <f>ROUND(I640*H640,2)</f>
        <v>0</v>
      </c>
      <c r="BL640" s="18" t="s">
        <v>221</v>
      </c>
      <c r="BM640" s="240" t="s">
        <v>4807</v>
      </c>
    </row>
    <row r="641" s="12" customFormat="1" ht="22.8" customHeight="1">
      <c r="A641" s="12"/>
      <c r="B641" s="212"/>
      <c r="C641" s="213"/>
      <c r="D641" s="214" t="s">
        <v>79</v>
      </c>
      <c r="E641" s="226" t="s">
        <v>4783</v>
      </c>
      <c r="F641" s="226" t="s">
        <v>4784</v>
      </c>
      <c r="G641" s="213"/>
      <c r="H641" s="213"/>
      <c r="I641" s="216"/>
      <c r="J641" s="227">
        <f>BK641</f>
        <v>0</v>
      </c>
      <c r="K641" s="213"/>
      <c r="L641" s="218"/>
      <c r="M641" s="219"/>
      <c r="N641" s="220"/>
      <c r="O641" s="220"/>
      <c r="P641" s="221">
        <f>P642</f>
        <v>0</v>
      </c>
      <c r="Q641" s="220"/>
      <c r="R641" s="221">
        <f>R642</f>
        <v>0</v>
      </c>
      <c r="S641" s="220"/>
      <c r="T641" s="222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3" t="s">
        <v>21</v>
      </c>
      <c r="AT641" s="224" t="s">
        <v>79</v>
      </c>
      <c r="AU641" s="224" t="s">
        <v>21</v>
      </c>
      <c r="AY641" s="223" t="s">
        <v>215</v>
      </c>
      <c r="BK641" s="225">
        <f>BK642</f>
        <v>0</v>
      </c>
    </row>
    <row r="642" s="2" customFormat="1" ht="16.5" customHeight="1">
      <c r="A642" s="39"/>
      <c r="B642" s="40"/>
      <c r="C642" s="228" t="s">
        <v>1677</v>
      </c>
      <c r="D642" s="228" t="s">
        <v>217</v>
      </c>
      <c r="E642" s="229" t="s">
        <v>4785</v>
      </c>
      <c r="F642" s="230" t="s">
        <v>4786</v>
      </c>
      <c r="G642" s="231" t="s">
        <v>3197</v>
      </c>
      <c r="H642" s="232">
        <v>2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221</v>
      </c>
      <c r="AT642" s="240" t="s">
        <v>217</v>
      </c>
      <c r="AU642" s="240" t="s">
        <v>89</v>
      </c>
      <c r="AY642" s="18" t="s">
        <v>215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21</v>
      </c>
      <c r="BK642" s="241">
        <f>ROUND(I642*H642,2)</f>
        <v>0</v>
      </c>
      <c r="BL642" s="18" t="s">
        <v>221</v>
      </c>
      <c r="BM642" s="240" t="s">
        <v>4808</v>
      </c>
    </row>
    <row r="643" s="12" customFormat="1" ht="22.8" customHeight="1">
      <c r="A643" s="12"/>
      <c r="B643" s="212"/>
      <c r="C643" s="213"/>
      <c r="D643" s="214" t="s">
        <v>79</v>
      </c>
      <c r="E643" s="226" t="s">
        <v>4733</v>
      </c>
      <c r="F643" s="226" t="s">
        <v>4734</v>
      </c>
      <c r="G643" s="213"/>
      <c r="H643" s="213"/>
      <c r="I643" s="216"/>
      <c r="J643" s="227">
        <f>BK643</f>
        <v>0</v>
      </c>
      <c r="K643" s="213"/>
      <c r="L643" s="218"/>
      <c r="M643" s="219"/>
      <c r="N643" s="220"/>
      <c r="O643" s="220"/>
      <c r="P643" s="221">
        <f>P644</f>
        <v>0</v>
      </c>
      <c r="Q643" s="220"/>
      <c r="R643" s="221">
        <f>R644</f>
        <v>0</v>
      </c>
      <c r="S643" s="220"/>
      <c r="T643" s="222">
        <f>T644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3" t="s">
        <v>21</v>
      </c>
      <c r="AT643" s="224" t="s">
        <v>79</v>
      </c>
      <c r="AU643" s="224" t="s">
        <v>21</v>
      </c>
      <c r="AY643" s="223" t="s">
        <v>215</v>
      </c>
      <c r="BK643" s="225">
        <f>BK644</f>
        <v>0</v>
      </c>
    </row>
    <row r="644" s="2" customFormat="1" ht="16.5" customHeight="1">
      <c r="A644" s="39"/>
      <c r="B644" s="40"/>
      <c r="C644" s="228" t="s">
        <v>1684</v>
      </c>
      <c r="D644" s="228" t="s">
        <v>217</v>
      </c>
      <c r="E644" s="229" t="s">
        <v>4809</v>
      </c>
      <c r="F644" s="230" t="s">
        <v>4810</v>
      </c>
      <c r="G644" s="231" t="s">
        <v>3197</v>
      </c>
      <c r="H644" s="232">
        <v>4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221</v>
      </c>
      <c r="AT644" s="240" t="s">
        <v>217</v>
      </c>
      <c r="AU644" s="240" t="s">
        <v>89</v>
      </c>
      <c r="AY644" s="18" t="s">
        <v>215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21</v>
      </c>
      <c r="BK644" s="241">
        <f>ROUND(I644*H644,2)</f>
        <v>0</v>
      </c>
      <c r="BL644" s="18" t="s">
        <v>221</v>
      </c>
      <c r="BM644" s="240" t="s">
        <v>4811</v>
      </c>
    </row>
    <row r="645" s="12" customFormat="1" ht="22.8" customHeight="1">
      <c r="A645" s="12"/>
      <c r="B645" s="212"/>
      <c r="C645" s="213"/>
      <c r="D645" s="214" t="s">
        <v>79</v>
      </c>
      <c r="E645" s="226" t="s">
        <v>4793</v>
      </c>
      <c r="F645" s="226" t="s">
        <v>4794</v>
      </c>
      <c r="G645" s="213"/>
      <c r="H645" s="213"/>
      <c r="I645" s="216"/>
      <c r="J645" s="227">
        <f>BK645</f>
        <v>0</v>
      </c>
      <c r="K645" s="213"/>
      <c r="L645" s="218"/>
      <c r="M645" s="219"/>
      <c r="N645" s="220"/>
      <c r="O645" s="220"/>
      <c r="P645" s="221">
        <f>P646</f>
        <v>0</v>
      </c>
      <c r="Q645" s="220"/>
      <c r="R645" s="221">
        <f>R646</f>
        <v>0</v>
      </c>
      <c r="S645" s="220"/>
      <c r="T645" s="222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3" t="s">
        <v>21</v>
      </c>
      <c r="AT645" s="224" t="s">
        <v>79</v>
      </c>
      <c r="AU645" s="224" t="s">
        <v>21</v>
      </c>
      <c r="AY645" s="223" t="s">
        <v>215</v>
      </c>
      <c r="BK645" s="225">
        <f>BK646</f>
        <v>0</v>
      </c>
    </row>
    <row r="646" s="2" customFormat="1" ht="16.5" customHeight="1">
      <c r="A646" s="39"/>
      <c r="B646" s="40"/>
      <c r="C646" s="228" t="s">
        <v>1689</v>
      </c>
      <c r="D646" s="228" t="s">
        <v>217</v>
      </c>
      <c r="E646" s="229" t="s">
        <v>4795</v>
      </c>
      <c r="F646" s="230" t="s">
        <v>4796</v>
      </c>
      <c r="G646" s="231" t="s">
        <v>3197</v>
      </c>
      <c r="H646" s="232">
        <v>3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221</v>
      </c>
      <c r="AT646" s="240" t="s">
        <v>217</v>
      </c>
      <c r="AU646" s="240" t="s">
        <v>89</v>
      </c>
      <c r="AY646" s="18" t="s">
        <v>215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21</v>
      </c>
      <c r="BK646" s="241">
        <f>ROUND(I646*H646,2)</f>
        <v>0</v>
      </c>
      <c r="BL646" s="18" t="s">
        <v>221</v>
      </c>
      <c r="BM646" s="240" t="s">
        <v>4812</v>
      </c>
    </row>
    <row r="647" s="12" customFormat="1" ht="22.8" customHeight="1">
      <c r="A647" s="12"/>
      <c r="B647" s="212"/>
      <c r="C647" s="213"/>
      <c r="D647" s="214" t="s">
        <v>79</v>
      </c>
      <c r="E647" s="226" t="s">
        <v>4797</v>
      </c>
      <c r="F647" s="226" t="s">
        <v>4798</v>
      </c>
      <c r="G647" s="213"/>
      <c r="H647" s="213"/>
      <c r="I647" s="216"/>
      <c r="J647" s="227">
        <f>BK647</f>
        <v>0</v>
      </c>
      <c r="K647" s="213"/>
      <c r="L647" s="218"/>
      <c r="M647" s="219"/>
      <c r="N647" s="220"/>
      <c r="O647" s="220"/>
      <c r="P647" s="221">
        <f>P648</f>
        <v>0</v>
      </c>
      <c r="Q647" s="220"/>
      <c r="R647" s="221">
        <f>R648</f>
        <v>0</v>
      </c>
      <c r="S647" s="220"/>
      <c r="T647" s="222">
        <f>T648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23" t="s">
        <v>21</v>
      </c>
      <c r="AT647" s="224" t="s">
        <v>79</v>
      </c>
      <c r="AU647" s="224" t="s">
        <v>21</v>
      </c>
      <c r="AY647" s="223" t="s">
        <v>215</v>
      </c>
      <c r="BK647" s="225">
        <f>BK648</f>
        <v>0</v>
      </c>
    </row>
    <row r="648" s="2" customFormat="1" ht="16.5" customHeight="1">
      <c r="A648" s="39"/>
      <c r="B648" s="40"/>
      <c r="C648" s="228" t="s">
        <v>1700</v>
      </c>
      <c r="D648" s="228" t="s">
        <v>217</v>
      </c>
      <c r="E648" s="229" t="s">
        <v>4799</v>
      </c>
      <c r="F648" s="230" t="s">
        <v>4800</v>
      </c>
      <c r="G648" s="231" t="s">
        <v>3197</v>
      </c>
      <c r="H648" s="232">
        <v>2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221</v>
      </c>
      <c r="AT648" s="240" t="s">
        <v>217</v>
      </c>
      <c r="AU648" s="240" t="s">
        <v>89</v>
      </c>
      <c r="AY648" s="18" t="s">
        <v>215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21</v>
      </c>
      <c r="BK648" s="241">
        <f>ROUND(I648*H648,2)</f>
        <v>0</v>
      </c>
      <c r="BL648" s="18" t="s">
        <v>221</v>
      </c>
      <c r="BM648" s="240" t="s">
        <v>4813</v>
      </c>
    </row>
    <row r="649" s="12" customFormat="1" ht="22.8" customHeight="1">
      <c r="A649" s="12"/>
      <c r="B649" s="212"/>
      <c r="C649" s="213"/>
      <c r="D649" s="214" t="s">
        <v>79</v>
      </c>
      <c r="E649" s="226" t="s">
        <v>4494</v>
      </c>
      <c r="F649" s="226" t="s">
        <v>4495</v>
      </c>
      <c r="G649" s="213"/>
      <c r="H649" s="213"/>
      <c r="I649" s="216"/>
      <c r="J649" s="227">
        <f>BK649</f>
        <v>0</v>
      </c>
      <c r="K649" s="213"/>
      <c r="L649" s="218"/>
      <c r="M649" s="219"/>
      <c r="N649" s="220"/>
      <c r="O649" s="220"/>
      <c r="P649" s="221">
        <f>SUM(P650:P653)</f>
        <v>0</v>
      </c>
      <c r="Q649" s="220"/>
      <c r="R649" s="221">
        <f>SUM(R650:R653)</f>
        <v>0</v>
      </c>
      <c r="S649" s="220"/>
      <c r="T649" s="222">
        <f>SUM(T650:T653)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3" t="s">
        <v>21</v>
      </c>
      <c r="AT649" s="224" t="s">
        <v>79</v>
      </c>
      <c r="AU649" s="224" t="s">
        <v>21</v>
      </c>
      <c r="AY649" s="223" t="s">
        <v>215</v>
      </c>
      <c r="BK649" s="225">
        <f>SUM(BK650:BK653)</f>
        <v>0</v>
      </c>
    </row>
    <row r="650" s="2" customFormat="1" ht="16.5" customHeight="1">
      <c r="A650" s="39"/>
      <c r="B650" s="40"/>
      <c r="C650" s="228" t="s">
        <v>1705</v>
      </c>
      <c r="D650" s="228" t="s">
        <v>217</v>
      </c>
      <c r="E650" s="229" t="s">
        <v>4814</v>
      </c>
      <c r="F650" s="230" t="s">
        <v>4815</v>
      </c>
      <c r="G650" s="231" t="s">
        <v>4425</v>
      </c>
      <c r="H650" s="232">
        <v>1.1000000000000001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221</v>
      </c>
      <c r="AT650" s="240" t="s">
        <v>217</v>
      </c>
      <c r="AU650" s="240" t="s">
        <v>89</v>
      </c>
      <c r="AY650" s="18" t="s">
        <v>215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221</v>
      </c>
      <c r="BM650" s="240" t="s">
        <v>4816</v>
      </c>
    </row>
    <row r="651" s="2" customFormat="1" ht="16.5" customHeight="1">
      <c r="A651" s="39"/>
      <c r="B651" s="40"/>
      <c r="C651" s="228" t="s">
        <v>1711</v>
      </c>
      <c r="D651" s="228" t="s">
        <v>217</v>
      </c>
      <c r="E651" s="229" t="s">
        <v>4817</v>
      </c>
      <c r="F651" s="230" t="s">
        <v>4818</v>
      </c>
      <c r="G651" s="231" t="s">
        <v>4425</v>
      </c>
      <c r="H651" s="232">
        <v>2.7999999999999998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221</v>
      </c>
      <c r="AT651" s="240" t="s">
        <v>217</v>
      </c>
      <c r="AU651" s="240" t="s">
        <v>89</v>
      </c>
      <c r="AY651" s="18" t="s">
        <v>215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21</v>
      </c>
      <c r="BK651" s="241">
        <f>ROUND(I651*H651,2)</f>
        <v>0</v>
      </c>
      <c r="BL651" s="18" t="s">
        <v>221</v>
      </c>
      <c r="BM651" s="240" t="s">
        <v>4819</v>
      </c>
    </row>
    <row r="652" s="2" customFormat="1" ht="16.5" customHeight="1">
      <c r="A652" s="39"/>
      <c r="B652" s="40"/>
      <c r="C652" s="228" t="s">
        <v>1716</v>
      </c>
      <c r="D652" s="228" t="s">
        <v>217</v>
      </c>
      <c r="E652" s="229" t="s">
        <v>4589</v>
      </c>
      <c r="F652" s="230" t="s">
        <v>4590</v>
      </c>
      <c r="G652" s="231" t="s">
        <v>4425</v>
      </c>
      <c r="H652" s="232">
        <v>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221</v>
      </c>
      <c r="AT652" s="240" t="s">
        <v>217</v>
      </c>
      <c r="AU652" s="240" t="s">
        <v>89</v>
      </c>
      <c r="AY652" s="18" t="s">
        <v>215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221</v>
      </c>
      <c r="BM652" s="240" t="s">
        <v>4820</v>
      </c>
    </row>
    <row r="653" s="2" customFormat="1" ht="16.5" customHeight="1">
      <c r="A653" s="39"/>
      <c r="B653" s="40"/>
      <c r="C653" s="228" t="s">
        <v>1723</v>
      </c>
      <c r="D653" s="228" t="s">
        <v>217</v>
      </c>
      <c r="E653" s="229" t="s">
        <v>4761</v>
      </c>
      <c r="F653" s="230" t="s">
        <v>4762</v>
      </c>
      <c r="G653" s="231" t="s">
        <v>4425</v>
      </c>
      <c r="H653" s="232">
        <v>0.5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221</v>
      </c>
      <c r="AT653" s="240" t="s">
        <v>217</v>
      </c>
      <c r="AU653" s="240" t="s">
        <v>89</v>
      </c>
      <c r="AY653" s="18" t="s">
        <v>215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21</v>
      </c>
      <c r="BK653" s="241">
        <f>ROUND(I653*H653,2)</f>
        <v>0</v>
      </c>
      <c r="BL653" s="18" t="s">
        <v>221</v>
      </c>
      <c r="BM653" s="240" t="s">
        <v>4821</v>
      </c>
    </row>
    <row r="654" s="12" customFormat="1" ht="22.8" customHeight="1">
      <c r="A654" s="12"/>
      <c r="B654" s="212"/>
      <c r="C654" s="213"/>
      <c r="D654" s="214" t="s">
        <v>79</v>
      </c>
      <c r="E654" s="226" t="s">
        <v>4506</v>
      </c>
      <c r="F654" s="226" t="s">
        <v>4507</v>
      </c>
      <c r="G654" s="213"/>
      <c r="H654" s="213"/>
      <c r="I654" s="216"/>
      <c r="J654" s="227">
        <f>BK654</f>
        <v>0</v>
      </c>
      <c r="K654" s="213"/>
      <c r="L654" s="218"/>
      <c r="M654" s="219"/>
      <c r="N654" s="220"/>
      <c r="O654" s="220"/>
      <c r="P654" s="221">
        <f>P655</f>
        <v>0</v>
      </c>
      <c r="Q654" s="220"/>
      <c r="R654" s="221">
        <f>R655</f>
        <v>0</v>
      </c>
      <c r="S654" s="220"/>
      <c r="T654" s="222">
        <f>T655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3" t="s">
        <v>21</v>
      </c>
      <c r="AT654" s="224" t="s">
        <v>79</v>
      </c>
      <c r="AU654" s="224" t="s">
        <v>21</v>
      </c>
      <c r="AY654" s="223" t="s">
        <v>215</v>
      </c>
      <c r="BK654" s="225">
        <f>BK655</f>
        <v>0</v>
      </c>
    </row>
    <row r="655" s="2" customFormat="1" ht="16.5" customHeight="1">
      <c r="A655" s="39"/>
      <c r="B655" s="40"/>
      <c r="C655" s="228" t="s">
        <v>1728</v>
      </c>
      <c r="D655" s="228" t="s">
        <v>217</v>
      </c>
      <c r="E655" s="229" t="s">
        <v>4508</v>
      </c>
      <c r="F655" s="230" t="s">
        <v>4509</v>
      </c>
      <c r="G655" s="231" t="s">
        <v>3197</v>
      </c>
      <c r="H655" s="232">
        <v>1</v>
      </c>
      <c r="I655" s="233"/>
      <c r="J655" s="234">
        <f>ROUND(I655*H655,2)</f>
        <v>0</v>
      </c>
      <c r="K655" s="235"/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221</v>
      </c>
      <c r="AT655" s="240" t="s">
        <v>217</v>
      </c>
      <c r="AU655" s="240" t="s">
        <v>89</v>
      </c>
      <c r="AY655" s="18" t="s">
        <v>215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21</v>
      </c>
      <c r="BK655" s="241">
        <f>ROUND(I655*H655,2)</f>
        <v>0</v>
      </c>
      <c r="BL655" s="18" t="s">
        <v>221</v>
      </c>
      <c r="BM655" s="240" t="s">
        <v>4822</v>
      </c>
    </row>
    <row r="656" s="12" customFormat="1" ht="25.92" customHeight="1">
      <c r="A656" s="12"/>
      <c r="B656" s="212"/>
      <c r="C656" s="213"/>
      <c r="D656" s="214" t="s">
        <v>79</v>
      </c>
      <c r="E656" s="215" t="s">
        <v>4823</v>
      </c>
      <c r="F656" s="215" t="s">
        <v>4824</v>
      </c>
      <c r="G656" s="213"/>
      <c r="H656" s="213"/>
      <c r="I656" s="216"/>
      <c r="J656" s="217">
        <f>BK656</f>
        <v>0</v>
      </c>
      <c r="K656" s="213"/>
      <c r="L656" s="218"/>
      <c r="M656" s="219"/>
      <c r="N656" s="220"/>
      <c r="O656" s="220"/>
      <c r="P656" s="221">
        <f>P657+P659+P661+P663+P665+P667+P669+P671+P673</f>
        <v>0</v>
      </c>
      <c r="Q656" s="220"/>
      <c r="R656" s="221">
        <f>R657+R659+R661+R663+R665+R667+R669+R671+R673</f>
        <v>0</v>
      </c>
      <c r="S656" s="220"/>
      <c r="T656" s="222">
        <f>T657+T659+T661+T663+T665+T667+T669+T671+T673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21</v>
      </c>
      <c r="AT656" s="224" t="s">
        <v>79</v>
      </c>
      <c r="AU656" s="224" t="s">
        <v>80</v>
      </c>
      <c r="AY656" s="223" t="s">
        <v>215</v>
      </c>
      <c r="BK656" s="225">
        <f>BK657+BK659+BK661+BK663+BK665+BK667+BK669+BK671+BK673</f>
        <v>0</v>
      </c>
    </row>
    <row r="657" s="12" customFormat="1" ht="22.8" customHeight="1">
      <c r="A657" s="12"/>
      <c r="B657" s="212"/>
      <c r="C657" s="213"/>
      <c r="D657" s="214" t="s">
        <v>79</v>
      </c>
      <c r="E657" s="226" t="s">
        <v>4700</v>
      </c>
      <c r="F657" s="226" t="s">
        <v>4701</v>
      </c>
      <c r="G657" s="213"/>
      <c r="H657" s="213"/>
      <c r="I657" s="216"/>
      <c r="J657" s="227">
        <f>BK657</f>
        <v>0</v>
      </c>
      <c r="K657" s="213"/>
      <c r="L657" s="218"/>
      <c r="M657" s="219"/>
      <c r="N657" s="220"/>
      <c r="O657" s="220"/>
      <c r="P657" s="221">
        <f>P658</f>
        <v>0</v>
      </c>
      <c r="Q657" s="220"/>
      <c r="R657" s="221">
        <f>R658</f>
        <v>0</v>
      </c>
      <c r="S657" s="220"/>
      <c r="T657" s="222">
        <f>T658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3" t="s">
        <v>21</v>
      </c>
      <c r="AT657" s="224" t="s">
        <v>79</v>
      </c>
      <c r="AU657" s="224" t="s">
        <v>21</v>
      </c>
      <c r="AY657" s="223" t="s">
        <v>215</v>
      </c>
      <c r="BK657" s="225">
        <f>BK658</f>
        <v>0</v>
      </c>
    </row>
    <row r="658" s="2" customFormat="1" ht="16.5" customHeight="1">
      <c r="A658" s="39"/>
      <c r="B658" s="40"/>
      <c r="C658" s="228" t="s">
        <v>1733</v>
      </c>
      <c r="D658" s="228" t="s">
        <v>217</v>
      </c>
      <c r="E658" s="229" t="s">
        <v>4702</v>
      </c>
      <c r="F658" s="230" t="s">
        <v>4703</v>
      </c>
      <c r="G658" s="231" t="s">
        <v>3197</v>
      </c>
      <c r="H658" s="232">
        <v>1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221</v>
      </c>
      <c r="AT658" s="240" t="s">
        <v>217</v>
      </c>
      <c r="AU658" s="240" t="s">
        <v>89</v>
      </c>
      <c r="AY658" s="18" t="s">
        <v>215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221</v>
      </c>
      <c r="BM658" s="240" t="s">
        <v>4825</v>
      </c>
    </row>
    <row r="659" s="12" customFormat="1" ht="22.8" customHeight="1">
      <c r="A659" s="12"/>
      <c r="B659" s="212"/>
      <c r="C659" s="213"/>
      <c r="D659" s="214" t="s">
        <v>79</v>
      </c>
      <c r="E659" s="226" t="s">
        <v>4826</v>
      </c>
      <c r="F659" s="226" t="s">
        <v>4827</v>
      </c>
      <c r="G659" s="213"/>
      <c r="H659" s="213"/>
      <c r="I659" s="216"/>
      <c r="J659" s="227">
        <f>BK659</f>
        <v>0</v>
      </c>
      <c r="K659" s="213"/>
      <c r="L659" s="218"/>
      <c r="M659" s="219"/>
      <c r="N659" s="220"/>
      <c r="O659" s="220"/>
      <c r="P659" s="221">
        <f>P660</f>
        <v>0</v>
      </c>
      <c r="Q659" s="220"/>
      <c r="R659" s="221">
        <f>R660</f>
        <v>0</v>
      </c>
      <c r="S659" s="220"/>
      <c r="T659" s="222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3" t="s">
        <v>21</v>
      </c>
      <c r="AT659" s="224" t="s">
        <v>79</v>
      </c>
      <c r="AU659" s="224" t="s">
        <v>21</v>
      </c>
      <c r="AY659" s="223" t="s">
        <v>215</v>
      </c>
      <c r="BK659" s="225">
        <f>BK660</f>
        <v>0</v>
      </c>
    </row>
    <row r="660" s="2" customFormat="1" ht="16.5" customHeight="1">
      <c r="A660" s="39"/>
      <c r="B660" s="40"/>
      <c r="C660" s="228" t="s">
        <v>1738</v>
      </c>
      <c r="D660" s="228" t="s">
        <v>217</v>
      </c>
      <c r="E660" s="229" t="s">
        <v>4828</v>
      </c>
      <c r="F660" s="230" t="s">
        <v>4829</v>
      </c>
      <c r="G660" s="231" t="s">
        <v>3197</v>
      </c>
      <c r="H660" s="232">
        <v>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221</v>
      </c>
      <c r="AT660" s="240" t="s">
        <v>217</v>
      </c>
      <c r="AU660" s="240" t="s">
        <v>89</v>
      </c>
      <c r="AY660" s="18" t="s">
        <v>215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221</v>
      </c>
      <c r="BM660" s="240" t="s">
        <v>4830</v>
      </c>
    </row>
    <row r="661" s="12" customFormat="1" ht="22.8" customHeight="1">
      <c r="A661" s="12"/>
      <c r="B661" s="212"/>
      <c r="C661" s="213"/>
      <c r="D661" s="214" t="s">
        <v>79</v>
      </c>
      <c r="E661" s="226" t="s">
        <v>4831</v>
      </c>
      <c r="F661" s="226" t="s">
        <v>4832</v>
      </c>
      <c r="G661" s="213"/>
      <c r="H661" s="213"/>
      <c r="I661" s="216"/>
      <c r="J661" s="227">
        <f>BK661</f>
        <v>0</v>
      </c>
      <c r="K661" s="213"/>
      <c r="L661" s="218"/>
      <c r="M661" s="219"/>
      <c r="N661" s="220"/>
      <c r="O661" s="220"/>
      <c r="P661" s="221">
        <f>P662</f>
        <v>0</v>
      </c>
      <c r="Q661" s="220"/>
      <c r="R661" s="221">
        <f>R662</f>
        <v>0</v>
      </c>
      <c r="S661" s="220"/>
      <c r="T661" s="222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3" t="s">
        <v>21</v>
      </c>
      <c r="AT661" s="224" t="s">
        <v>79</v>
      </c>
      <c r="AU661" s="224" t="s">
        <v>21</v>
      </c>
      <c r="AY661" s="223" t="s">
        <v>215</v>
      </c>
      <c r="BK661" s="225">
        <f>BK662</f>
        <v>0</v>
      </c>
    </row>
    <row r="662" s="2" customFormat="1" ht="16.5" customHeight="1">
      <c r="A662" s="39"/>
      <c r="B662" s="40"/>
      <c r="C662" s="228" t="s">
        <v>1743</v>
      </c>
      <c r="D662" s="228" t="s">
        <v>217</v>
      </c>
      <c r="E662" s="229" t="s">
        <v>4833</v>
      </c>
      <c r="F662" s="230" t="s">
        <v>4834</v>
      </c>
      <c r="G662" s="231" t="s">
        <v>3197</v>
      </c>
      <c r="H662" s="232">
        <v>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221</v>
      </c>
      <c r="AT662" s="240" t="s">
        <v>217</v>
      </c>
      <c r="AU662" s="240" t="s">
        <v>89</v>
      </c>
      <c r="AY662" s="18" t="s">
        <v>215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21</v>
      </c>
      <c r="BK662" s="241">
        <f>ROUND(I662*H662,2)</f>
        <v>0</v>
      </c>
      <c r="BL662" s="18" t="s">
        <v>221</v>
      </c>
      <c r="BM662" s="240" t="s">
        <v>3978</v>
      </c>
    </row>
    <row r="663" s="12" customFormat="1" ht="22.8" customHeight="1">
      <c r="A663" s="12"/>
      <c r="B663" s="212"/>
      <c r="C663" s="213"/>
      <c r="D663" s="214" t="s">
        <v>79</v>
      </c>
      <c r="E663" s="226" t="s">
        <v>4472</v>
      </c>
      <c r="F663" s="226" t="s">
        <v>4473</v>
      </c>
      <c r="G663" s="213"/>
      <c r="H663" s="213"/>
      <c r="I663" s="216"/>
      <c r="J663" s="227">
        <f>BK663</f>
        <v>0</v>
      </c>
      <c r="K663" s="213"/>
      <c r="L663" s="218"/>
      <c r="M663" s="219"/>
      <c r="N663" s="220"/>
      <c r="O663" s="220"/>
      <c r="P663" s="221">
        <f>P664</f>
        <v>0</v>
      </c>
      <c r="Q663" s="220"/>
      <c r="R663" s="221">
        <f>R664</f>
        <v>0</v>
      </c>
      <c r="S663" s="220"/>
      <c r="T663" s="222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3" t="s">
        <v>21</v>
      </c>
      <c r="AT663" s="224" t="s">
        <v>79</v>
      </c>
      <c r="AU663" s="224" t="s">
        <v>21</v>
      </c>
      <c r="AY663" s="223" t="s">
        <v>215</v>
      </c>
      <c r="BK663" s="225">
        <f>BK664</f>
        <v>0</v>
      </c>
    </row>
    <row r="664" s="2" customFormat="1" ht="16.5" customHeight="1">
      <c r="A664" s="39"/>
      <c r="B664" s="40"/>
      <c r="C664" s="228" t="s">
        <v>1747</v>
      </c>
      <c r="D664" s="228" t="s">
        <v>217</v>
      </c>
      <c r="E664" s="229" t="s">
        <v>4476</v>
      </c>
      <c r="F664" s="230" t="s">
        <v>4477</v>
      </c>
      <c r="G664" s="231" t="s">
        <v>3197</v>
      </c>
      <c r="H664" s="232">
        <v>1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221</v>
      </c>
      <c r="AT664" s="240" t="s">
        <v>217</v>
      </c>
      <c r="AU664" s="240" t="s">
        <v>89</v>
      </c>
      <c r="AY664" s="18" t="s">
        <v>215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21</v>
      </c>
      <c r="BK664" s="241">
        <f>ROUND(I664*H664,2)</f>
        <v>0</v>
      </c>
      <c r="BL664" s="18" t="s">
        <v>221</v>
      </c>
      <c r="BM664" s="240" t="s">
        <v>4835</v>
      </c>
    </row>
    <row r="665" s="12" customFormat="1" ht="22.8" customHeight="1">
      <c r="A665" s="12"/>
      <c r="B665" s="212"/>
      <c r="C665" s="213"/>
      <c r="D665" s="214" t="s">
        <v>79</v>
      </c>
      <c r="E665" s="226" t="s">
        <v>4787</v>
      </c>
      <c r="F665" s="226" t="s">
        <v>4788</v>
      </c>
      <c r="G665" s="213"/>
      <c r="H665" s="213"/>
      <c r="I665" s="216"/>
      <c r="J665" s="227">
        <f>BK665</f>
        <v>0</v>
      </c>
      <c r="K665" s="213"/>
      <c r="L665" s="218"/>
      <c r="M665" s="219"/>
      <c r="N665" s="220"/>
      <c r="O665" s="220"/>
      <c r="P665" s="221">
        <f>P666</f>
        <v>0</v>
      </c>
      <c r="Q665" s="220"/>
      <c r="R665" s="221">
        <f>R666</f>
        <v>0</v>
      </c>
      <c r="S665" s="220"/>
      <c r="T665" s="222">
        <f>T666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3" t="s">
        <v>21</v>
      </c>
      <c r="AT665" s="224" t="s">
        <v>79</v>
      </c>
      <c r="AU665" s="224" t="s">
        <v>21</v>
      </c>
      <c r="AY665" s="223" t="s">
        <v>215</v>
      </c>
      <c r="BK665" s="225">
        <f>BK666</f>
        <v>0</v>
      </c>
    </row>
    <row r="666" s="2" customFormat="1" ht="16.5" customHeight="1">
      <c r="A666" s="39"/>
      <c r="B666" s="40"/>
      <c r="C666" s="228" t="s">
        <v>1753</v>
      </c>
      <c r="D666" s="228" t="s">
        <v>217</v>
      </c>
      <c r="E666" s="229" t="s">
        <v>4836</v>
      </c>
      <c r="F666" s="230" t="s">
        <v>4837</v>
      </c>
      <c r="G666" s="231" t="s">
        <v>3197</v>
      </c>
      <c r="H666" s="232">
        <v>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221</v>
      </c>
      <c r="AT666" s="240" t="s">
        <v>217</v>
      </c>
      <c r="AU666" s="240" t="s">
        <v>89</v>
      </c>
      <c r="AY666" s="18" t="s">
        <v>215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221</v>
      </c>
      <c r="BM666" s="240" t="s">
        <v>4838</v>
      </c>
    </row>
    <row r="667" s="12" customFormat="1" ht="22.8" customHeight="1">
      <c r="A667" s="12"/>
      <c r="B667" s="212"/>
      <c r="C667" s="213"/>
      <c r="D667" s="214" t="s">
        <v>79</v>
      </c>
      <c r="E667" s="226" t="s">
        <v>4839</v>
      </c>
      <c r="F667" s="226" t="s">
        <v>4840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P668</f>
        <v>0</v>
      </c>
      <c r="Q667" s="220"/>
      <c r="R667" s="221">
        <f>R668</f>
        <v>0</v>
      </c>
      <c r="S667" s="220"/>
      <c r="T667" s="222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21</v>
      </c>
      <c r="AT667" s="224" t="s">
        <v>79</v>
      </c>
      <c r="AU667" s="224" t="s">
        <v>21</v>
      </c>
      <c r="AY667" s="223" t="s">
        <v>215</v>
      </c>
      <c r="BK667" s="225">
        <f>BK668</f>
        <v>0</v>
      </c>
    </row>
    <row r="668" s="2" customFormat="1" ht="16.5" customHeight="1">
      <c r="A668" s="39"/>
      <c r="B668" s="40"/>
      <c r="C668" s="228" t="s">
        <v>1763</v>
      </c>
      <c r="D668" s="228" t="s">
        <v>217</v>
      </c>
      <c r="E668" s="229" t="s">
        <v>4841</v>
      </c>
      <c r="F668" s="230" t="s">
        <v>4842</v>
      </c>
      <c r="G668" s="231" t="s">
        <v>3197</v>
      </c>
      <c r="H668" s="232">
        <v>2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221</v>
      </c>
      <c r="AT668" s="240" t="s">
        <v>217</v>
      </c>
      <c r="AU668" s="240" t="s">
        <v>89</v>
      </c>
      <c r="AY668" s="18" t="s">
        <v>215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221</v>
      </c>
      <c r="BM668" s="240" t="s">
        <v>4843</v>
      </c>
    </row>
    <row r="669" s="12" customFormat="1" ht="22.8" customHeight="1">
      <c r="A669" s="12"/>
      <c r="B669" s="212"/>
      <c r="C669" s="213"/>
      <c r="D669" s="214" t="s">
        <v>79</v>
      </c>
      <c r="E669" s="226" t="s">
        <v>4844</v>
      </c>
      <c r="F669" s="226" t="s">
        <v>4845</v>
      </c>
      <c r="G669" s="213"/>
      <c r="H669" s="213"/>
      <c r="I669" s="216"/>
      <c r="J669" s="227">
        <f>BK669</f>
        <v>0</v>
      </c>
      <c r="K669" s="213"/>
      <c r="L669" s="218"/>
      <c r="M669" s="219"/>
      <c r="N669" s="220"/>
      <c r="O669" s="220"/>
      <c r="P669" s="221">
        <f>P670</f>
        <v>0</v>
      </c>
      <c r="Q669" s="220"/>
      <c r="R669" s="221">
        <f>R670</f>
        <v>0</v>
      </c>
      <c r="S669" s="220"/>
      <c r="T669" s="222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21</v>
      </c>
      <c r="AT669" s="224" t="s">
        <v>79</v>
      </c>
      <c r="AU669" s="224" t="s">
        <v>21</v>
      </c>
      <c r="AY669" s="223" t="s">
        <v>215</v>
      </c>
      <c r="BK669" s="225">
        <f>BK670</f>
        <v>0</v>
      </c>
    </row>
    <row r="670" s="2" customFormat="1" ht="16.5" customHeight="1">
      <c r="A670" s="39"/>
      <c r="B670" s="40"/>
      <c r="C670" s="228" t="s">
        <v>1769</v>
      </c>
      <c r="D670" s="228" t="s">
        <v>217</v>
      </c>
      <c r="E670" s="229" t="s">
        <v>4846</v>
      </c>
      <c r="F670" s="230" t="s">
        <v>4847</v>
      </c>
      <c r="G670" s="231" t="s">
        <v>3197</v>
      </c>
      <c r="H670" s="232">
        <v>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221</v>
      </c>
      <c r="AT670" s="240" t="s">
        <v>217</v>
      </c>
      <c r="AU670" s="240" t="s">
        <v>89</v>
      </c>
      <c r="AY670" s="18" t="s">
        <v>215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221</v>
      </c>
      <c r="BM670" s="240" t="s">
        <v>4848</v>
      </c>
    </row>
    <row r="671" s="12" customFormat="1" ht="22.8" customHeight="1">
      <c r="A671" s="12"/>
      <c r="B671" s="212"/>
      <c r="C671" s="213"/>
      <c r="D671" s="214" t="s">
        <v>79</v>
      </c>
      <c r="E671" s="226" t="s">
        <v>4494</v>
      </c>
      <c r="F671" s="226" t="s">
        <v>4495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P672</f>
        <v>0</v>
      </c>
      <c r="Q671" s="220"/>
      <c r="R671" s="221">
        <f>R672</f>
        <v>0</v>
      </c>
      <c r="S671" s="220"/>
      <c r="T671" s="222">
        <f>T672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21</v>
      </c>
      <c r="AT671" s="224" t="s">
        <v>79</v>
      </c>
      <c r="AU671" s="224" t="s">
        <v>21</v>
      </c>
      <c r="AY671" s="223" t="s">
        <v>215</v>
      </c>
      <c r="BK671" s="225">
        <f>BK672</f>
        <v>0</v>
      </c>
    </row>
    <row r="672" s="2" customFormat="1" ht="16.5" customHeight="1">
      <c r="A672" s="39"/>
      <c r="B672" s="40"/>
      <c r="C672" s="228" t="s">
        <v>1774</v>
      </c>
      <c r="D672" s="228" t="s">
        <v>217</v>
      </c>
      <c r="E672" s="229" t="s">
        <v>4849</v>
      </c>
      <c r="F672" s="230" t="s">
        <v>4850</v>
      </c>
      <c r="G672" s="231" t="s">
        <v>4425</v>
      </c>
      <c r="H672" s="232">
        <v>0.40000000000000002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221</v>
      </c>
      <c r="AT672" s="240" t="s">
        <v>217</v>
      </c>
      <c r="AU672" s="240" t="s">
        <v>89</v>
      </c>
      <c r="AY672" s="18" t="s">
        <v>215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21</v>
      </c>
      <c r="BK672" s="241">
        <f>ROUND(I672*H672,2)</f>
        <v>0</v>
      </c>
      <c r="BL672" s="18" t="s">
        <v>221</v>
      </c>
      <c r="BM672" s="240" t="s">
        <v>4851</v>
      </c>
    </row>
    <row r="673" s="12" customFormat="1" ht="22.8" customHeight="1">
      <c r="A673" s="12"/>
      <c r="B673" s="212"/>
      <c r="C673" s="213"/>
      <c r="D673" s="214" t="s">
        <v>79</v>
      </c>
      <c r="E673" s="226" t="s">
        <v>4512</v>
      </c>
      <c r="F673" s="226" t="s">
        <v>4513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P674</f>
        <v>0</v>
      </c>
      <c r="Q673" s="220"/>
      <c r="R673" s="221">
        <f>R674</f>
        <v>0</v>
      </c>
      <c r="S673" s="220"/>
      <c r="T673" s="222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21</v>
      </c>
      <c r="AT673" s="224" t="s">
        <v>79</v>
      </c>
      <c r="AU673" s="224" t="s">
        <v>21</v>
      </c>
      <c r="AY673" s="223" t="s">
        <v>215</v>
      </c>
      <c r="BK673" s="225">
        <f>BK674</f>
        <v>0</v>
      </c>
    </row>
    <row r="674" s="2" customFormat="1" ht="16.5" customHeight="1">
      <c r="A674" s="39"/>
      <c r="B674" s="40"/>
      <c r="C674" s="228" t="s">
        <v>1779</v>
      </c>
      <c r="D674" s="228" t="s">
        <v>217</v>
      </c>
      <c r="E674" s="229" t="s">
        <v>4514</v>
      </c>
      <c r="F674" s="230" t="s">
        <v>4515</v>
      </c>
      <c r="G674" s="231" t="s">
        <v>4425</v>
      </c>
      <c r="H674" s="232">
        <v>2.5</v>
      </c>
      <c r="I674" s="233"/>
      <c r="J674" s="234">
        <f>ROUND(I674*H674,2)</f>
        <v>0</v>
      </c>
      <c r="K674" s="235"/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221</v>
      </c>
      <c r="AT674" s="240" t="s">
        <v>217</v>
      </c>
      <c r="AU674" s="240" t="s">
        <v>89</v>
      </c>
      <c r="AY674" s="18" t="s">
        <v>215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21</v>
      </c>
      <c r="BK674" s="241">
        <f>ROUND(I674*H674,2)</f>
        <v>0</v>
      </c>
      <c r="BL674" s="18" t="s">
        <v>221</v>
      </c>
      <c r="BM674" s="240" t="s">
        <v>4852</v>
      </c>
    </row>
    <row r="675" s="12" customFormat="1" ht="25.92" customHeight="1">
      <c r="A675" s="12"/>
      <c r="B675" s="212"/>
      <c r="C675" s="213"/>
      <c r="D675" s="214" t="s">
        <v>79</v>
      </c>
      <c r="E675" s="215" t="s">
        <v>4853</v>
      </c>
      <c r="F675" s="215" t="s">
        <v>4854</v>
      </c>
      <c r="G675" s="213"/>
      <c r="H675" s="213"/>
      <c r="I675" s="216"/>
      <c r="J675" s="217">
        <f>BK675</f>
        <v>0</v>
      </c>
      <c r="K675" s="213"/>
      <c r="L675" s="218"/>
      <c r="M675" s="219"/>
      <c r="N675" s="220"/>
      <c r="O675" s="220"/>
      <c r="P675" s="221">
        <f>P676+P678+P679+P681+P683</f>
        <v>0</v>
      </c>
      <c r="Q675" s="220"/>
      <c r="R675" s="221">
        <f>R676+R678+R679+R681+R683</f>
        <v>0</v>
      </c>
      <c r="S675" s="220"/>
      <c r="T675" s="222">
        <f>T676+T678+T679+T681+T683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21</v>
      </c>
      <c r="AT675" s="224" t="s">
        <v>79</v>
      </c>
      <c r="AU675" s="224" t="s">
        <v>80</v>
      </c>
      <c r="AY675" s="223" t="s">
        <v>215</v>
      </c>
      <c r="BK675" s="225">
        <f>BK676+BK678+BK679+BK681+BK683</f>
        <v>0</v>
      </c>
    </row>
    <row r="676" s="12" customFormat="1" ht="22.8" customHeight="1">
      <c r="A676" s="12"/>
      <c r="B676" s="212"/>
      <c r="C676" s="213"/>
      <c r="D676" s="214" t="s">
        <v>79</v>
      </c>
      <c r="E676" s="226" t="s">
        <v>4844</v>
      </c>
      <c r="F676" s="226" t="s">
        <v>4845</v>
      </c>
      <c r="G676" s="213"/>
      <c r="H676" s="213"/>
      <c r="I676" s="216"/>
      <c r="J676" s="227">
        <f>BK676</f>
        <v>0</v>
      </c>
      <c r="K676" s="213"/>
      <c r="L676" s="218"/>
      <c r="M676" s="219"/>
      <c r="N676" s="220"/>
      <c r="O676" s="220"/>
      <c r="P676" s="221">
        <f>P677</f>
        <v>0</v>
      </c>
      <c r="Q676" s="220"/>
      <c r="R676" s="221">
        <f>R677</f>
        <v>0</v>
      </c>
      <c r="S676" s="220"/>
      <c r="T676" s="222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3" t="s">
        <v>21</v>
      </c>
      <c r="AT676" s="224" t="s">
        <v>79</v>
      </c>
      <c r="AU676" s="224" t="s">
        <v>21</v>
      </c>
      <c r="AY676" s="223" t="s">
        <v>215</v>
      </c>
      <c r="BK676" s="225">
        <f>BK677</f>
        <v>0</v>
      </c>
    </row>
    <row r="677" s="2" customFormat="1" ht="16.5" customHeight="1">
      <c r="A677" s="39"/>
      <c r="B677" s="40"/>
      <c r="C677" s="228" t="s">
        <v>1784</v>
      </c>
      <c r="D677" s="228" t="s">
        <v>217</v>
      </c>
      <c r="E677" s="229" t="s">
        <v>4855</v>
      </c>
      <c r="F677" s="230" t="s">
        <v>4856</v>
      </c>
      <c r="G677" s="231" t="s">
        <v>3197</v>
      </c>
      <c r="H677" s="232">
        <v>2</v>
      </c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221</v>
      </c>
      <c r="AT677" s="240" t="s">
        <v>217</v>
      </c>
      <c r="AU677" s="240" t="s">
        <v>89</v>
      </c>
      <c r="AY677" s="18" t="s">
        <v>215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21</v>
      </c>
      <c r="BK677" s="241">
        <f>ROUND(I677*H677,2)</f>
        <v>0</v>
      </c>
      <c r="BL677" s="18" t="s">
        <v>221</v>
      </c>
      <c r="BM677" s="240" t="s">
        <v>4857</v>
      </c>
    </row>
    <row r="678" s="12" customFormat="1" ht="22.8" customHeight="1">
      <c r="A678" s="12"/>
      <c r="B678" s="212"/>
      <c r="C678" s="213"/>
      <c r="D678" s="214" t="s">
        <v>79</v>
      </c>
      <c r="E678" s="226" t="s">
        <v>4858</v>
      </c>
      <c r="F678" s="226" t="s">
        <v>4859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v>0</v>
      </c>
      <c r="Q678" s="220"/>
      <c r="R678" s="221">
        <v>0</v>
      </c>
      <c r="S678" s="220"/>
      <c r="T678" s="222"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21</v>
      </c>
      <c r="AT678" s="224" t="s">
        <v>79</v>
      </c>
      <c r="AU678" s="224" t="s">
        <v>21</v>
      </c>
      <c r="AY678" s="223" t="s">
        <v>215</v>
      </c>
      <c r="BK678" s="225">
        <v>0</v>
      </c>
    </row>
    <row r="679" s="12" customFormat="1" ht="22.8" customHeight="1">
      <c r="A679" s="12"/>
      <c r="B679" s="212"/>
      <c r="C679" s="213"/>
      <c r="D679" s="214" t="s">
        <v>79</v>
      </c>
      <c r="E679" s="226" t="s">
        <v>4860</v>
      </c>
      <c r="F679" s="226" t="s">
        <v>4861</v>
      </c>
      <c r="G679" s="213"/>
      <c r="H679" s="213"/>
      <c r="I679" s="216"/>
      <c r="J679" s="227">
        <f>BK679</f>
        <v>0</v>
      </c>
      <c r="K679" s="213"/>
      <c r="L679" s="218"/>
      <c r="M679" s="219"/>
      <c r="N679" s="220"/>
      <c r="O679" s="220"/>
      <c r="P679" s="221">
        <f>P680</f>
        <v>0</v>
      </c>
      <c r="Q679" s="220"/>
      <c r="R679" s="221">
        <f>R680</f>
        <v>0</v>
      </c>
      <c r="S679" s="220"/>
      <c r="T679" s="222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3" t="s">
        <v>21</v>
      </c>
      <c r="AT679" s="224" t="s">
        <v>79</v>
      </c>
      <c r="AU679" s="224" t="s">
        <v>21</v>
      </c>
      <c r="AY679" s="223" t="s">
        <v>215</v>
      </c>
      <c r="BK679" s="225">
        <f>BK680</f>
        <v>0</v>
      </c>
    </row>
    <row r="680" s="2" customFormat="1" ht="16.5" customHeight="1">
      <c r="A680" s="39"/>
      <c r="B680" s="40"/>
      <c r="C680" s="228" t="s">
        <v>1789</v>
      </c>
      <c r="D680" s="228" t="s">
        <v>217</v>
      </c>
      <c r="E680" s="229" t="s">
        <v>4862</v>
      </c>
      <c r="F680" s="230" t="s">
        <v>4863</v>
      </c>
      <c r="G680" s="231" t="s">
        <v>3197</v>
      </c>
      <c r="H680" s="232">
        <v>1</v>
      </c>
      <c r="I680" s="233"/>
      <c r="J680" s="234">
        <f>ROUND(I680*H680,2)</f>
        <v>0</v>
      </c>
      <c r="K680" s="235"/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221</v>
      </c>
      <c r="AT680" s="240" t="s">
        <v>217</v>
      </c>
      <c r="AU680" s="240" t="s">
        <v>89</v>
      </c>
      <c r="AY680" s="18" t="s">
        <v>215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21</v>
      </c>
      <c r="BK680" s="241">
        <f>ROUND(I680*H680,2)</f>
        <v>0</v>
      </c>
      <c r="BL680" s="18" t="s">
        <v>221</v>
      </c>
      <c r="BM680" s="240" t="s">
        <v>4864</v>
      </c>
    </row>
    <row r="681" s="12" customFormat="1" ht="22.8" customHeight="1">
      <c r="A681" s="12"/>
      <c r="B681" s="212"/>
      <c r="C681" s="213"/>
      <c r="D681" s="214" t="s">
        <v>79</v>
      </c>
      <c r="E681" s="226" t="s">
        <v>4865</v>
      </c>
      <c r="F681" s="226" t="s">
        <v>4866</v>
      </c>
      <c r="G681" s="213"/>
      <c r="H681" s="213"/>
      <c r="I681" s="216"/>
      <c r="J681" s="227">
        <f>BK681</f>
        <v>0</v>
      </c>
      <c r="K681" s="213"/>
      <c r="L681" s="218"/>
      <c r="M681" s="219"/>
      <c r="N681" s="220"/>
      <c r="O681" s="220"/>
      <c r="P681" s="221">
        <f>P682</f>
        <v>0</v>
      </c>
      <c r="Q681" s="220"/>
      <c r="R681" s="221">
        <f>R682</f>
        <v>0</v>
      </c>
      <c r="S681" s="220"/>
      <c r="T681" s="222">
        <f>T682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3" t="s">
        <v>21</v>
      </c>
      <c r="AT681" s="224" t="s">
        <v>79</v>
      </c>
      <c r="AU681" s="224" t="s">
        <v>21</v>
      </c>
      <c r="AY681" s="223" t="s">
        <v>215</v>
      </c>
      <c r="BK681" s="225">
        <f>BK682</f>
        <v>0</v>
      </c>
    </row>
    <row r="682" s="2" customFormat="1" ht="16.5" customHeight="1">
      <c r="A682" s="39"/>
      <c r="B682" s="40"/>
      <c r="C682" s="228" t="s">
        <v>1794</v>
      </c>
      <c r="D682" s="228" t="s">
        <v>217</v>
      </c>
      <c r="E682" s="229" t="s">
        <v>4867</v>
      </c>
      <c r="F682" s="230" t="s">
        <v>4868</v>
      </c>
      <c r="G682" s="231" t="s">
        <v>3197</v>
      </c>
      <c r="H682" s="232">
        <v>1</v>
      </c>
      <c r="I682" s="233"/>
      <c r="J682" s="234">
        <f>ROUND(I682*H682,2)</f>
        <v>0</v>
      </c>
      <c r="K682" s="235"/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221</v>
      </c>
      <c r="AT682" s="240" t="s">
        <v>217</v>
      </c>
      <c r="AU682" s="240" t="s">
        <v>89</v>
      </c>
      <c r="AY682" s="18" t="s">
        <v>215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21</v>
      </c>
      <c r="BK682" s="241">
        <f>ROUND(I682*H682,2)</f>
        <v>0</v>
      </c>
      <c r="BL682" s="18" t="s">
        <v>221</v>
      </c>
      <c r="BM682" s="240" t="s">
        <v>4869</v>
      </c>
    </row>
    <row r="683" s="12" customFormat="1" ht="22.8" customHeight="1">
      <c r="A683" s="12"/>
      <c r="B683" s="212"/>
      <c r="C683" s="213"/>
      <c r="D683" s="214" t="s">
        <v>79</v>
      </c>
      <c r="E683" s="226" t="s">
        <v>4512</v>
      </c>
      <c r="F683" s="226" t="s">
        <v>4513</v>
      </c>
      <c r="G683" s="213"/>
      <c r="H683" s="213"/>
      <c r="I683" s="216"/>
      <c r="J683" s="227">
        <f>BK683</f>
        <v>0</v>
      </c>
      <c r="K683" s="213"/>
      <c r="L683" s="218"/>
      <c r="M683" s="219"/>
      <c r="N683" s="220"/>
      <c r="O683" s="220"/>
      <c r="P683" s="221">
        <f>P684</f>
        <v>0</v>
      </c>
      <c r="Q683" s="220"/>
      <c r="R683" s="221">
        <f>R684</f>
        <v>0</v>
      </c>
      <c r="S683" s="220"/>
      <c r="T683" s="222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3" t="s">
        <v>21</v>
      </c>
      <c r="AT683" s="224" t="s">
        <v>79</v>
      </c>
      <c r="AU683" s="224" t="s">
        <v>21</v>
      </c>
      <c r="AY683" s="223" t="s">
        <v>215</v>
      </c>
      <c r="BK683" s="225">
        <f>BK684</f>
        <v>0</v>
      </c>
    </row>
    <row r="684" s="2" customFormat="1" ht="16.5" customHeight="1">
      <c r="A684" s="39"/>
      <c r="B684" s="40"/>
      <c r="C684" s="228" t="s">
        <v>1799</v>
      </c>
      <c r="D684" s="228" t="s">
        <v>217</v>
      </c>
      <c r="E684" s="229" t="s">
        <v>4870</v>
      </c>
      <c r="F684" s="230" t="s">
        <v>4871</v>
      </c>
      <c r="G684" s="231" t="s">
        <v>4425</v>
      </c>
      <c r="H684" s="232">
        <v>1.2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221</v>
      </c>
      <c r="AT684" s="240" t="s">
        <v>217</v>
      </c>
      <c r="AU684" s="240" t="s">
        <v>89</v>
      </c>
      <c r="AY684" s="18" t="s">
        <v>215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21</v>
      </c>
      <c r="BK684" s="241">
        <f>ROUND(I684*H684,2)</f>
        <v>0</v>
      </c>
      <c r="BL684" s="18" t="s">
        <v>221</v>
      </c>
      <c r="BM684" s="240" t="s">
        <v>4872</v>
      </c>
    </row>
    <row r="685" s="12" customFormat="1" ht="25.92" customHeight="1">
      <c r="A685" s="12"/>
      <c r="B685" s="212"/>
      <c r="C685" s="213"/>
      <c r="D685" s="214" t="s">
        <v>79</v>
      </c>
      <c r="E685" s="215" t="s">
        <v>4873</v>
      </c>
      <c r="F685" s="215" t="s">
        <v>4874</v>
      </c>
      <c r="G685" s="213"/>
      <c r="H685" s="213"/>
      <c r="I685" s="216"/>
      <c r="J685" s="217">
        <f>BK685</f>
        <v>0</v>
      </c>
      <c r="K685" s="213"/>
      <c r="L685" s="218"/>
      <c r="M685" s="219"/>
      <c r="N685" s="220"/>
      <c r="O685" s="220"/>
      <c r="P685" s="221">
        <f>P686+P690+P692+P694+P696+P699</f>
        <v>0</v>
      </c>
      <c r="Q685" s="220"/>
      <c r="R685" s="221">
        <f>R686+R690+R692+R694+R696+R699</f>
        <v>0</v>
      </c>
      <c r="S685" s="220"/>
      <c r="T685" s="222">
        <f>T686+T690+T692+T694+T696+T699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3" t="s">
        <v>21</v>
      </c>
      <c r="AT685" s="224" t="s">
        <v>79</v>
      </c>
      <c r="AU685" s="224" t="s">
        <v>80</v>
      </c>
      <c r="AY685" s="223" t="s">
        <v>215</v>
      </c>
      <c r="BK685" s="225">
        <f>BK686+BK690+BK692+BK694+BK696+BK699</f>
        <v>0</v>
      </c>
    </row>
    <row r="686" s="12" customFormat="1" ht="22.8" customHeight="1">
      <c r="A686" s="12"/>
      <c r="B686" s="212"/>
      <c r="C686" s="213"/>
      <c r="D686" s="214" t="s">
        <v>79</v>
      </c>
      <c r="E686" s="226" t="s">
        <v>4875</v>
      </c>
      <c r="F686" s="226" t="s">
        <v>4876</v>
      </c>
      <c r="G686" s="213"/>
      <c r="H686" s="213"/>
      <c r="I686" s="216"/>
      <c r="J686" s="227">
        <f>BK686</f>
        <v>0</v>
      </c>
      <c r="K686" s="213"/>
      <c r="L686" s="218"/>
      <c r="M686" s="219"/>
      <c r="N686" s="220"/>
      <c r="O686" s="220"/>
      <c r="P686" s="221">
        <f>SUM(P687:P689)</f>
        <v>0</v>
      </c>
      <c r="Q686" s="220"/>
      <c r="R686" s="221">
        <f>SUM(R687:R689)</f>
        <v>0</v>
      </c>
      <c r="S686" s="220"/>
      <c r="T686" s="222">
        <f>SUM(T687:T689)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3" t="s">
        <v>21</v>
      </c>
      <c r="AT686" s="224" t="s">
        <v>79</v>
      </c>
      <c r="AU686" s="224" t="s">
        <v>21</v>
      </c>
      <c r="AY686" s="223" t="s">
        <v>215</v>
      </c>
      <c r="BK686" s="225">
        <f>SUM(BK687:BK689)</f>
        <v>0</v>
      </c>
    </row>
    <row r="687" s="2" customFormat="1" ht="16.5" customHeight="1">
      <c r="A687" s="39"/>
      <c r="B687" s="40"/>
      <c r="C687" s="228" t="s">
        <v>1804</v>
      </c>
      <c r="D687" s="228" t="s">
        <v>217</v>
      </c>
      <c r="E687" s="229" t="s">
        <v>4877</v>
      </c>
      <c r="F687" s="230" t="s">
        <v>4878</v>
      </c>
      <c r="G687" s="231" t="s">
        <v>3197</v>
      </c>
      <c r="H687" s="232">
        <v>1</v>
      </c>
      <c r="I687" s="233"/>
      <c r="J687" s="234">
        <f>ROUND(I687*H687,2)</f>
        <v>0</v>
      </c>
      <c r="K687" s="235"/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221</v>
      </c>
      <c r="AT687" s="240" t="s">
        <v>217</v>
      </c>
      <c r="AU687" s="240" t="s">
        <v>89</v>
      </c>
      <c r="AY687" s="18" t="s">
        <v>215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21</v>
      </c>
      <c r="BK687" s="241">
        <f>ROUND(I687*H687,2)</f>
        <v>0</v>
      </c>
      <c r="BL687" s="18" t="s">
        <v>221</v>
      </c>
      <c r="BM687" s="240" t="s">
        <v>4879</v>
      </c>
    </row>
    <row r="688" s="2" customFormat="1" ht="16.5" customHeight="1">
      <c r="A688" s="39"/>
      <c r="B688" s="40"/>
      <c r="C688" s="228" t="s">
        <v>1810</v>
      </c>
      <c r="D688" s="228" t="s">
        <v>217</v>
      </c>
      <c r="E688" s="229" t="s">
        <v>4880</v>
      </c>
      <c r="F688" s="230" t="s">
        <v>4881</v>
      </c>
      <c r="G688" s="231" t="s">
        <v>3197</v>
      </c>
      <c r="H688" s="232">
        <v>1</v>
      </c>
      <c r="I688" s="233"/>
      <c r="J688" s="234">
        <f>ROUND(I688*H688,2)</f>
        <v>0</v>
      </c>
      <c r="K688" s="235"/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221</v>
      </c>
      <c r="AT688" s="240" t="s">
        <v>217</v>
      </c>
      <c r="AU688" s="240" t="s">
        <v>89</v>
      </c>
      <c r="AY688" s="18" t="s">
        <v>215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21</v>
      </c>
      <c r="BK688" s="241">
        <f>ROUND(I688*H688,2)</f>
        <v>0</v>
      </c>
      <c r="BL688" s="18" t="s">
        <v>221</v>
      </c>
      <c r="BM688" s="240" t="s">
        <v>4882</v>
      </c>
    </row>
    <row r="689" s="2" customFormat="1" ht="16.5" customHeight="1">
      <c r="A689" s="39"/>
      <c r="B689" s="40"/>
      <c r="C689" s="228" t="s">
        <v>1815</v>
      </c>
      <c r="D689" s="228" t="s">
        <v>217</v>
      </c>
      <c r="E689" s="229" t="s">
        <v>4883</v>
      </c>
      <c r="F689" s="230" t="s">
        <v>4884</v>
      </c>
      <c r="G689" s="231" t="s">
        <v>3197</v>
      </c>
      <c r="H689" s="232">
        <v>1</v>
      </c>
      <c r="I689" s="233"/>
      <c r="J689" s="234">
        <f>ROUND(I689*H689,2)</f>
        <v>0</v>
      </c>
      <c r="K689" s="235"/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221</v>
      </c>
      <c r="AT689" s="240" t="s">
        <v>217</v>
      </c>
      <c r="AU689" s="240" t="s">
        <v>89</v>
      </c>
      <c r="AY689" s="18" t="s">
        <v>215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21</v>
      </c>
      <c r="BK689" s="241">
        <f>ROUND(I689*H689,2)</f>
        <v>0</v>
      </c>
      <c r="BL689" s="18" t="s">
        <v>221</v>
      </c>
      <c r="BM689" s="240" t="s">
        <v>4885</v>
      </c>
    </row>
    <row r="690" s="12" customFormat="1" ht="22.8" customHeight="1">
      <c r="A690" s="12"/>
      <c r="B690" s="212"/>
      <c r="C690" s="213"/>
      <c r="D690" s="214" t="s">
        <v>79</v>
      </c>
      <c r="E690" s="226" t="s">
        <v>4886</v>
      </c>
      <c r="F690" s="226" t="s">
        <v>4887</v>
      </c>
      <c r="G690" s="213"/>
      <c r="H690" s="213"/>
      <c r="I690" s="216"/>
      <c r="J690" s="227">
        <f>BK690</f>
        <v>0</v>
      </c>
      <c r="K690" s="213"/>
      <c r="L690" s="218"/>
      <c r="M690" s="219"/>
      <c r="N690" s="220"/>
      <c r="O690" s="220"/>
      <c r="P690" s="221">
        <f>P691</f>
        <v>0</v>
      </c>
      <c r="Q690" s="220"/>
      <c r="R690" s="221">
        <f>R691</f>
        <v>0</v>
      </c>
      <c r="S690" s="220"/>
      <c r="T690" s="222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3" t="s">
        <v>21</v>
      </c>
      <c r="AT690" s="224" t="s">
        <v>79</v>
      </c>
      <c r="AU690" s="224" t="s">
        <v>21</v>
      </c>
      <c r="AY690" s="223" t="s">
        <v>215</v>
      </c>
      <c r="BK690" s="225">
        <f>BK691</f>
        <v>0</v>
      </c>
    </row>
    <row r="691" s="2" customFormat="1" ht="16.5" customHeight="1">
      <c r="A691" s="39"/>
      <c r="B691" s="40"/>
      <c r="C691" s="228" t="s">
        <v>1826</v>
      </c>
      <c r="D691" s="228" t="s">
        <v>217</v>
      </c>
      <c r="E691" s="229" t="s">
        <v>4888</v>
      </c>
      <c r="F691" s="230" t="s">
        <v>4889</v>
      </c>
      <c r="G691" s="231" t="s">
        <v>3197</v>
      </c>
      <c r="H691" s="232">
        <v>2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221</v>
      </c>
      <c r="AT691" s="240" t="s">
        <v>217</v>
      </c>
      <c r="AU691" s="240" t="s">
        <v>89</v>
      </c>
      <c r="AY691" s="18" t="s">
        <v>215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21</v>
      </c>
      <c r="BK691" s="241">
        <f>ROUND(I691*H691,2)</f>
        <v>0</v>
      </c>
      <c r="BL691" s="18" t="s">
        <v>221</v>
      </c>
      <c r="BM691" s="240" t="s">
        <v>4890</v>
      </c>
    </row>
    <row r="692" s="12" customFormat="1" ht="22.8" customHeight="1">
      <c r="A692" s="12"/>
      <c r="B692" s="212"/>
      <c r="C692" s="213"/>
      <c r="D692" s="214" t="s">
        <v>79</v>
      </c>
      <c r="E692" s="226" t="s">
        <v>4891</v>
      </c>
      <c r="F692" s="226" t="s">
        <v>4892</v>
      </c>
      <c r="G692" s="213"/>
      <c r="H692" s="213"/>
      <c r="I692" s="216"/>
      <c r="J692" s="227">
        <f>BK692</f>
        <v>0</v>
      </c>
      <c r="K692" s="213"/>
      <c r="L692" s="218"/>
      <c r="M692" s="219"/>
      <c r="N692" s="220"/>
      <c r="O692" s="220"/>
      <c r="P692" s="221">
        <f>P693</f>
        <v>0</v>
      </c>
      <c r="Q692" s="220"/>
      <c r="R692" s="221">
        <f>R693</f>
        <v>0</v>
      </c>
      <c r="S692" s="220"/>
      <c r="T692" s="222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3" t="s">
        <v>21</v>
      </c>
      <c r="AT692" s="224" t="s">
        <v>79</v>
      </c>
      <c r="AU692" s="224" t="s">
        <v>21</v>
      </c>
      <c r="AY692" s="223" t="s">
        <v>215</v>
      </c>
      <c r="BK692" s="225">
        <f>BK693</f>
        <v>0</v>
      </c>
    </row>
    <row r="693" s="2" customFormat="1" ht="16.5" customHeight="1">
      <c r="A693" s="39"/>
      <c r="B693" s="40"/>
      <c r="C693" s="228" t="s">
        <v>1832</v>
      </c>
      <c r="D693" s="228" t="s">
        <v>217</v>
      </c>
      <c r="E693" s="229" t="s">
        <v>4893</v>
      </c>
      <c r="F693" s="230" t="s">
        <v>4894</v>
      </c>
      <c r="G693" s="231" t="s">
        <v>3197</v>
      </c>
      <c r="H693" s="232">
        <v>1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221</v>
      </c>
      <c r="AT693" s="240" t="s">
        <v>217</v>
      </c>
      <c r="AU693" s="240" t="s">
        <v>89</v>
      </c>
      <c r="AY693" s="18" t="s">
        <v>215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21</v>
      </c>
      <c r="BK693" s="241">
        <f>ROUND(I693*H693,2)</f>
        <v>0</v>
      </c>
      <c r="BL693" s="18" t="s">
        <v>221</v>
      </c>
      <c r="BM693" s="240" t="s">
        <v>4895</v>
      </c>
    </row>
    <row r="694" s="12" customFormat="1" ht="22.8" customHeight="1">
      <c r="A694" s="12"/>
      <c r="B694" s="212"/>
      <c r="C694" s="213"/>
      <c r="D694" s="214" t="s">
        <v>79</v>
      </c>
      <c r="E694" s="226" t="s">
        <v>4896</v>
      </c>
      <c r="F694" s="226" t="s">
        <v>4897</v>
      </c>
      <c r="G694" s="213"/>
      <c r="H694" s="213"/>
      <c r="I694" s="216"/>
      <c r="J694" s="227">
        <f>BK694</f>
        <v>0</v>
      </c>
      <c r="K694" s="213"/>
      <c r="L694" s="218"/>
      <c r="M694" s="219"/>
      <c r="N694" s="220"/>
      <c r="O694" s="220"/>
      <c r="P694" s="221">
        <f>P695</f>
        <v>0</v>
      </c>
      <c r="Q694" s="220"/>
      <c r="R694" s="221">
        <f>R695</f>
        <v>0</v>
      </c>
      <c r="S694" s="220"/>
      <c r="T694" s="222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3" t="s">
        <v>21</v>
      </c>
      <c r="AT694" s="224" t="s">
        <v>79</v>
      </c>
      <c r="AU694" s="224" t="s">
        <v>21</v>
      </c>
      <c r="AY694" s="223" t="s">
        <v>215</v>
      </c>
      <c r="BK694" s="225">
        <f>BK695</f>
        <v>0</v>
      </c>
    </row>
    <row r="695" s="2" customFormat="1" ht="16.5" customHeight="1">
      <c r="A695" s="39"/>
      <c r="B695" s="40"/>
      <c r="C695" s="228" t="s">
        <v>1837</v>
      </c>
      <c r="D695" s="228" t="s">
        <v>217</v>
      </c>
      <c r="E695" s="229" t="s">
        <v>4898</v>
      </c>
      <c r="F695" s="230" t="s">
        <v>4899</v>
      </c>
      <c r="G695" s="231" t="s">
        <v>3197</v>
      </c>
      <c r="H695" s="232">
        <v>2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221</v>
      </c>
      <c r="AT695" s="240" t="s">
        <v>217</v>
      </c>
      <c r="AU695" s="240" t="s">
        <v>89</v>
      </c>
      <c r="AY695" s="18" t="s">
        <v>215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21</v>
      </c>
      <c r="BK695" s="241">
        <f>ROUND(I695*H695,2)</f>
        <v>0</v>
      </c>
      <c r="BL695" s="18" t="s">
        <v>221</v>
      </c>
      <c r="BM695" s="240" t="s">
        <v>4900</v>
      </c>
    </row>
    <row r="696" s="12" customFormat="1" ht="22.8" customHeight="1">
      <c r="A696" s="12"/>
      <c r="B696" s="212"/>
      <c r="C696" s="213"/>
      <c r="D696" s="214" t="s">
        <v>79</v>
      </c>
      <c r="E696" s="226" t="s">
        <v>4494</v>
      </c>
      <c r="F696" s="226" t="s">
        <v>4495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SUM(P697:P698)</f>
        <v>0</v>
      </c>
      <c r="Q696" s="220"/>
      <c r="R696" s="221">
        <f>SUM(R697:R698)</f>
        <v>0</v>
      </c>
      <c r="S696" s="220"/>
      <c r="T696" s="222">
        <f>SUM(T697:T698)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21</v>
      </c>
      <c r="AT696" s="224" t="s">
        <v>79</v>
      </c>
      <c r="AU696" s="224" t="s">
        <v>21</v>
      </c>
      <c r="AY696" s="223" t="s">
        <v>215</v>
      </c>
      <c r="BK696" s="225">
        <f>SUM(BK697:BK698)</f>
        <v>0</v>
      </c>
    </row>
    <row r="697" s="2" customFormat="1" ht="16.5" customHeight="1">
      <c r="A697" s="39"/>
      <c r="B697" s="40"/>
      <c r="C697" s="228" t="s">
        <v>1842</v>
      </c>
      <c r="D697" s="228" t="s">
        <v>217</v>
      </c>
      <c r="E697" s="229" t="s">
        <v>4901</v>
      </c>
      <c r="F697" s="230" t="s">
        <v>4501</v>
      </c>
      <c r="G697" s="231" t="s">
        <v>4425</v>
      </c>
      <c r="H697" s="232">
        <v>6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221</v>
      </c>
      <c r="AT697" s="240" t="s">
        <v>217</v>
      </c>
      <c r="AU697" s="240" t="s">
        <v>89</v>
      </c>
      <c r="AY697" s="18" t="s">
        <v>215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21</v>
      </c>
      <c r="BK697" s="241">
        <f>ROUND(I697*H697,2)</f>
        <v>0</v>
      </c>
      <c r="BL697" s="18" t="s">
        <v>221</v>
      </c>
      <c r="BM697" s="240" t="s">
        <v>4902</v>
      </c>
    </row>
    <row r="698" s="2" customFormat="1" ht="16.5" customHeight="1">
      <c r="A698" s="39"/>
      <c r="B698" s="40"/>
      <c r="C698" s="228" t="s">
        <v>1847</v>
      </c>
      <c r="D698" s="228" t="s">
        <v>217</v>
      </c>
      <c r="E698" s="229" t="s">
        <v>4903</v>
      </c>
      <c r="F698" s="230" t="s">
        <v>4904</v>
      </c>
      <c r="G698" s="231" t="s">
        <v>4425</v>
      </c>
      <c r="H698" s="232">
        <v>1.5</v>
      </c>
      <c r="I698" s="233"/>
      <c r="J698" s="234">
        <f>ROUND(I698*H698,2)</f>
        <v>0</v>
      </c>
      <c r="K698" s="235"/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221</v>
      </c>
      <c r="AT698" s="240" t="s">
        <v>217</v>
      </c>
      <c r="AU698" s="240" t="s">
        <v>89</v>
      </c>
      <c r="AY698" s="18" t="s">
        <v>215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21</v>
      </c>
      <c r="BK698" s="241">
        <f>ROUND(I698*H698,2)</f>
        <v>0</v>
      </c>
      <c r="BL698" s="18" t="s">
        <v>221</v>
      </c>
      <c r="BM698" s="240" t="s">
        <v>4905</v>
      </c>
    </row>
    <row r="699" s="12" customFormat="1" ht="22.8" customHeight="1">
      <c r="A699" s="12"/>
      <c r="B699" s="212"/>
      <c r="C699" s="213"/>
      <c r="D699" s="214" t="s">
        <v>79</v>
      </c>
      <c r="E699" s="226" t="s">
        <v>4906</v>
      </c>
      <c r="F699" s="226" t="s">
        <v>4907</v>
      </c>
      <c r="G699" s="213"/>
      <c r="H699" s="213"/>
      <c r="I699" s="216"/>
      <c r="J699" s="227">
        <f>BK699</f>
        <v>0</v>
      </c>
      <c r="K699" s="213"/>
      <c r="L699" s="218"/>
      <c r="M699" s="219"/>
      <c r="N699" s="220"/>
      <c r="O699" s="220"/>
      <c r="P699" s="221">
        <f>P700</f>
        <v>0</v>
      </c>
      <c r="Q699" s="220"/>
      <c r="R699" s="221">
        <f>R700</f>
        <v>0</v>
      </c>
      <c r="S699" s="220"/>
      <c r="T699" s="222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21</v>
      </c>
      <c r="AT699" s="224" t="s">
        <v>79</v>
      </c>
      <c r="AU699" s="224" t="s">
        <v>21</v>
      </c>
      <c r="AY699" s="223" t="s">
        <v>215</v>
      </c>
      <c r="BK699" s="225">
        <f>BK700</f>
        <v>0</v>
      </c>
    </row>
    <row r="700" s="2" customFormat="1" ht="21.75" customHeight="1">
      <c r="A700" s="39"/>
      <c r="B700" s="40"/>
      <c r="C700" s="228" t="s">
        <v>1852</v>
      </c>
      <c r="D700" s="228" t="s">
        <v>217</v>
      </c>
      <c r="E700" s="229" t="s">
        <v>4908</v>
      </c>
      <c r="F700" s="230" t="s">
        <v>4909</v>
      </c>
      <c r="G700" s="231" t="s">
        <v>246</v>
      </c>
      <c r="H700" s="232">
        <v>10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221</v>
      </c>
      <c r="AT700" s="240" t="s">
        <v>217</v>
      </c>
      <c r="AU700" s="240" t="s">
        <v>89</v>
      </c>
      <c r="AY700" s="18" t="s">
        <v>215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21</v>
      </c>
      <c r="BK700" s="241">
        <f>ROUND(I700*H700,2)</f>
        <v>0</v>
      </c>
      <c r="BL700" s="18" t="s">
        <v>221</v>
      </c>
      <c r="BM700" s="240" t="s">
        <v>4910</v>
      </c>
    </row>
    <row r="701" s="12" customFormat="1" ht="25.92" customHeight="1">
      <c r="A701" s="12"/>
      <c r="B701" s="212"/>
      <c r="C701" s="213"/>
      <c r="D701" s="214" t="s">
        <v>79</v>
      </c>
      <c r="E701" s="215" t="s">
        <v>4911</v>
      </c>
      <c r="F701" s="215" t="s">
        <v>4912</v>
      </c>
      <c r="G701" s="213"/>
      <c r="H701" s="213"/>
      <c r="I701" s="216"/>
      <c r="J701" s="217">
        <f>BK701</f>
        <v>0</v>
      </c>
      <c r="K701" s="213"/>
      <c r="L701" s="218"/>
      <c r="M701" s="219"/>
      <c r="N701" s="220"/>
      <c r="O701" s="220"/>
      <c r="P701" s="221">
        <f>SUM(P702:P711)</f>
        <v>0</v>
      </c>
      <c r="Q701" s="220"/>
      <c r="R701" s="221">
        <f>SUM(R702:R711)</f>
        <v>0</v>
      </c>
      <c r="S701" s="220"/>
      <c r="T701" s="222">
        <f>SUM(T702:T711)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21</v>
      </c>
      <c r="AT701" s="224" t="s">
        <v>79</v>
      </c>
      <c r="AU701" s="224" t="s">
        <v>80</v>
      </c>
      <c r="AY701" s="223" t="s">
        <v>215</v>
      </c>
      <c r="BK701" s="225">
        <f>SUM(BK702:BK711)</f>
        <v>0</v>
      </c>
    </row>
    <row r="702" s="2" customFormat="1" ht="21.75" customHeight="1">
      <c r="A702" s="39"/>
      <c r="B702" s="40"/>
      <c r="C702" s="228" t="s">
        <v>1857</v>
      </c>
      <c r="D702" s="228" t="s">
        <v>217</v>
      </c>
      <c r="E702" s="229" t="s">
        <v>4913</v>
      </c>
      <c r="F702" s="230" t="s">
        <v>4914</v>
      </c>
      <c r="G702" s="231" t="s">
        <v>991</v>
      </c>
      <c r="H702" s="232">
        <v>1</v>
      </c>
      <c r="I702" s="233"/>
      <c r="J702" s="234">
        <f>ROUND(I702*H702,2)</f>
        <v>0</v>
      </c>
      <c r="K702" s="235"/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221</v>
      </c>
      <c r="AT702" s="240" t="s">
        <v>217</v>
      </c>
      <c r="AU702" s="240" t="s">
        <v>21</v>
      </c>
      <c r="AY702" s="18" t="s">
        <v>215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21</v>
      </c>
      <c r="BK702" s="241">
        <f>ROUND(I702*H702,2)</f>
        <v>0</v>
      </c>
      <c r="BL702" s="18" t="s">
        <v>221</v>
      </c>
      <c r="BM702" s="240" t="s">
        <v>4915</v>
      </c>
    </row>
    <row r="703" s="2" customFormat="1" ht="21.75" customHeight="1">
      <c r="A703" s="39"/>
      <c r="B703" s="40"/>
      <c r="C703" s="228" t="s">
        <v>1862</v>
      </c>
      <c r="D703" s="228" t="s">
        <v>217</v>
      </c>
      <c r="E703" s="229" t="s">
        <v>4916</v>
      </c>
      <c r="F703" s="230" t="s">
        <v>4917</v>
      </c>
      <c r="G703" s="231" t="s">
        <v>991</v>
      </c>
      <c r="H703" s="232">
        <v>1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221</v>
      </c>
      <c r="AT703" s="240" t="s">
        <v>217</v>
      </c>
      <c r="AU703" s="240" t="s">
        <v>21</v>
      </c>
      <c r="AY703" s="18" t="s">
        <v>215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221</v>
      </c>
      <c r="BM703" s="240" t="s">
        <v>4918</v>
      </c>
    </row>
    <row r="704" s="2" customFormat="1" ht="16.5" customHeight="1">
      <c r="A704" s="39"/>
      <c r="B704" s="40"/>
      <c r="C704" s="228" t="s">
        <v>1867</v>
      </c>
      <c r="D704" s="228" t="s">
        <v>217</v>
      </c>
      <c r="E704" s="229" t="s">
        <v>4919</v>
      </c>
      <c r="F704" s="230" t="s">
        <v>4920</v>
      </c>
      <c r="G704" s="231" t="s">
        <v>991</v>
      </c>
      <c r="H704" s="232">
        <v>1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221</v>
      </c>
      <c r="AT704" s="240" t="s">
        <v>217</v>
      </c>
      <c r="AU704" s="240" t="s">
        <v>21</v>
      </c>
      <c r="AY704" s="18" t="s">
        <v>215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21</v>
      </c>
      <c r="BK704" s="241">
        <f>ROUND(I704*H704,2)</f>
        <v>0</v>
      </c>
      <c r="BL704" s="18" t="s">
        <v>221</v>
      </c>
      <c r="BM704" s="240" t="s">
        <v>4921</v>
      </c>
    </row>
    <row r="705" s="2" customFormat="1" ht="16.5" customHeight="1">
      <c r="A705" s="39"/>
      <c r="B705" s="40"/>
      <c r="C705" s="228" t="s">
        <v>1872</v>
      </c>
      <c r="D705" s="228" t="s">
        <v>217</v>
      </c>
      <c r="E705" s="229" t="s">
        <v>4922</v>
      </c>
      <c r="F705" s="230" t="s">
        <v>4923</v>
      </c>
      <c r="G705" s="231" t="s">
        <v>991</v>
      </c>
      <c r="H705" s="232">
        <v>1</v>
      </c>
      <c r="I705" s="233"/>
      <c r="J705" s="234">
        <f>ROUND(I705*H705,2)</f>
        <v>0</v>
      </c>
      <c r="K705" s="235"/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221</v>
      </c>
      <c r="AT705" s="240" t="s">
        <v>217</v>
      </c>
      <c r="AU705" s="240" t="s">
        <v>21</v>
      </c>
      <c r="AY705" s="18" t="s">
        <v>215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21</v>
      </c>
      <c r="BK705" s="241">
        <f>ROUND(I705*H705,2)</f>
        <v>0</v>
      </c>
      <c r="BL705" s="18" t="s">
        <v>221</v>
      </c>
      <c r="BM705" s="240" t="s">
        <v>4924</v>
      </c>
    </row>
    <row r="706" s="2" customFormat="1" ht="16.5" customHeight="1">
      <c r="A706" s="39"/>
      <c r="B706" s="40"/>
      <c r="C706" s="228" t="s">
        <v>1878</v>
      </c>
      <c r="D706" s="228" t="s">
        <v>217</v>
      </c>
      <c r="E706" s="229" t="s">
        <v>4925</v>
      </c>
      <c r="F706" s="230" t="s">
        <v>4926</v>
      </c>
      <c r="G706" s="231" t="s">
        <v>991</v>
      </c>
      <c r="H706" s="232">
        <v>1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221</v>
      </c>
      <c r="AT706" s="240" t="s">
        <v>217</v>
      </c>
      <c r="AU706" s="240" t="s">
        <v>21</v>
      </c>
      <c r="AY706" s="18" t="s">
        <v>215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21</v>
      </c>
      <c r="BK706" s="241">
        <f>ROUND(I706*H706,2)</f>
        <v>0</v>
      </c>
      <c r="BL706" s="18" t="s">
        <v>221</v>
      </c>
      <c r="BM706" s="240" t="s">
        <v>4927</v>
      </c>
    </row>
    <row r="707" s="2" customFormat="1" ht="33" customHeight="1">
      <c r="A707" s="39"/>
      <c r="B707" s="40"/>
      <c r="C707" s="228" t="s">
        <v>1884</v>
      </c>
      <c r="D707" s="228" t="s">
        <v>217</v>
      </c>
      <c r="E707" s="229" t="s">
        <v>4928</v>
      </c>
      <c r="F707" s="230" t="s">
        <v>4929</v>
      </c>
      <c r="G707" s="231" t="s">
        <v>991</v>
      </c>
      <c r="H707" s="232">
        <v>1</v>
      </c>
      <c r="I707" s="233"/>
      <c r="J707" s="234">
        <f>ROUND(I707*H707,2)</f>
        <v>0</v>
      </c>
      <c r="K707" s="235"/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221</v>
      </c>
      <c r="AT707" s="240" t="s">
        <v>217</v>
      </c>
      <c r="AU707" s="240" t="s">
        <v>21</v>
      </c>
      <c r="AY707" s="18" t="s">
        <v>215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21</v>
      </c>
      <c r="BK707" s="241">
        <f>ROUND(I707*H707,2)</f>
        <v>0</v>
      </c>
      <c r="BL707" s="18" t="s">
        <v>221</v>
      </c>
      <c r="BM707" s="240" t="s">
        <v>4930</v>
      </c>
    </row>
    <row r="708" s="2" customFormat="1" ht="33" customHeight="1">
      <c r="A708" s="39"/>
      <c r="B708" s="40"/>
      <c r="C708" s="228" t="s">
        <v>1889</v>
      </c>
      <c r="D708" s="228" t="s">
        <v>217</v>
      </c>
      <c r="E708" s="229" t="s">
        <v>4931</v>
      </c>
      <c r="F708" s="230" t="s">
        <v>4932</v>
      </c>
      <c r="G708" s="231" t="s">
        <v>991</v>
      </c>
      <c r="H708" s="232">
        <v>1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221</v>
      </c>
      <c r="AT708" s="240" t="s">
        <v>217</v>
      </c>
      <c r="AU708" s="240" t="s">
        <v>21</v>
      </c>
      <c r="AY708" s="18" t="s">
        <v>215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21</v>
      </c>
      <c r="BK708" s="241">
        <f>ROUND(I708*H708,2)</f>
        <v>0</v>
      </c>
      <c r="BL708" s="18" t="s">
        <v>221</v>
      </c>
      <c r="BM708" s="240" t="s">
        <v>4933</v>
      </c>
    </row>
    <row r="709" s="2" customFormat="1" ht="16.5" customHeight="1">
      <c r="A709" s="39"/>
      <c r="B709" s="40"/>
      <c r="C709" s="228" t="s">
        <v>1894</v>
      </c>
      <c r="D709" s="228" t="s">
        <v>217</v>
      </c>
      <c r="E709" s="229" t="s">
        <v>4934</v>
      </c>
      <c r="F709" s="230" t="s">
        <v>4935</v>
      </c>
      <c r="G709" s="231" t="s">
        <v>991</v>
      </c>
      <c r="H709" s="232">
        <v>1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221</v>
      </c>
      <c r="AT709" s="240" t="s">
        <v>217</v>
      </c>
      <c r="AU709" s="240" t="s">
        <v>21</v>
      </c>
      <c r="AY709" s="18" t="s">
        <v>215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221</v>
      </c>
      <c r="BM709" s="240" t="s">
        <v>4936</v>
      </c>
    </row>
    <row r="710" s="2" customFormat="1" ht="16.5" customHeight="1">
      <c r="A710" s="39"/>
      <c r="B710" s="40"/>
      <c r="C710" s="228" t="s">
        <v>1908</v>
      </c>
      <c r="D710" s="228" t="s">
        <v>217</v>
      </c>
      <c r="E710" s="229" t="s">
        <v>4937</v>
      </c>
      <c r="F710" s="230" t="s">
        <v>4938</v>
      </c>
      <c r="G710" s="231" t="s">
        <v>991</v>
      </c>
      <c r="H710" s="232">
        <v>1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221</v>
      </c>
      <c r="AT710" s="240" t="s">
        <v>217</v>
      </c>
      <c r="AU710" s="240" t="s">
        <v>21</v>
      </c>
      <c r="AY710" s="18" t="s">
        <v>215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221</v>
      </c>
      <c r="BM710" s="240" t="s">
        <v>4939</v>
      </c>
    </row>
    <row r="711" s="2" customFormat="1" ht="16.5" customHeight="1">
      <c r="A711" s="39"/>
      <c r="B711" s="40"/>
      <c r="C711" s="228" t="s">
        <v>1913</v>
      </c>
      <c r="D711" s="228" t="s">
        <v>217</v>
      </c>
      <c r="E711" s="229" t="s">
        <v>4940</v>
      </c>
      <c r="F711" s="230" t="s">
        <v>4941</v>
      </c>
      <c r="G711" s="231" t="s">
        <v>991</v>
      </c>
      <c r="H711" s="232">
        <v>1</v>
      </c>
      <c r="I711" s="233"/>
      <c r="J711" s="234">
        <f>ROUND(I711*H711,2)</f>
        <v>0</v>
      </c>
      <c r="K711" s="235"/>
      <c r="L711" s="45"/>
      <c r="M711" s="301" t="s">
        <v>1</v>
      </c>
      <c r="N711" s="302" t="s">
        <v>45</v>
      </c>
      <c r="O711" s="303"/>
      <c r="P711" s="304">
        <f>O711*H711</f>
        <v>0</v>
      </c>
      <c r="Q711" s="304">
        <v>0</v>
      </c>
      <c r="R711" s="304">
        <f>Q711*H711</f>
        <v>0</v>
      </c>
      <c r="S711" s="304">
        <v>0</v>
      </c>
      <c r="T711" s="30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221</v>
      </c>
      <c r="AT711" s="240" t="s">
        <v>217</v>
      </c>
      <c r="AU711" s="240" t="s">
        <v>21</v>
      </c>
      <c r="AY711" s="18" t="s">
        <v>215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221</v>
      </c>
      <c r="BM711" s="240" t="s">
        <v>4942</v>
      </c>
    </row>
    <row r="712" s="2" customFormat="1" ht="6.96" customHeight="1">
      <c r="A712" s="39"/>
      <c r="B712" s="67"/>
      <c r="C712" s="68"/>
      <c r="D712" s="68"/>
      <c r="E712" s="68"/>
      <c r="F712" s="68"/>
      <c r="G712" s="68"/>
      <c r="H712" s="68"/>
      <c r="I712" s="68"/>
      <c r="J712" s="68"/>
      <c r="K712" s="68"/>
      <c r="L712" s="45"/>
      <c r="M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</sheetData>
  <sheetProtection sheet="1" autoFilter="0" formatColumns="0" formatRows="0" objects="1" scenarios="1" spinCount="100000" saltValue="0dc6nS9rdr7+TcjLWo86DUodJYanoxVxQKJpshilA8SfE1gG5f/Cxb0pzyWozHCEfMD6AQJiaJDW3gM3Lv+dbA==" hashValue="AvcnGagzibWecFG8RFe3VtC9GXL0qu+3INJN4PRl6VRvIqFXt9/pJpw2IPXp2hLnc03sAxmzNjIxOvS3Sv7Jsg==" algorithmName="SHA-512" password="CC35"/>
  <autoFilter ref="C270:K711"/>
  <mergeCells count="9">
    <mergeCell ref="E7:H7"/>
    <mergeCell ref="E9:H9"/>
    <mergeCell ref="E18:H18"/>
    <mergeCell ref="E27:H27"/>
    <mergeCell ref="E85:H85"/>
    <mergeCell ref="E87:H87"/>
    <mergeCell ref="E261:H261"/>
    <mergeCell ref="E263:H26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ROUND((SUM(BE120:BE327)),  2)</f>
        <v>0</v>
      </c>
      <c r="G33" s="39"/>
      <c r="H33" s="39"/>
      <c r="I33" s="165">
        <v>0.20999999999999999</v>
      </c>
      <c r="J33" s="164">
        <f>ROUND(((SUM(BE120:BE327))*I33),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ROUND((SUM(BF120:BF327)),  2)</f>
        <v>0</v>
      </c>
      <c r="G34" s="39"/>
      <c r="H34" s="39"/>
      <c r="I34" s="165">
        <v>0.14999999999999999</v>
      </c>
      <c r="J34" s="164">
        <f>ROUND(((SUM(BF120:BF327))*I34),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ROUND((SUM(BG120:BG327)),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ROUND((SUM(BH120:BH327)),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ROUND((SUM(BI120:BI327)),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ELEKTRO - SILNOPROUD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4944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182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ELEKTRO - SILNOPROUD - SILNOPROUD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MĚSTSKÁ NEMOCNICE DVŮR. KRÁLOVÉ</v>
      </c>
      <c r="G114" s="41"/>
      <c r="H114" s="41"/>
      <c r="I114" s="33" t="s">
        <v>24</v>
      </c>
      <c r="J114" s="80" t="str">
        <f>IF(J12="","",J12)</f>
        <v>3. 3. 2021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28</v>
      </c>
      <c r="D116" s="41"/>
      <c r="E116" s="41"/>
      <c r="F116" s="28" t="str">
        <f>E15</f>
        <v xml:space="preserve"> </v>
      </c>
      <c r="G116" s="41"/>
      <c r="H116" s="41"/>
      <c r="I116" s="33" t="s">
        <v>34</v>
      </c>
      <c r="J116" s="37" t="str">
        <f>E21</f>
        <v>ATELIER H1&amp; ATELIER HÁJEK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32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ERŠILOVÁ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201</v>
      </c>
      <c r="D119" s="203" t="s">
        <v>65</v>
      </c>
      <c r="E119" s="203" t="s">
        <v>61</v>
      </c>
      <c r="F119" s="203" t="s">
        <v>62</v>
      </c>
      <c r="G119" s="203" t="s">
        <v>202</v>
      </c>
      <c r="H119" s="203" t="s">
        <v>203</v>
      </c>
      <c r="I119" s="203" t="s">
        <v>204</v>
      </c>
      <c r="J119" s="204" t="s">
        <v>164</v>
      </c>
      <c r="K119" s="205" t="s">
        <v>205</v>
      </c>
      <c r="L119" s="206"/>
      <c r="M119" s="101" t="s">
        <v>1</v>
      </c>
      <c r="N119" s="102" t="s">
        <v>44</v>
      </c>
      <c r="O119" s="102" t="s">
        <v>206</v>
      </c>
      <c r="P119" s="102" t="s">
        <v>207</v>
      </c>
      <c r="Q119" s="102" t="s">
        <v>208</v>
      </c>
      <c r="R119" s="102" t="s">
        <v>209</v>
      </c>
      <c r="S119" s="102" t="s">
        <v>210</v>
      </c>
      <c r="T119" s="103" t="s">
        <v>211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212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P121+P134</f>
        <v>0</v>
      </c>
      <c r="Q120" s="105"/>
      <c r="R120" s="209">
        <f>R121+R134</f>
        <v>18.029630000000001</v>
      </c>
      <c r="S120" s="105"/>
      <c r="T120" s="210">
        <f>T121+T134</f>
        <v>0.39000000000000001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166</v>
      </c>
      <c r="BK120" s="211">
        <f>BK121+BK134</f>
        <v>0</v>
      </c>
    </row>
    <row r="121" s="12" customFormat="1" ht="25.92" customHeight="1">
      <c r="A121" s="12"/>
      <c r="B121" s="212"/>
      <c r="C121" s="213"/>
      <c r="D121" s="214" t="s">
        <v>79</v>
      </c>
      <c r="E121" s="215" t="s">
        <v>213</v>
      </c>
      <c r="F121" s="215" t="s">
        <v>214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</f>
        <v>0</v>
      </c>
      <c r="Q121" s="220"/>
      <c r="R121" s="221">
        <f>R122</f>
        <v>17.969350000000002</v>
      </c>
      <c r="S121" s="220"/>
      <c r="T121" s="22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21</v>
      </c>
      <c r="AT121" s="224" t="s">
        <v>79</v>
      </c>
      <c r="AU121" s="224" t="s">
        <v>80</v>
      </c>
      <c r="AY121" s="223" t="s">
        <v>215</v>
      </c>
      <c r="BK121" s="225">
        <f>BK122</f>
        <v>0</v>
      </c>
    </row>
    <row r="122" s="12" customFormat="1" ht="22.8" customHeight="1">
      <c r="A122" s="12"/>
      <c r="B122" s="212"/>
      <c r="C122" s="213"/>
      <c r="D122" s="214" t="s">
        <v>79</v>
      </c>
      <c r="E122" s="226" t="s">
        <v>21</v>
      </c>
      <c r="F122" s="226" t="s">
        <v>4074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SUM(P123:P133)</f>
        <v>0</v>
      </c>
      <c r="Q122" s="220"/>
      <c r="R122" s="221">
        <f>SUM(R123:R133)</f>
        <v>17.969350000000002</v>
      </c>
      <c r="S122" s="220"/>
      <c r="T122" s="222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</v>
      </c>
      <c r="AT122" s="224" t="s">
        <v>79</v>
      </c>
      <c r="AU122" s="224" t="s">
        <v>21</v>
      </c>
      <c r="AY122" s="223" t="s">
        <v>215</v>
      </c>
      <c r="BK122" s="225">
        <f>SUM(BK123:BK133)</f>
        <v>0</v>
      </c>
    </row>
    <row r="123" s="2" customFormat="1" ht="16.5" customHeight="1">
      <c r="A123" s="39"/>
      <c r="B123" s="40"/>
      <c r="C123" s="228" t="s">
        <v>21</v>
      </c>
      <c r="D123" s="228" t="s">
        <v>217</v>
      </c>
      <c r="E123" s="229" t="s">
        <v>4945</v>
      </c>
      <c r="F123" s="230" t="s">
        <v>4946</v>
      </c>
      <c r="G123" s="231" t="s">
        <v>246</v>
      </c>
      <c r="H123" s="232">
        <v>140.5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89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4947</v>
      </c>
    </row>
    <row r="124" s="2" customFormat="1" ht="21.75" customHeight="1">
      <c r="A124" s="39"/>
      <c r="B124" s="40"/>
      <c r="C124" s="228" t="s">
        <v>89</v>
      </c>
      <c r="D124" s="228" t="s">
        <v>217</v>
      </c>
      <c r="E124" s="229" t="s">
        <v>4948</v>
      </c>
      <c r="F124" s="230" t="s">
        <v>4949</v>
      </c>
      <c r="G124" s="231" t="s">
        <v>220</v>
      </c>
      <c r="H124" s="232">
        <v>168.59999999999999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89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4950</v>
      </c>
    </row>
    <row r="125" s="2" customFormat="1" ht="33" customHeight="1">
      <c r="A125" s="39"/>
      <c r="B125" s="40"/>
      <c r="C125" s="228" t="s">
        <v>233</v>
      </c>
      <c r="D125" s="228" t="s">
        <v>217</v>
      </c>
      <c r="E125" s="229" t="s">
        <v>4951</v>
      </c>
      <c r="F125" s="230" t="s">
        <v>4952</v>
      </c>
      <c r="G125" s="231" t="s">
        <v>220</v>
      </c>
      <c r="H125" s="232">
        <v>2.7999999999999998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4953</v>
      </c>
    </row>
    <row r="126" s="2" customFormat="1" ht="21.75" customHeight="1">
      <c r="A126" s="39"/>
      <c r="B126" s="40"/>
      <c r="C126" s="228" t="s">
        <v>221</v>
      </c>
      <c r="D126" s="228" t="s">
        <v>217</v>
      </c>
      <c r="E126" s="229" t="s">
        <v>4954</v>
      </c>
      <c r="F126" s="230" t="s">
        <v>4955</v>
      </c>
      <c r="G126" s="231" t="s">
        <v>220</v>
      </c>
      <c r="H126" s="232">
        <v>168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4956</v>
      </c>
    </row>
    <row r="127" s="2" customFormat="1" ht="21.75" customHeight="1">
      <c r="A127" s="39"/>
      <c r="B127" s="40"/>
      <c r="C127" s="228" t="s">
        <v>243</v>
      </c>
      <c r="D127" s="228" t="s">
        <v>217</v>
      </c>
      <c r="E127" s="229" t="s">
        <v>4957</v>
      </c>
      <c r="F127" s="230" t="s">
        <v>4958</v>
      </c>
      <c r="G127" s="231" t="s">
        <v>246</v>
      </c>
      <c r="H127" s="232">
        <v>140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4959</v>
      </c>
    </row>
    <row r="128" s="2" customFormat="1" ht="16.5" customHeight="1">
      <c r="A128" s="39"/>
      <c r="B128" s="40"/>
      <c r="C128" s="275" t="s">
        <v>249</v>
      </c>
      <c r="D128" s="275" t="s">
        <v>294</v>
      </c>
      <c r="E128" s="276" t="s">
        <v>4960</v>
      </c>
      <c r="F128" s="277" t="s">
        <v>4961</v>
      </c>
      <c r="G128" s="278" t="s">
        <v>484</v>
      </c>
      <c r="H128" s="279">
        <v>16000</v>
      </c>
      <c r="I128" s="280"/>
      <c r="J128" s="281">
        <f>ROUND(I128*H128,2)</f>
        <v>0</v>
      </c>
      <c r="K128" s="282"/>
      <c r="L128" s="283"/>
      <c r="M128" s="284" t="s">
        <v>1</v>
      </c>
      <c r="N128" s="285" t="s">
        <v>45</v>
      </c>
      <c r="O128" s="92"/>
      <c r="P128" s="238">
        <f>O128*H128</f>
        <v>0</v>
      </c>
      <c r="Q128" s="238">
        <v>0.001</v>
      </c>
      <c r="R128" s="238">
        <f>Q128*H128</f>
        <v>16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259</v>
      </c>
      <c r="AT128" s="240" t="s">
        <v>294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4962</v>
      </c>
    </row>
    <row r="129" s="2" customFormat="1" ht="21.75" customHeight="1">
      <c r="A129" s="39"/>
      <c r="B129" s="40"/>
      <c r="C129" s="228" t="s">
        <v>254</v>
      </c>
      <c r="D129" s="228" t="s">
        <v>217</v>
      </c>
      <c r="E129" s="229" t="s">
        <v>4963</v>
      </c>
      <c r="F129" s="230" t="s">
        <v>4964</v>
      </c>
      <c r="G129" s="231" t="s">
        <v>472</v>
      </c>
      <c r="H129" s="232">
        <v>75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564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564</v>
      </c>
      <c r="BM129" s="240" t="s">
        <v>4965</v>
      </c>
    </row>
    <row r="130" s="2" customFormat="1" ht="21.75" customHeight="1">
      <c r="A130" s="39"/>
      <c r="B130" s="40"/>
      <c r="C130" s="275" t="s">
        <v>259</v>
      </c>
      <c r="D130" s="275" t="s">
        <v>294</v>
      </c>
      <c r="E130" s="276" t="s">
        <v>4966</v>
      </c>
      <c r="F130" s="277" t="s">
        <v>4967</v>
      </c>
      <c r="G130" s="278" t="s">
        <v>472</v>
      </c>
      <c r="H130" s="279">
        <v>75</v>
      </c>
      <c r="I130" s="280"/>
      <c r="J130" s="281">
        <f>ROUND(I130*H130,2)</f>
        <v>0</v>
      </c>
      <c r="K130" s="282"/>
      <c r="L130" s="283"/>
      <c r="M130" s="284" t="s">
        <v>1</v>
      </c>
      <c r="N130" s="285" t="s">
        <v>45</v>
      </c>
      <c r="O130" s="92"/>
      <c r="P130" s="238">
        <f>O130*H130</f>
        <v>0</v>
      </c>
      <c r="Q130" s="238">
        <v>0.0016199999999999999</v>
      </c>
      <c r="R130" s="238">
        <f>Q130*H130</f>
        <v>0.1215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592</v>
      </c>
      <c r="AT130" s="240" t="s">
        <v>294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592</v>
      </c>
      <c r="BM130" s="240" t="s">
        <v>4968</v>
      </c>
    </row>
    <row r="131" s="2" customFormat="1" ht="21.75" customHeight="1">
      <c r="A131" s="39"/>
      <c r="B131" s="40"/>
      <c r="C131" s="228" t="s">
        <v>264</v>
      </c>
      <c r="D131" s="228" t="s">
        <v>217</v>
      </c>
      <c r="E131" s="229" t="s">
        <v>4969</v>
      </c>
      <c r="F131" s="230" t="s">
        <v>4970</v>
      </c>
      <c r="G131" s="231" t="s">
        <v>472</v>
      </c>
      <c r="H131" s="232">
        <v>485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564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564</v>
      </c>
      <c r="BM131" s="240" t="s">
        <v>4971</v>
      </c>
    </row>
    <row r="132" s="2" customFormat="1" ht="21.75" customHeight="1">
      <c r="A132" s="39"/>
      <c r="B132" s="40"/>
      <c r="C132" s="275" t="s">
        <v>26</v>
      </c>
      <c r="D132" s="275" t="s">
        <v>294</v>
      </c>
      <c r="E132" s="276" t="s">
        <v>4972</v>
      </c>
      <c r="F132" s="277" t="s">
        <v>4973</v>
      </c>
      <c r="G132" s="278" t="s">
        <v>472</v>
      </c>
      <c r="H132" s="279">
        <v>485</v>
      </c>
      <c r="I132" s="280"/>
      <c r="J132" s="281">
        <f>ROUND(I132*H132,2)</f>
        <v>0</v>
      </c>
      <c r="K132" s="282"/>
      <c r="L132" s="283"/>
      <c r="M132" s="284" t="s">
        <v>1</v>
      </c>
      <c r="N132" s="285" t="s">
        <v>45</v>
      </c>
      <c r="O132" s="92"/>
      <c r="P132" s="238">
        <f>O132*H132</f>
        <v>0</v>
      </c>
      <c r="Q132" s="238">
        <v>0.00381</v>
      </c>
      <c r="R132" s="238">
        <f>Q132*H132</f>
        <v>1.84785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259</v>
      </c>
      <c r="AT132" s="240" t="s">
        <v>294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4974</v>
      </c>
    </row>
    <row r="133" s="2" customFormat="1" ht="21.75" customHeight="1">
      <c r="A133" s="39"/>
      <c r="B133" s="40"/>
      <c r="C133" s="228" t="s">
        <v>273</v>
      </c>
      <c r="D133" s="228" t="s">
        <v>217</v>
      </c>
      <c r="E133" s="229" t="s">
        <v>4975</v>
      </c>
      <c r="F133" s="230" t="s">
        <v>4976</v>
      </c>
      <c r="G133" s="231" t="s">
        <v>472</v>
      </c>
      <c r="H133" s="232">
        <v>281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564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564</v>
      </c>
      <c r="BM133" s="240" t="s">
        <v>4977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1548</v>
      </c>
      <c r="F134" s="215" t="s">
        <v>1549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0.06028</v>
      </c>
      <c r="S134" s="220"/>
      <c r="T134" s="222">
        <f>T135</f>
        <v>0.39000000000000001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89</v>
      </c>
      <c r="AT134" s="224" t="s">
        <v>79</v>
      </c>
      <c r="AU134" s="224" t="s">
        <v>80</v>
      </c>
      <c r="AY134" s="223" t="s">
        <v>215</v>
      </c>
      <c r="BK134" s="225">
        <f>BK135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1988</v>
      </c>
      <c r="F135" s="226" t="s">
        <v>1989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SUM(P136:P327)</f>
        <v>0</v>
      </c>
      <c r="Q135" s="220"/>
      <c r="R135" s="221">
        <f>SUM(R136:R327)</f>
        <v>0.06028</v>
      </c>
      <c r="S135" s="220"/>
      <c r="T135" s="222">
        <f>SUM(T136:T327)</f>
        <v>0.39000000000000001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89</v>
      </c>
      <c r="AT135" s="224" t="s">
        <v>79</v>
      </c>
      <c r="AU135" s="224" t="s">
        <v>21</v>
      </c>
      <c r="AY135" s="223" t="s">
        <v>215</v>
      </c>
      <c r="BK135" s="225">
        <f>SUM(BK136:BK327)</f>
        <v>0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948</v>
      </c>
      <c r="F136" s="230" t="s">
        <v>4978</v>
      </c>
      <c r="G136" s="231" t="s">
        <v>1223</v>
      </c>
      <c r="H136" s="232">
        <v>15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4979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953</v>
      </c>
      <c r="F137" s="230" t="s">
        <v>4980</v>
      </c>
      <c r="G137" s="231" t="s">
        <v>1223</v>
      </c>
      <c r="H137" s="232">
        <v>40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4981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965</v>
      </c>
      <c r="F138" s="230" t="s">
        <v>4982</v>
      </c>
      <c r="G138" s="231" t="s">
        <v>1223</v>
      </c>
      <c r="H138" s="232">
        <v>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4983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970</v>
      </c>
      <c r="F139" s="230" t="s">
        <v>4984</v>
      </c>
      <c r="G139" s="231" t="s">
        <v>1223</v>
      </c>
      <c r="H139" s="232">
        <v>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4985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978</v>
      </c>
      <c r="F140" s="230" t="s">
        <v>4986</v>
      </c>
      <c r="G140" s="231" t="s">
        <v>3197</v>
      </c>
      <c r="H140" s="232">
        <v>105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4987</v>
      </c>
    </row>
    <row r="141" s="2" customFormat="1" ht="21.75" customHeight="1">
      <c r="A141" s="39"/>
      <c r="B141" s="40"/>
      <c r="C141" s="228" t="s">
        <v>309</v>
      </c>
      <c r="D141" s="228" t="s">
        <v>217</v>
      </c>
      <c r="E141" s="229" t="s">
        <v>983</v>
      </c>
      <c r="F141" s="230" t="s">
        <v>4988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4989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988</v>
      </c>
      <c r="F142" s="230" t="s">
        <v>4990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4991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994</v>
      </c>
      <c r="F143" s="230" t="s">
        <v>4992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4993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1034</v>
      </c>
      <c r="F144" s="230" t="s">
        <v>4994</v>
      </c>
      <c r="G144" s="231" t="s">
        <v>3197</v>
      </c>
      <c r="H144" s="232">
        <v>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4995</v>
      </c>
    </row>
    <row r="145" s="2" customFormat="1" ht="16.5" customHeight="1">
      <c r="A145" s="39"/>
      <c r="B145" s="40"/>
      <c r="C145" s="275" t="s">
        <v>7</v>
      </c>
      <c r="D145" s="275" t="s">
        <v>294</v>
      </c>
      <c r="E145" s="276" t="s">
        <v>672</v>
      </c>
      <c r="F145" s="277" t="s">
        <v>4996</v>
      </c>
      <c r="G145" s="278" t="s">
        <v>3197</v>
      </c>
      <c r="H145" s="279">
        <v>8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259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4997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4998</v>
      </c>
      <c r="F146" s="230" t="s">
        <v>4999</v>
      </c>
      <c r="G146" s="231" t="s">
        <v>246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564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564</v>
      </c>
      <c r="BM146" s="240" t="s">
        <v>5000</v>
      </c>
    </row>
    <row r="147" s="2" customFormat="1" ht="16.5" customHeight="1">
      <c r="A147" s="39"/>
      <c r="B147" s="40"/>
      <c r="C147" s="275" t="s">
        <v>339</v>
      </c>
      <c r="D147" s="275" t="s">
        <v>294</v>
      </c>
      <c r="E147" s="276" t="s">
        <v>4140</v>
      </c>
      <c r="F147" s="277" t="s">
        <v>5001</v>
      </c>
      <c r="G147" s="278" t="s">
        <v>3197</v>
      </c>
      <c r="H147" s="279">
        <v>1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1743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564</v>
      </c>
      <c r="BM147" s="240" t="s">
        <v>5002</v>
      </c>
    </row>
    <row r="148" s="2" customFormat="1" ht="44.25" customHeight="1">
      <c r="A148" s="39"/>
      <c r="B148" s="40"/>
      <c r="C148" s="228" t="s">
        <v>344</v>
      </c>
      <c r="D148" s="228" t="s">
        <v>217</v>
      </c>
      <c r="E148" s="229" t="s">
        <v>1577</v>
      </c>
      <c r="F148" s="230" t="s">
        <v>5003</v>
      </c>
      <c r="G148" s="231" t="s">
        <v>1223</v>
      </c>
      <c r="H148" s="232">
        <v>65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5004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5005</v>
      </c>
      <c r="F149" s="230" t="s">
        <v>5006</v>
      </c>
      <c r="G149" s="231" t="s">
        <v>1223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5007</v>
      </c>
    </row>
    <row r="150" s="2" customFormat="1" ht="21.75" customHeight="1">
      <c r="A150" s="39"/>
      <c r="B150" s="40"/>
      <c r="C150" s="228" t="s">
        <v>355</v>
      </c>
      <c r="D150" s="228" t="s">
        <v>217</v>
      </c>
      <c r="E150" s="229" t="s">
        <v>5008</v>
      </c>
      <c r="F150" s="230" t="s">
        <v>5009</v>
      </c>
      <c r="G150" s="231" t="s">
        <v>472</v>
      </c>
      <c r="H150" s="232">
        <v>250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5010</v>
      </c>
    </row>
    <row r="151" s="2" customFormat="1" ht="21.75" customHeight="1">
      <c r="A151" s="39"/>
      <c r="B151" s="40"/>
      <c r="C151" s="275" t="s">
        <v>360</v>
      </c>
      <c r="D151" s="275" t="s">
        <v>294</v>
      </c>
      <c r="E151" s="276" t="s">
        <v>254</v>
      </c>
      <c r="F151" s="277" t="s">
        <v>5011</v>
      </c>
      <c r="G151" s="278" t="s">
        <v>472</v>
      </c>
      <c r="H151" s="279">
        <v>250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259</v>
      </c>
      <c r="AT151" s="240" t="s">
        <v>294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5012</v>
      </c>
    </row>
    <row r="152" s="2" customFormat="1" ht="21.75" customHeight="1">
      <c r="A152" s="39"/>
      <c r="B152" s="40"/>
      <c r="C152" s="228" t="s">
        <v>365</v>
      </c>
      <c r="D152" s="228" t="s">
        <v>217</v>
      </c>
      <c r="E152" s="229" t="s">
        <v>5013</v>
      </c>
      <c r="F152" s="230" t="s">
        <v>5014</v>
      </c>
      <c r="G152" s="231" t="s">
        <v>472</v>
      </c>
      <c r="H152" s="232">
        <v>200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5015</v>
      </c>
    </row>
    <row r="153" s="2" customFormat="1" ht="21.75" customHeight="1">
      <c r="A153" s="39"/>
      <c r="B153" s="40"/>
      <c r="C153" s="275" t="s">
        <v>370</v>
      </c>
      <c r="D153" s="275" t="s">
        <v>294</v>
      </c>
      <c r="E153" s="276" t="s">
        <v>249</v>
      </c>
      <c r="F153" s="277" t="s">
        <v>5016</v>
      </c>
      <c r="G153" s="278" t="s">
        <v>472</v>
      </c>
      <c r="H153" s="279">
        <v>200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259</v>
      </c>
      <c r="AT153" s="240" t="s">
        <v>294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5017</v>
      </c>
    </row>
    <row r="154" s="2" customFormat="1" ht="21.75" customHeight="1">
      <c r="A154" s="39"/>
      <c r="B154" s="40"/>
      <c r="C154" s="228" t="s">
        <v>375</v>
      </c>
      <c r="D154" s="228" t="s">
        <v>217</v>
      </c>
      <c r="E154" s="229" t="s">
        <v>5018</v>
      </c>
      <c r="F154" s="230" t="s">
        <v>5019</v>
      </c>
      <c r="G154" s="231" t="s">
        <v>472</v>
      </c>
      <c r="H154" s="232">
        <v>450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5020</v>
      </c>
    </row>
    <row r="155" s="2" customFormat="1" ht="16.5" customHeight="1">
      <c r="A155" s="39"/>
      <c r="B155" s="40"/>
      <c r="C155" s="275" t="s">
        <v>380</v>
      </c>
      <c r="D155" s="275" t="s">
        <v>294</v>
      </c>
      <c r="E155" s="276" t="s">
        <v>21</v>
      </c>
      <c r="F155" s="277" t="s">
        <v>5021</v>
      </c>
      <c r="G155" s="278" t="s">
        <v>472</v>
      </c>
      <c r="H155" s="279">
        <v>100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259</v>
      </c>
      <c r="AT155" s="240" t="s">
        <v>294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5022</v>
      </c>
    </row>
    <row r="156" s="2" customFormat="1" ht="16.5" customHeight="1">
      <c r="A156" s="39"/>
      <c r="B156" s="40"/>
      <c r="C156" s="275" t="s">
        <v>384</v>
      </c>
      <c r="D156" s="275" t="s">
        <v>294</v>
      </c>
      <c r="E156" s="276" t="s">
        <v>89</v>
      </c>
      <c r="F156" s="277" t="s">
        <v>5023</v>
      </c>
      <c r="G156" s="278" t="s">
        <v>472</v>
      </c>
      <c r="H156" s="279">
        <v>300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259</v>
      </c>
      <c r="AT156" s="240" t="s">
        <v>294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5024</v>
      </c>
    </row>
    <row r="157" s="2" customFormat="1" ht="21.75" customHeight="1">
      <c r="A157" s="39"/>
      <c r="B157" s="40"/>
      <c r="C157" s="275" t="s">
        <v>389</v>
      </c>
      <c r="D157" s="275" t="s">
        <v>294</v>
      </c>
      <c r="E157" s="276" t="s">
        <v>243</v>
      </c>
      <c r="F157" s="277" t="s">
        <v>5025</v>
      </c>
      <c r="G157" s="278" t="s">
        <v>472</v>
      </c>
      <c r="H157" s="279">
        <v>50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259</v>
      </c>
      <c r="AT157" s="240" t="s">
        <v>294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5026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5027</v>
      </c>
      <c r="F158" s="230" t="s">
        <v>5028</v>
      </c>
      <c r="G158" s="231" t="s">
        <v>472</v>
      </c>
      <c r="H158" s="232">
        <v>200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5029</v>
      </c>
    </row>
    <row r="159" s="2" customFormat="1" ht="16.5" customHeight="1">
      <c r="A159" s="39"/>
      <c r="B159" s="40"/>
      <c r="C159" s="275" t="s">
        <v>400</v>
      </c>
      <c r="D159" s="275" t="s">
        <v>294</v>
      </c>
      <c r="E159" s="276" t="s">
        <v>233</v>
      </c>
      <c r="F159" s="277" t="s">
        <v>5030</v>
      </c>
      <c r="G159" s="278" t="s">
        <v>472</v>
      </c>
      <c r="H159" s="279">
        <v>100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259</v>
      </c>
      <c r="AT159" s="240" t="s">
        <v>294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5031</v>
      </c>
    </row>
    <row r="160" s="2" customFormat="1" ht="16.5" customHeight="1">
      <c r="A160" s="39"/>
      <c r="B160" s="40"/>
      <c r="C160" s="275" t="s">
        <v>406</v>
      </c>
      <c r="D160" s="275" t="s">
        <v>294</v>
      </c>
      <c r="E160" s="276" t="s">
        <v>221</v>
      </c>
      <c r="F160" s="277" t="s">
        <v>5032</v>
      </c>
      <c r="G160" s="278" t="s">
        <v>472</v>
      </c>
      <c r="H160" s="279">
        <v>100</v>
      </c>
      <c r="I160" s="280"/>
      <c r="J160" s="281">
        <f>ROUND(I160*H160,2)</f>
        <v>0</v>
      </c>
      <c r="K160" s="282"/>
      <c r="L160" s="283"/>
      <c r="M160" s="284" t="s">
        <v>1</v>
      </c>
      <c r="N160" s="285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259</v>
      </c>
      <c r="AT160" s="240" t="s">
        <v>294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5033</v>
      </c>
    </row>
    <row r="161" s="2" customFormat="1" ht="16.5" customHeight="1">
      <c r="A161" s="39"/>
      <c r="B161" s="40"/>
      <c r="C161" s="228" t="s">
        <v>411</v>
      </c>
      <c r="D161" s="228" t="s">
        <v>217</v>
      </c>
      <c r="E161" s="229" t="s">
        <v>5034</v>
      </c>
      <c r="F161" s="230" t="s">
        <v>5035</v>
      </c>
      <c r="G161" s="231" t="s">
        <v>373</v>
      </c>
      <c r="H161" s="232">
        <v>21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5036</v>
      </c>
    </row>
    <row r="162" s="2" customFormat="1" ht="21.75" customHeight="1">
      <c r="A162" s="39"/>
      <c r="B162" s="40"/>
      <c r="C162" s="275" t="s">
        <v>415</v>
      </c>
      <c r="D162" s="275" t="s">
        <v>294</v>
      </c>
      <c r="E162" s="276" t="s">
        <v>5037</v>
      </c>
      <c r="F162" s="277" t="s">
        <v>5038</v>
      </c>
      <c r="G162" s="278" t="s">
        <v>373</v>
      </c>
      <c r="H162" s="279">
        <v>15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45</v>
      </c>
      <c r="O162" s="92"/>
      <c r="P162" s="238">
        <f>O162*H162</f>
        <v>0</v>
      </c>
      <c r="Q162" s="238">
        <v>0.00023000000000000001</v>
      </c>
      <c r="R162" s="238">
        <f>Q162*H162</f>
        <v>0.0034499999999999999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384</v>
      </c>
      <c r="AT162" s="240" t="s">
        <v>294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5039</v>
      </c>
    </row>
    <row r="163" s="2" customFormat="1" ht="16.5" customHeight="1">
      <c r="A163" s="39"/>
      <c r="B163" s="40"/>
      <c r="C163" s="275" t="s">
        <v>420</v>
      </c>
      <c r="D163" s="275" t="s">
        <v>294</v>
      </c>
      <c r="E163" s="276" t="s">
        <v>535</v>
      </c>
      <c r="F163" s="277" t="s">
        <v>5040</v>
      </c>
      <c r="G163" s="278" t="s">
        <v>3197</v>
      </c>
      <c r="H163" s="279">
        <v>6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259</v>
      </c>
      <c r="AT163" s="240" t="s">
        <v>294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5041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5042</v>
      </c>
      <c r="F164" s="230" t="s">
        <v>5043</v>
      </c>
      <c r="G164" s="231" t="s">
        <v>373</v>
      </c>
      <c r="H164" s="232">
        <v>580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5044</v>
      </c>
    </row>
    <row r="165" s="2" customFormat="1" ht="21.75" customHeight="1">
      <c r="A165" s="39"/>
      <c r="B165" s="40"/>
      <c r="C165" s="275" t="s">
        <v>432</v>
      </c>
      <c r="D165" s="275" t="s">
        <v>294</v>
      </c>
      <c r="E165" s="276" t="s">
        <v>5045</v>
      </c>
      <c r="F165" s="277" t="s">
        <v>5046</v>
      </c>
      <c r="G165" s="278" t="s">
        <v>373</v>
      </c>
      <c r="H165" s="279">
        <v>550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45</v>
      </c>
      <c r="O165" s="92"/>
      <c r="P165" s="238">
        <f>O165*H165</f>
        <v>0</v>
      </c>
      <c r="Q165" s="238">
        <v>5.0000000000000002E-05</v>
      </c>
      <c r="R165" s="238">
        <f>Q165*H165</f>
        <v>0.0275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259</v>
      </c>
      <c r="AT165" s="240" t="s">
        <v>294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5047</v>
      </c>
    </row>
    <row r="166" s="2" customFormat="1" ht="21.75" customHeight="1">
      <c r="A166" s="39"/>
      <c r="B166" s="40"/>
      <c r="C166" s="275" t="s">
        <v>437</v>
      </c>
      <c r="D166" s="275" t="s">
        <v>294</v>
      </c>
      <c r="E166" s="276" t="s">
        <v>5048</v>
      </c>
      <c r="F166" s="277" t="s">
        <v>5049</v>
      </c>
      <c r="G166" s="278" t="s">
        <v>373</v>
      </c>
      <c r="H166" s="279">
        <v>30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45</v>
      </c>
      <c r="O166" s="92"/>
      <c r="P166" s="238">
        <f>O166*H166</f>
        <v>0</v>
      </c>
      <c r="Q166" s="238">
        <v>9.0000000000000006E-05</v>
      </c>
      <c r="R166" s="238">
        <f>Q166*H166</f>
        <v>0.0027000000000000001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259</v>
      </c>
      <c r="AT166" s="240" t="s">
        <v>294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5050</v>
      </c>
    </row>
    <row r="167" s="2" customFormat="1" ht="16.5" customHeight="1">
      <c r="A167" s="39"/>
      <c r="B167" s="40"/>
      <c r="C167" s="228" t="s">
        <v>449</v>
      </c>
      <c r="D167" s="228" t="s">
        <v>217</v>
      </c>
      <c r="E167" s="229" t="s">
        <v>5051</v>
      </c>
      <c r="F167" s="230" t="s">
        <v>5052</v>
      </c>
      <c r="G167" s="231" t="s">
        <v>373</v>
      </c>
      <c r="H167" s="232">
        <v>230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5053</v>
      </c>
    </row>
    <row r="168" s="2" customFormat="1" ht="21.75" customHeight="1">
      <c r="A168" s="39"/>
      <c r="B168" s="40"/>
      <c r="C168" s="275" t="s">
        <v>458</v>
      </c>
      <c r="D168" s="275" t="s">
        <v>294</v>
      </c>
      <c r="E168" s="276" t="s">
        <v>5054</v>
      </c>
      <c r="F168" s="277" t="s">
        <v>5055</v>
      </c>
      <c r="G168" s="278" t="s">
        <v>373</v>
      </c>
      <c r="H168" s="279">
        <v>165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9.0000000000000006E-05</v>
      </c>
      <c r="R168" s="238">
        <f>Q168*H168</f>
        <v>0.01485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259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5056</v>
      </c>
    </row>
    <row r="169" s="2" customFormat="1" ht="21.75" customHeight="1">
      <c r="A169" s="39"/>
      <c r="B169" s="40"/>
      <c r="C169" s="275" t="s">
        <v>463</v>
      </c>
      <c r="D169" s="275" t="s">
        <v>294</v>
      </c>
      <c r="E169" s="276" t="s">
        <v>5057</v>
      </c>
      <c r="F169" s="277" t="s">
        <v>5058</v>
      </c>
      <c r="G169" s="278" t="s">
        <v>373</v>
      </c>
      <c r="H169" s="279">
        <v>62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0.00019000000000000001</v>
      </c>
      <c r="R169" s="238">
        <f>Q169*H169</f>
        <v>0.011780000000000001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259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5059</v>
      </c>
    </row>
    <row r="170" s="2" customFormat="1" ht="16.5" customHeight="1">
      <c r="A170" s="39"/>
      <c r="B170" s="40"/>
      <c r="C170" s="275" t="s">
        <v>469</v>
      </c>
      <c r="D170" s="275" t="s">
        <v>294</v>
      </c>
      <c r="E170" s="276" t="s">
        <v>550</v>
      </c>
      <c r="F170" s="277" t="s">
        <v>5060</v>
      </c>
      <c r="G170" s="278" t="s">
        <v>3197</v>
      </c>
      <c r="H170" s="279">
        <v>3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259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5061</v>
      </c>
    </row>
    <row r="171" s="2" customFormat="1" ht="21.75" customHeight="1">
      <c r="A171" s="39"/>
      <c r="B171" s="40"/>
      <c r="C171" s="228" t="s">
        <v>475</v>
      </c>
      <c r="D171" s="228" t="s">
        <v>217</v>
      </c>
      <c r="E171" s="229" t="s">
        <v>5062</v>
      </c>
      <c r="F171" s="230" t="s">
        <v>5063</v>
      </c>
      <c r="G171" s="231" t="s">
        <v>373</v>
      </c>
      <c r="H171" s="232">
        <v>32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5064</v>
      </c>
    </row>
    <row r="172" s="2" customFormat="1" ht="21.75" customHeight="1">
      <c r="A172" s="39"/>
      <c r="B172" s="40"/>
      <c r="C172" s="275" t="s">
        <v>481</v>
      </c>
      <c r="D172" s="275" t="s">
        <v>294</v>
      </c>
      <c r="E172" s="276" t="s">
        <v>530</v>
      </c>
      <c r="F172" s="277" t="s">
        <v>5065</v>
      </c>
      <c r="G172" s="278" t="s">
        <v>3197</v>
      </c>
      <c r="H172" s="279">
        <v>8</v>
      </c>
      <c r="I172" s="280"/>
      <c r="J172" s="281">
        <f>ROUND(I172*H172,2)</f>
        <v>0</v>
      </c>
      <c r="K172" s="282"/>
      <c r="L172" s="283"/>
      <c r="M172" s="284" t="s">
        <v>1</v>
      </c>
      <c r="N172" s="285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259</v>
      </c>
      <c r="AT172" s="240" t="s">
        <v>294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5066</v>
      </c>
    </row>
    <row r="173" s="2" customFormat="1" ht="21.75" customHeight="1">
      <c r="A173" s="39"/>
      <c r="B173" s="40"/>
      <c r="C173" s="275" t="s">
        <v>487</v>
      </c>
      <c r="D173" s="275" t="s">
        <v>294</v>
      </c>
      <c r="E173" s="276" t="s">
        <v>1060</v>
      </c>
      <c r="F173" s="277" t="s">
        <v>5067</v>
      </c>
      <c r="G173" s="278" t="s">
        <v>3197</v>
      </c>
      <c r="H173" s="279">
        <v>11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259</v>
      </c>
      <c r="AT173" s="240" t="s">
        <v>294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5068</v>
      </c>
    </row>
    <row r="174" s="2" customFormat="1" ht="16.5" customHeight="1">
      <c r="A174" s="39"/>
      <c r="B174" s="40"/>
      <c r="C174" s="275" t="s">
        <v>492</v>
      </c>
      <c r="D174" s="275" t="s">
        <v>294</v>
      </c>
      <c r="E174" s="276" t="s">
        <v>539</v>
      </c>
      <c r="F174" s="277" t="s">
        <v>5069</v>
      </c>
      <c r="G174" s="278" t="s">
        <v>3197</v>
      </c>
      <c r="H174" s="279">
        <v>11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259</v>
      </c>
      <c r="AT174" s="240" t="s">
        <v>294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5070</v>
      </c>
    </row>
    <row r="175" s="2" customFormat="1" ht="16.5" customHeight="1">
      <c r="A175" s="39"/>
      <c r="B175" s="40"/>
      <c r="C175" s="275" t="s">
        <v>497</v>
      </c>
      <c r="D175" s="275" t="s">
        <v>294</v>
      </c>
      <c r="E175" s="276" t="s">
        <v>544</v>
      </c>
      <c r="F175" s="277" t="s">
        <v>5071</v>
      </c>
      <c r="G175" s="278" t="s">
        <v>3197</v>
      </c>
      <c r="H175" s="279">
        <v>2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259</v>
      </c>
      <c r="AT175" s="240" t="s">
        <v>294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5072</v>
      </c>
    </row>
    <row r="176" s="2" customFormat="1" ht="21.75" customHeight="1">
      <c r="A176" s="39"/>
      <c r="B176" s="40"/>
      <c r="C176" s="228" t="s">
        <v>502</v>
      </c>
      <c r="D176" s="228" t="s">
        <v>217</v>
      </c>
      <c r="E176" s="229" t="s">
        <v>5073</v>
      </c>
      <c r="F176" s="230" t="s">
        <v>5074</v>
      </c>
      <c r="G176" s="231" t="s">
        <v>472</v>
      </c>
      <c r="H176" s="232">
        <v>3980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5075</v>
      </c>
    </row>
    <row r="177" s="2" customFormat="1" ht="16.5" customHeight="1">
      <c r="A177" s="39"/>
      <c r="B177" s="40"/>
      <c r="C177" s="275" t="s">
        <v>507</v>
      </c>
      <c r="D177" s="275" t="s">
        <v>294</v>
      </c>
      <c r="E177" s="276" t="s">
        <v>5076</v>
      </c>
      <c r="F177" s="277" t="s">
        <v>5077</v>
      </c>
      <c r="G177" s="278" t="s">
        <v>472</v>
      </c>
      <c r="H177" s="279">
        <v>1640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259</v>
      </c>
      <c r="AT177" s="240" t="s">
        <v>294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5078</v>
      </c>
    </row>
    <row r="178" s="2" customFormat="1" ht="16.5" customHeight="1">
      <c r="A178" s="39"/>
      <c r="B178" s="40"/>
      <c r="C178" s="275" t="s">
        <v>512</v>
      </c>
      <c r="D178" s="275" t="s">
        <v>294</v>
      </c>
      <c r="E178" s="276" t="s">
        <v>5079</v>
      </c>
      <c r="F178" s="277" t="s">
        <v>5080</v>
      </c>
      <c r="G178" s="278" t="s">
        <v>472</v>
      </c>
      <c r="H178" s="279">
        <v>1950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259</v>
      </c>
      <c r="AT178" s="240" t="s">
        <v>294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5081</v>
      </c>
    </row>
    <row r="179" s="2" customFormat="1" ht="16.5" customHeight="1">
      <c r="A179" s="39"/>
      <c r="B179" s="40"/>
      <c r="C179" s="275" t="s">
        <v>520</v>
      </c>
      <c r="D179" s="275" t="s">
        <v>294</v>
      </c>
      <c r="E179" s="276" t="s">
        <v>264</v>
      </c>
      <c r="F179" s="277" t="s">
        <v>5082</v>
      </c>
      <c r="G179" s="278" t="s">
        <v>472</v>
      </c>
      <c r="H179" s="279">
        <v>390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259</v>
      </c>
      <c r="AT179" s="240" t="s">
        <v>294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5083</v>
      </c>
    </row>
    <row r="180" s="2" customFormat="1" ht="21.75" customHeight="1">
      <c r="A180" s="39"/>
      <c r="B180" s="40"/>
      <c r="C180" s="228" t="s">
        <v>525</v>
      </c>
      <c r="D180" s="228" t="s">
        <v>217</v>
      </c>
      <c r="E180" s="229" t="s">
        <v>5084</v>
      </c>
      <c r="F180" s="230" t="s">
        <v>5085</v>
      </c>
      <c r="G180" s="231" t="s">
        <v>472</v>
      </c>
      <c r="H180" s="232">
        <v>840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5086</v>
      </c>
    </row>
    <row r="181" s="2" customFormat="1" ht="16.5" customHeight="1">
      <c r="A181" s="39"/>
      <c r="B181" s="40"/>
      <c r="C181" s="275" t="s">
        <v>530</v>
      </c>
      <c r="D181" s="275" t="s">
        <v>294</v>
      </c>
      <c r="E181" s="276" t="s">
        <v>26</v>
      </c>
      <c r="F181" s="277" t="s">
        <v>5087</v>
      </c>
      <c r="G181" s="278" t="s">
        <v>472</v>
      </c>
      <c r="H181" s="279">
        <v>450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259</v>
      </c>
      <c r="AT181" s="240" t="s">
        <v>294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5088</v>
      </c>
    </row>
    <row r="182" s="2" customFormat="1" ht="16.5" customHeight="1">
      <c r="A182" s="39"/>
      <c r="B182" s="40"/>
      <c r="C182" s="275" t="s">
        <v>535</v>
      </c>
      <c r="D182" s="275" t="s">
        <v>294</v>
      </c>
      <c r="E182" s="276" t="s">
        <v>273</v>
      </c>
      <c r="F182" s="277" t="s">
        <v>5089</v>
      </c>
      <c r="G182" s="278" t="s">
        <v>472</v>
      </c>
      <c r="H182" s="279">
        <v>390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259</v>
      </c>
      <c r="AT182" s="240" t="s">
        <v>294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5090</v>
      </c>
    </row>
    <row r="183" s="2" customFormat="1" ht="21.75" customHeight="1">
      <c r="A183" s="39"/>
      <c r="B183" s="40"/>
      <c r="C183" s="228" t="s">
        <v>539</v>
      </c>
      <c r="D183" s="228" t="s">
        <v>217</v>
      </c>
      <c r="E183" s="229" t="s">
        <v>5091</v>
      </c>
      <c r="F183" s="230" t="s">
        <v>5092</v>
      </c>
      <c r="G183" s="231" t="s">
        <v>472</v>
      </c>
      <c r="H183" s="232">
        <v>410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5093</v>
      </c>
    </row>
    <row r="184" s="2" customFormat="1" ht="16.5" customHeight="1">
      <c r="A184" s="39"/>
      <c r="B184" s="40"/>
      <c r="C184" s="275" t="s">
        <v>544</v>
      </c>
      <c r="D184" s="275" t="s">
        <v>294</v>
      </c>
      <c r="E184" s="276" t="s">
        <v>278</v>
      </c>
      <c r="F184" s="277" t="s">
        <v>5094</v>
      </c>
      <c r="G184" s="278" t="s">
        <v>472</v>
      </c>
      <c r="H184" s="279">
        <v>410</v>
      </c>
      <c r="I184" s="280"/>
      <c r="J184" s="281">
        <f>ROUND(I184*H184,2)</f>
        <v>0</v>
      </c>
      <c r="K184" s="282"/>
      <c r="L184" s="283"/>
      <c r="M184" s="284" t="s">
        <v>1</v>
      </c>
      <c r="N184" s="285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259</v>
      </c>
      <c r="AT184" s="240" t="s">
        <v>294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5095</v>
      </c>
    </row>
    <row r="185" s="2" customFormat="1" ht="33" customHeight="1">
      <c r="A185" s="39"/>
      <c r="B185" s="40"/>
      <c r="C185" s="228" t="s">
        <v>550</v>
      </c>
      <c r="D185" s="228" t="s">
        <v>217</v>
      </c>
      <c r="E185" s="229" t="s">
        <v>5096</v>
      </c>
      <c r="F185" s="230" t="s">
        <v>5097</v>
      </c>
      <c r="G185" s="231" t="s">
        <v>472</v>
      </c>
      <c r="H185" s="232">
        <v>175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5098</v>
      </c>
    </row>
    <row r="186" s="2" customFormat="1" ht="16.5" customHeight="1">
      <c r="A186" s="39"/>
      <c r="B186" s="40"/>
      <c r="C186" s="275" t="s">
        <v>555</v>
      </c>
      <c r="D186" s="275" t="s">
        <v>294</v>
      </c>
      <c r="E186" s="276" t="s">
        <v>1004</v>
      </c>
      <c r="F186" s="277" t="s">
        <v>5099</v>
      </c>
      <c r="G186" s="278" t="s">
        <v>472</v>
      </c>
      <c r="H186" s="279">
        <v>175</v>
      </c>
      <c r="I186" s="280"/>
      <c r="J186" s="281">
        <f>ROUND(I186*H186,2)</f>
        <v>0</v>
      </c>
      <c r="K186" s="282"/>
      <c r="L186" s="283"/>
      <c r="M186" s="284" t="s">
        <v>1</v>
      </c>
      <c r="N186" s="285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259</v>
      </c>
      <c r="AT186" s="240" t="s">
        <v>294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5100</v>
      </c>
    </row>
    <row r="187" s="2" customFormat="1" ht="21.75" customHeight="1">
      <c r="A187" s="39"/>
      <c r="B187" s="40"/>
      <c r="C187" s="228" t="s">
        <v>559</v>
      </c>
      <c r="D187" s="228" t="s">
        <v>217</v>
      </c>
      <c r="E187" s="229" t="s">
        <v>5101</v>
      </c>
      <c r="F187" s="230" t="s">
        <v>5102</v>
      </c>
      <c r="G187" s="231" t="s">
        <v>472</v>
      </c>
      <c r="H187" s="232">
        <v>3265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5103</v>
      </c>
    </row>
    <row r="188" s="2" customFormat="1" ht="16.5" customHeight="1">
      <c r="A188" s="39"/>
      <c r="B188" s="40"/>
      <c r="C188" s="275" t="s">
        <v>564</v>
      </c>
      <c r="D188" s="275" t="s">
        <v>294</v>
      </c>
      <c r="E188" s="276" t="s">
        <v>284</v>
      </c>
      <c r="F188" s="277" t="s">
        <v>5104</v>
      </c>
      <c r="G188" s="278" t="s">
        <v>472</v>
      </c>
      <c r="H188" s="279">
        <v>690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259</v>
      </c>
      <c r="AT188" s="240" t="s">
        <v>294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5105</v>
      </c>
    </row>
    <row r="189" s="2" customFormat="1" ht="16.5" customHeight="1">
      <c r="A189" s="39"/>
      <c r="B189" s="40"/>
      <c r="C189" s="275" t="s">
        <v>569</v>
      </c>
      <c r="D189" s="275" t="s">
        <v>294</v>
      </c>
      <c r="E189" s="276" t="s">
        <v>293</v>
      </c>
      <c r="F189" s="277" t="s">
        <v>5106</v>
      </c>
      <c r="G189" s="278" t="s">
        <v>472</v>
      </c>
      <c r="H189" s="279">
        <v>1800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259</v>
      </c>
      <c r="AT189" s="240" t="s">
        <v>294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5107</v>
      </c>
    </row>
    <row r="190" s="2" customFormat="1" ht="16.5" customHeight="1">
      <c r="A190" s="39"/>
      <c r="B190" s="40"/>
      <c r="C190" s="275" t="s">
        <v>573</v>
      </c>
      <c r="D190" s="275" t="s">
        <v>294</v>
      </c>
      <c r="E190" s="276" t="s">
        <v>349</v>
      </c>
      <c r="F190" s="277" t="s">
        <v>5108</v>
      </c>
      <c r="G190" s="278" t="s">
        <v>472</v>
      </c>
      <c r="H190" s="279">
        <v>65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259</v>
      </c>
      <c r="AT190" s="240" t="s">
        <v>294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5109</v>
      </c>
    </row>
    <row r="191" s="2" customFormat="1" ht="16.5" customHeight="1">
      <c r="A191" s="39"/>
      <c r="B191" s="40"/>
      <c r="C191" s="275" t="s">
        <v>578</v>
      </c>
      <c r="D191" s="275" t="s">
        <v>294</v>
      </c>
      <c r="E191" s="276" t="s">
        <v>355</v>
      </c>
      <c r="F191" s="277" t="s">
        <v>5110</v>
      </c>
      <c r="G191" s="278" t="s">
        <v>472</v>
      </c>
      <c r="H191" s="279">
        <v>710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5111</v>
      </c>
    </row>
    <row r="192" s="2" customFormat="1" ht="33" customHeight="1">
      <c r="A192" s="39"/>
      <c r="B192" s="40"/>
      <c r="C192" s="228" t="s">
        <v>583</v>
      </c>
      <c r="D192" s="228" t="s">
        <v>217</v>
      </c>
      <c r="E192" s="229" t="s">
        <v>5112</v>
      </c>
      <c r="F192" s="230" t="s">
        <v>5113</v>
      </c>
      <c r="G192" s="231" t="s">
        <v>472</v>
      </c>
      <c r="H192" s="232">
        <v>2560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5114</v>
      </c>
    </row>
    <row r="193" s="2" customFormat="1" ht="16.5" customHeight="1">
      <c r="A193" s="39"/>
      <c r="B193" s="40"/>
      <c r="C193" s="275" t="s">
        <v>588</v>
      </c>
      <c r="D193" s="275" t="s">
        <v>294</v>
      </c>
      <c r="E193" s="276" t="s">
        <v>8</v>
      </c>
      <c r="F193" s="277" t="s">
        <v>5115</v>
      </c>
      <c r="G193" s="278" t="s">
        <v>472</v>
      </c>
      <c r="H193" s="279">
        <v>2400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259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5116</v>
      </c>
    </row>
    <row r="194" s="2" customFormat="1" ht="16.5" customHeight="1">
      <c r="A194" s="39"/>
      <c r="B194" s="40"/>
      <c r="C194" s="275" t="s">
        <v>593</v>
      </c>
      <c r="D194" s="275" t="s">
        <v>294</v>
      </c>
      <c r="E194" s="276" t="s">
        <v>360</v>
      </c>
      <c r="F194" s="277" t="s">
        <v>5117</v>
      </c>
      <c r="G194" s="278" t="s">
        <v>472</v>
      </c>
      <c r="H194" s="279">
        <v>160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259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5118</v>
      </c>
    </row>
    <row r="195" s="2" customFormat="1" ht="33" customHeight="1">
      <c r="A195" s="39"/>
      <c r="B195" s="40"/>
      <c r="C195" s="228" t="s">
        <v>597</v>
      </c>
      <c r="D195" s="228" t="s">
        <v>217</v>
      </c>
      <c r="E195" s="229" t="s">
        <v>5119</v>
      </c>
      <c r="F195" s="230" t="s">
        <v>5120</v>
      </c>
      <c r="G195" s="231" t="s">
        <v>472</v>
      </c>
      <c r="H195" s="232">
        <v>560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5121</v>
      </c>
    </row>
    <row r="196" s="2" customFormat="1" ht="16.5" customHeight="1">
      <c r="A196" s="39"/>
      <c r="B196" s="40"/>
      <c r="C196" s="275" t="s">
        <v>603</v>
      </c>
      <c r="D196" s="275" t="s">
        <v>294</v>
      </c>
      <c r="E196" s="276" t="s">
        <v>389</v>
      </c>
      <c r="F196" s="277" t="s">
        <v>5122</v>
      </c>
      <c r="G196" s="278" t="s">
        <v>472</v>
      </c>
      <c r="H196" s="279">
        <v>100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259</v>
      </c>
      <c r="AT196" s="240" t="s">
        <v>294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5123</v>
      </c>
    </row>
    <row r="197" s="2" customFormat="1" ht="16.5" customHeight="1">
      <c r="A197" s="39"/>
      <c r="B197" s="40"/>
      <c r="C197" s="275" t="s">
        <v>608</v>
      </c>
      <c r="D197" s="275" t="s">
        <v>294</v>
      </c>
      <c r="E197" s="276" t="s">
        <v>303</v>
      </c>
      <c r="F197" s="277" t="s">
        <v>5124</v>
      </c>
      <c r="G197" s="278" t="s">
        <v>472</v>
      </c>
      <c r="H197" s="279">
        <v>230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259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5125</v>
      </c>
    </row>
    <row r="198" s="2" customFormat="1" ht="16.5" customHeight="1">
      <c r="A198" s="39"/>
      <c r="B198" s="40"/>
      <c r="C198" s="275" t="s">
        <v>612</v>
      </c>
      <c r="D198" s="275" t="s">
        <v>294</v>
      </c>
      <c r="E198" s="276" t="s">
        <v>309</v>
      </c>
      <c r="F198" s="277" t="s">
        <v>5126</v>
      </c>
      <c r="G198" s="278" t="s">
        <v>472</v>
      </c>
      <c r="H198" s="279">
        <v>230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259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5127</v>
      </c>
    </row>
    <row r="199" s="2" customFormat="1" ht="21.75" customHeight="1">
      <c r="A199" s="39"/>
      <c r="B199" s="40"/>
      <c r="C199" s="228" t="s">
        <v>616</v>
      </c>
      <c r="D199" s="228" t="s">
        <v>217</v>
      </c>
      <c r="E199" s="229" t="s">
        <v>5128</v>
      </c>
      <c r="F199" s="230" t="s">
        <v>5129</v>
      </c>
      <c r="G199" s="231" t="s">
        <v>472</v>
      </c>
      <c r="H199" s="232">
        <v>275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5130</v>
      </c>
    </row>
    <row r="200" s="2" customFormat="1" ht="16.5" customHeight="1">
      <c r="A200" s="39"/>
      <c r="B200" s="40"/>
      <c r="C200" s="275" t="s">
        <v>620</v>
      </c>
      <c r="D200" s="275" t="s">
        <v>294</v>
      </c>
      <c r="E200" s="276" t="s">
        <v>319</v>
      </c>
      <c r="F200" s="277" t="s">
        <v>5131</v>
      </c>
      <c r="G200" s="278" t="s">
        <v>472</v>
      </c>
      <c r="H200" s="279">
        <v>140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259</v>
      </c>
      <c r="AT200" s="240" t="s">
        <v>294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5132</v>
      </c>
    </row>
    <row r="201" s="2" customFormat="1" ht="16.5" customHeight="1">
      <c r="A201" s="39"/>
      <c r="B201" s="40"/>
      <c r="C201" s="275" t="s">
        <v>626</v>
      </c>
      <c r="D201" s="275" t="s">
        <v>294</v>
      </c>
      <c r="E201" s="276" t="s">
        <v>324</v>
      </c>
      <c r="F201" s="277" t="s">
        <v>5133</v>
      </c>
      <c r="G201" s="278" t="s">
        <v>472</v>
      </c>
      <c r="H201" s="279">
        <v>135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259</v>
      </c>
      <c r="AT201" s="240" t="s">
        <v>294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5134</v>
      </c>
    </row>
    <row r="202" s="2" customFormat="1" ht="33" customHeight="1">
      <c r="A202" s="39"/>
      <c r="B202" s="40"/>
      <c r="C202" s="228" t="s">
        <v>631</v>
      </c>
      <c r="D202" s="228" t="s">
        <v>217</v>
      </c>
      <c r="E202" s="229" t="s">
        <v>5135</v>
      </c>
      <c r="F202" s="230" t="s">
        <v>5136</v>
      </c>
      <c r="G202" s="231" t="s">
        <v>472</v>
      </c>
      <c r="H202" s="232">
        <v>150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5137</v>
      </c>
    </row>
    <row r="203" s="2" customFormat="1" ht="16.5" customHeight="1">
      <c r="A203" s="39"/>
      <c r="B203" s="40"/>
      <c r="C203" s="275" t="s">
        <v>637</v>
      </c>
      <c r="D203" s="275" t="s">
        <v>294</v>
      </c>
      <c r="E203" s="276" t="s">
        <v>314</v>
      </c>
      <c r="F203" s="277" t="s">
        <v>5138</v>
      </c>
      <c r="G203" s="278" t="s">
        <v>472</v>
      </c>
      <c r="H203" s="279">
        <v>150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259</v>
      </c>
      <c r="AT203" s="240" t="s">
        <v>294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5139</v>
      </c>
    </row>
    <row r="204" s="2" customFormat="1" ht="21.75" customHeight="1">
      <c r="A204" s="39"/>
      <c r="B204" s="40"/>
      <c r="C204" s="228" t="s">
        <v>641</v>
      </c>
      <c r="D204" s="228" t="s">
        <v>217</v>
      </c>
      <c r="E204" s="229" t="s">
        <v>5140</v>
      </c>
      <c r="F204" s="230" t="s">
        <v>5141</v>
      </c>
      <c r="G204" s="231" t="s">
        <v>472</v>
      </c>
      <c r="H204" s="232">
        <v>15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5142</v>
      </c>
    </row>
    <row r="205" s="2" customFormat="1" ht="16.5" customHeight="1">
      <c r="A205" s="39"/>
      <c r="B205" s="40"/>
      <c r="C205" s="275" t="s">
        <v>645</v>
      </c>
      <c r="D205" s="275" t="s">
        <v>294</v>
      </c>
      <c r="E205" s="276" t="s">
        <v>380</v>
      </c>
      <c r="F205" s="277" t="s">
        <v>5143</v>
      </c>
      <c r="G205" s="278" t="s">
        <v>472</v>
      </c>
      <c r="H205" s="279">
        <v>15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259</v>
      </c>
      <c r="AT205" s="240" t="s">
        <v>294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5144</v>
      </c>
    </row>
    <row r="206" s="2" customFormat="1" ht="21.75" customHeight="1">
      <c r="A206" s="39"/>
      <c r="B206" s="40"/>
      <c r="C206" s="228" t="s">
        <v>651</v>
      </c>
      <c r="D206" s="228" t="s">
        <v>217</v>
      </c>
      <c r="E206" s="229" t="s">
        <v>5145</v>
      </c>
      <c r="F206" s="230" t="s">
        <v>5146</v>
      </c>
      <c r="G206" s="231" t="s">
        <v>472</v>
      </c>
      <c r="H206" s="232">
        <v>245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5147</v>
      </c>
    </row>
    <row r="207" s="2" customFormat="1" ht="16.5" customHeight="1">
      <c r="A207" s="39"/>
      <c r="B207" s="40"/>
      <c r="C207" s="275" t="s">
        <v>656</v>
      </c>
      <c r="D207" s="275" t="s">
        <v>294</v>
      </c>
      <c r="E207" s="276" t="s">
        <v>592</v>
      </c>
      <c r="F207" s="277" t="s">
        <v>5148</v>
      </c>
      <c r="G207" s="278" t="s">
        <v>472</v>
      </c>
      <c r="H207" s="279">
        <v>35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259</v>
      </c>
      <c r="AT207" s="240" t="s">
        <v>294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5149</v>
      </c>
    </row>
    <row r="208" s="2" customFormat="1" ht="16.5" customHeight="1">
      <c r="A208" s="39"/>
      <c r="B208" s="40"/>
      <c r="C208" s="275" t="s">
        <v>661</v>
      </c>
      <c r="D208" s="275" t="s">
        <v>294</v>
      </c>
      <c r="E208" s="276" t="s">
        <v>365</v>
      </c>
      <c r="F208" s="277" t="s">
        <v>5150</v>
      </c>
      <c r="G208" s="278" t="s">
        <v>472</v>
      </c>
      <c r="H208" s="279">
        <v>210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259</v>
      </c>
      <c r="AT208" s="240" t="s">
        <v>294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5151</v>
      </c>
    </row>
    <row r="209" s="2" customFormat="1" ht="21.75" customHeight="1">
      <c r="A209" s="39"/>
      <c r="B209" s="40"/>
      <c r="C209" s="228" t="s">
        <v>666</v>
      </c>
      <c r="D209" s="228" t="s">
        <v>217</v>
      </c>
      <c r="E209" s="229" t="s">
        <v>5152</v>
      </c>
      <c r="F209" s="230" t="s">
        <v>5153</v>
      </c>
      <c r="G209" s="231" t="s">
        <v>472</v>
      </c>
      <c r="H209" s="232">
        <v>240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5154</v>
      </c>
    </row>
    <row r="210" s="2" customFormat="1" ht="16.5" customHeight="1">
      <c r="A210" s="39"/>
      <c r="B210" s="40"/>
      <c r="C210" s="275" t="s">
        <v>672</v>
      </c>
      <c r="D210" s="275" t="s">
        <v>294</v>
      </c>
      <c r="E210" s="276" t="s">
        <v>7</v>
      </c>
      <c r="F210" s="277" t="s">
        <v>5155</v>
      </c>
      <c r="G210" s="278" t="s">
        <v>472</v>
      </c>
      <c r="H210" s="279">
        <v>155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259</v>
      </c>
      <c r="AT210" s="240" t="s">
        <v>294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5156</v>
      </c>
    </row>
    <row r="211" s="2" customFormat="1" ht="16.5" customHeight="1">
      <c r="A211" s="39"/>
      <c r="B211" s="40"/>
      <c r="C211" s="275" t="s">
        <v>676</v>
      </c>
      <c r="D211" s="275" t="s">
        <v>294</v>
      </c>
      <c r="E211" s="276" t="s">
        <v>370</v>
      </c>
      <c r="F211" s="277" t="s">
        <v>5157</v>
      </c>
      <c r="G211" s="278" t="s">
        <v>472</v>
      </c>
      <c r="H211" s="279">
        <v>85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259</v>
      </c>
      <c r="AT211" s="240" t="s">
        <v>294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5158</v>
      </c>
    </row>
    <row r="212" s="2" customFormat="1" ht="21.75" customHeight="1">
      <c r="A212" s="39"/>
      <c r="B212" s="40"/>
      <c r="C212" s="228" t="s">
        <v>680</v>
      </c>
      <c r="D212" s="228" t="s">
        <v>217</v>
      </c>
      <c r="E212" s="229" t="s">
        <v>5159</v>
      </c>
      <c r="F212" s="230" t="s">
        <v>5160</v>
      </c>
      <c r="G212" s="231" t="s">
        <v>373</v>
      </c>
      <c r="H212" s="232">
        <v>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5161</v>
      </c>
    </row>
    <row r="213" s="2" customFormat="1" ht="21.75" customHeight="1">
      <c r="A213" s="39"/>
      <c r="B213" s="40"/>
      <c r="C213" s="275" t="s">
        <v>684</v>
      </c>
      <c r="D213" s="275" t="s">
        <v>294</v>
      </c>
      <c r="E213" s="276" t="s">
        <v>676</v>
      </c>
      <c r="F213" s="277" t="s">
        <v>5162</v>
      </c>
      <c r="G213" s="278" t="s">
        <v>3197</v>
      </c>
      <c r="H213" s="279">
        <v>1</v>
      </c>
      <c r="I213" s="280"/>
      <c r="J213" s="281">
        <f>ROUND(I213*H213,2)</f>
        <v>0</v>
      </c>
      <c r="K213" s="282"/>
      <c r="L213" s="283"/>
      <c r="M213" s="284" t="s">
        <v>1</v>
      </c>
      <c r="N213" s="285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259</v>
      </c>
      <c r="AT213" s="240" t="s">
        <v>294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5163</v>
      </c>
    </row>
    <row r="214" s="2" customFormat="1" ht="21.75" customHeight="1">
      <c r="A214" s="39"/>
      <c r="B214" s="40"/>
      <c r="C214" s="275" t="s">
        <v>688</v>
      </c>
      <c r="D214" s="275" t="s">
        <v>294</v>
      </c>
      <c r="E214" s="276" t="s">
        <v>680</v>
      </c>
      <c r="F214" s="277" t="s">
        <v>5164</v>
      </c>
      <c r="G214" s="278" t="s">
        <v>3197</v>
      </c>
      <c r="H214" s="279">
        <v>1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259</v>
      </c>
      <c r="AT214" s="240" t="s">
        <v>294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5165</v>
      </c>
    </row>
    <row r="215" s="2" customFormat="1" ht="21.75" customHeight="1">
      <c r="A215" s="39"/>
      <c r="B215" s="40"/>
      <c r="C215" s="275" t="s">
        <v>692</v>
      </c>
      <c r="D215" s="275" t="s">
        <v>294</v>
      </c>
      <c r="E215" s="276" t="s">
        <v>684</v>
      </c>
      <c r="F215" s="277" t="s">
        <v>5166</v>
      </c>
      <c r="G215" s="278" t="s">
        <v>3197</v>
      </c>
      <c r="H215" s="279">
        <v>1</v>
      </c>
      <c r="I215" s="280"/>
      <c r="J215" s="281">
        <f>ROUND(I215*H215,2)</f>
        <v>0</v>
      </c>
      <c r="K215" s="282"/>
      <c r="L215" s="283"/>
      <c r="M215" s="284" t="s">
        <v>1</v>
      </c>
      <c r="N215" s="285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259</v>
      </c>
      <c r="AT215" s="240" t="s">
        <v>294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5167</v>
      </c>
    </row>
    <row r="216" s="2" customFormat="1" ht="16.5" customHeight="1">
      <c r="A216" s="39"/>
      <c r="B216" s="40"/>
      <c r="C216" s="275" t="s">
        <v>697</v>
      </c>
      <c r="D216" s="275" t="s">
        <v>294</v>
      </c>
      <c r="E216" s="276" t="s">
        <v>688</v>
      </c>
      <c r="F216" s="277" t="s">
        <v>5168</v>
      </c>
      <c r="G216" s="278" t="s">
        <v>3197</v>
      </c>
      <c r="H216" s="279">
        <v>1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259</v>
      </c>
      <c r="AT216" s="240" t="s">
        <v>294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5169</v>
      </c>
    </row>
    <row r="217" s="2" customFormat="1" ht="16.5" customHeight="1">
      <c r="A217" s="39"/>
      <c r="B217" s="40"/>
      <c r="C217" s="275" t="s">
        <v>702</v>
      </c>
      <c r="D217" s="275" t="s">
        <v>294</v>
      </c>
      <c r="E217" s="276" t="s">
        <v>697</v>
      </c>
      <c r="F217" s="277" t="s">
        <v>5170</v>
      </c>
      <c r="G217" s="278" t="s">
        <v>3197</v>
      </c>
      <c r="H217" s="279">
        <v>1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259</v>
      </c>
      <c r="AT217" s="240" t="s">
        <v>294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5171</v>
      </c>
    </row>
    <row r="218" s="2" customFormat="1" ht="16.5" customHeight="1">
      <c r="A218" s="39"/>
      <c r="B218" s="40"/>
      <c r="C218" s="275" t="s">
        <v>708</v>
      </c>
      <c r="D218" s="275" t="s">
        <v>294</v>
      </c>
      <c r="E218" s="276" t="s">
        <v>692</v>
      </c>
      <c r="F218" s="277" t="s">
        <v>5172</v>
      </c>
      <c r="G218" s="278" t="s">
        <v>3197</v>
      </c>
      <c r="H218" s="279">
        <v>1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259</v>
      </c>
      <c r="AT218" s="240" t="s">
        <v>294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5173</v>
      </c>
    </row>
    <row r="219" s="2" customFormat="1" ht="21.75" customHeight="1">
      <c r="A219" s="39"/>
      <c r="B219" s="40"/>
      <c r="C219" s="228" t="s">
        <v>712</v>
      </c>
      <c r="D219" s="228" t="s">
        <v>217</v>
      </c>
      <c r="E219" s="229" t="s">
        <v>5174</v>
      </c>
      <c r="F219" s="230" t="s">
        <v>5175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5176</v>
      </c>
    </row>
    <row r="220" s="2" customFormat="1" ht="21.75" customHeight="1">
      <c r="A220" s="39"/>
      <c r="B220" s="40"/>
      <c r="C220" s="275" t="s">
        <v>718</v>
      </c>
      <c r="D220" s="275" t="s">
        <v>294</v>
      </c>
      <c r="E220" s="276" t="s">
        <v>1039</v>
      </c>
      <c r="F220" s="277" t="s">
        <v>5177</v>
      </c>
      <c r="G220" s="278" t="s">
        <v>3197</v>
      </c>
      <c r="H220" s="279">
        <v>1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259</v>
      </c>
      <c r="AT220" s="240" t="s">
        <v>294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5178</v>
      </c>
    </row>
    <row r="221" s="2" customFormat="1" ht="21.75" customHeight="1">
      <c r="A221" s="39"/>
      <c r="B221" s="40"/>
      <c r="C221" s="228" t="s">
        <v>724</v>
      </c>
      <c r="D221" s="228" t="s">
        <v>217</v>
      </c>
      <c r="E221" s="229" t="s">
        <v>5179</v>
      </c>
      <c r="F221" s="230" t="s">
        <v>5180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0.13</v>
      </c>
      <c r="T221" s="239">
        <f>S221*H221</f>
        <v>0.39000000000000001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5181</v>
      </c>
    </row>
    <row r="222" s="2" customFormat="1" ht="21.75" customHeight="1">
      <c r="A222" s="39"/>
      <c r="B222" s="40"/>
      <c r="C222" s="275" t="s">
        <v>729</v>
      </c>
      <c r="D222" s="275" t="s">
        <v>294</v>
      </c>
      <c r="E222" s="276" t="s">
        <v>702</v>
      </c>
      <c r="F222" s="277" t="s">
        <v>5182</v>
      </c>
      <c r="G222" s="278" t="s">
        <v>3197</v>
      </c>
      <c r="H222" s="279">
        <v>1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259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5183</v>
      </c>
    </row>
    <row r="223" s="2" customFormat="1" ht="21.75" customHeight="1">
      <c r="A223" s="39"/>
      <c r="B223" s="40"/>
      <c r="C223" s="275" t="s">
        <v>745</v>
      </c>
      <c r="D223" s="275" t="s">
        <v>294</v>
      </c>
      <c r="E223" s="276" t="s">
        <v>708</v>
      </c>
      <c r="F223" s="277" t="s">
        <v>5184</v>
      </c>
      <c r="G223" s="278" t="s">
        <v>3197</v>
      </c>
      <c r="H223" s="279">
        <v>1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259</v>
      </c>
      <c r="AT223" s="240" t="s">
        <v>294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5185</v>
      </c>
    </row>
    <row r="224" s="2" customFormat="1" ht="21.75" customHeight="1">
      <c r="A224" s="39"/>
      <c r="B224" s="40"/>
      <c r="C224" s="275" t="s">
        <v>27</v>
      </c>
      <c r="D224" s="275" t="s">
        <v>294</v>
      </c>
      <c r="E224" s="276" t="s">
        <v>712</v>
      </c>
      <c r="F224" s="277" t="s">
        <v>5186</v>
      </c>
      <c r="G224" s="278" t="s">
        <v>3197</v>
      </c>
      <c r="H224" s="279">
        <v>1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259</v>
      </c>
      <c r="AT224" s="240" t="s">
        <v>294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5187</v>
      </c>
    </row>
    <row r="225" s="2" customFormat="1" ht="21.75" customHeight="1">
      <c r="A225" s="39"/>
      <c r="B225" s="40"/>
      <c r="C225" s="228" t="s">
        <v>756</v>
      </c>
      <c r="D225" s="228" t="s">
        <v>217</v>
      </c>
      <c r="E225" s="229" t="s">
        <v>5188</v>
      </c>
      <c r="F225" s="230" t="s">
        <v>5189</v>
      </c>
      <c r="G225" s="231" t="s">
        <v>373</v>
      </c>
      <c r="H225" s="232">
        <v>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5190</v>
      </c>
    </row>
    <row r="226" s="2" customFormat="1" ht="16.5" customHeight="1">
      <c r="A226" s="39"/>
      <c r="B226" s="40"/>
      <c r="C226" s="275" t="s">
        <v>764</v>
      </c>
      <c r="D226" s="275" t="s">
        <v>294</v>
      </c>
      <c r="E226" s="276" t="s">
        <v>583</v>
      </c>
      <c r="F226" s="277" t="s">
        <v>5191</v>
      </c>
      <c r="G226" s="278" t="s">
        <v>3197</v>
      </c>
      <c r="H226" s="279">
        <v>25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259</v>
      </c>
      <c r="AT226" s="240" t="s">
        <v>294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5192</v>
      </c>
    </row>
    <row r="227" s="2" customFormat="1" ht="21.75" customHeight="1">
      <c r="A227" s="39"/>
      <c r="B227" s="40"/>
      <c r="C227" s="228" t="s">
        <v>783</v>
      </c>
      <c r="D227" s="228" t="s">
        <v>217</v>
      </c>
      <c r="E227" s="229" t="s">
        <v>5193</v>
      </c>
      <c r="F227" s="230" t="s">
        <v>5194</v>
      </c>
      <c r="G227" s="231" t="s">
        <v>373</v>
      </c>
      <c r="H227" s="232">
        <v>29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5195</v>
      </c>
    </row>
    <row r="228" s="2" customFormat="1" ht="16.5" customHeight="1">
      <c r="A228" s="39"/>
      <c r="B228" s="40"/>
      <c r="C228" s="275" t="s">
        <v>839</v>
      </c>
      <c r="D228" s="275" t="s">
        <v>294</v>
      </c>
      <c r="E228" s="276" t="s">
        <v>603</v>
      </c>
      <c r="F228" s="277" t="s">
        <v>5196</v>
      </c>
      <c r="G228" s="278" t="s">
        <v>3197</v>
      </c>
      <c r="H228" s="279">
        <v>28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259</v>
      </c>
      <c r="AT228" s="240" t="s">
        <v>294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5197</v>
      </c>
    </row>
    <row r="229" s="2" customFormat="1" ht="16.5" customHeight="1">
      <c r="A229" s="39"/>
      <c r="B229" s="40"/>
      <c r="C229" s="275" t="s">
        <v>844</v>
      </c>
      <c r="D229" s="275" t="s">
        <v>294</v>
      </c>
      <c r="E229" s="276" t="s">
        <v>901</v>
      </c>
      <c r="F229" s="277" t="s">
        <v>5198</v>
      </c>
      <c r="G229" s="278" t="s">
        <v>3197</v>
      </c>
      <c r="H229" s="279">
        <v>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259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5199</v>
      </c>
    </row>
    <row r="230" s="2" customFormat="1" ht="21.75" customHeight="1">
      <c r="A230" s="39"/>
      <c r="B230" s="40"/>
      <c r="C230" s="228" t="s">
        <v>865</v>
      </c>
      <c r="D230" s="228" t="s">
        <v>217</v>
      </c>
      <c r="E230" s="229" t="s">
        <v>5200</v>
      </c>
      <c r="F230" s="230" t="s">
        <v>5201</v>
      </c>
      <c r="G230" s="231" t="s">
        <v>373</v>
      </c>
      <c r="H230" s="232">
        <v>12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5202</v>
      </c>
    </row>
    <row r="231" s="2" customFormat="1" ht="16.5" customHeight="1">
      <c r="A231" s="39"/>
      <c r="B231" s="40"/>
      <c r="C231" s="275" t="s">
        <v>870</v>
      </c>
      <c r="D231" s="275" t="s">
        <v>294</v>
      </c>
      <c r="E231" s="276" t="s">
        <v>588</v>
      </c>
      <c r="F231" s="277" t="s">
        <v>5203</v>
      </c>
      <c r="G231" s="278" t="s">
        <v>3197</v>
      </c>
      <c r="H231" s="279">
        <v>12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259</v>
      </c>
      <c r="AT231" s="240" t="s">
        <v>294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5204</v>
      </c>
    </row>
    <row r="232" s="2" customFormat="1" ht="21.75" customHeight="1">
      <c r="A232" s="39"/>
      <c r="B232" s="40"/>
      <c r="C232" s="228" t="s">
        <v>884</v>
      </c>
      <c r="D232" s="228" t="s">
        <v>217</v>
      </c>
      <c r="E232" s="229" t="s">
        <v>5205</v>
      </c>
      <c r="F232" s="230" t="s">
        <v>5206</v>
      </c>
      <c r="G232" s="231" t="s">
        <v>373</v>
      </c>
      <c r="H232" s="232">
        <v>50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5207</v>
      </c>
    </row>
    <row r="233" s="2" customFormat="1" ht="16.5" customHeight="1">
      <c r="A233" s="39"/>
      <c r="B233" s="40"/>
      <c r="C233" s="275" t="s">
        <v>893</v>
      </c>
      <c r="D233" s="275" t="s">
        <v>294</v>
      </c>
      <c r="E233" s="276" t="s">
        <v>593</v>
      </c>
      <c r="F233" s="277" t="s">
        <v>5208</v>
      </c>
      <c r="G233" s="278" t="s">
        <v>3197</v>
      </c>
      <c r="H233" s="279">
        <v>50</v>
      </c>
      <c r="I233" s="280"/>
      <c r="J233" s="281">
        <f>ROUND(I233*H233,2)</f>
        <v>0</v>
      </c>
      <c r="K233" s="282"/>
      <c r="L233" s="283"/>
      <c r="M233" s="284" t="s">
        <v>1</v>
      </c>
      <c r="N233" s="285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259</v>
      </c>
      <c r="AT233" s="240" t="s">
        <v>294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5209</v>
      </c>
    </row>
    <row r="234" s="2" customFormat="1" ht="21.75" customHeight="1">
      <c r="A234" s="39"/>
      <c r="B234" s="40"/>
      <c r="C234" s="228" t="s">
        <v>901</v>
      </c>
      <c r="D234" s="228" t="s">
        <v>217</v>
      </c>
      <c r="E234" s="229" t="s">
        <v>5210</v>
      </c>
      <c r="F234" s="230" t="s">
        <v>5211</v>
      </c>
      <c r="G234" s="231" t="s">
        <v>373</v>
      </c>
      <c r="H234" s="232">
        <v>5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5212</v>
      </c>
    </row>
    <row r="235" s="2" customFormat="1" ht="16.5" customHeight="1">
      <c r="A235" s="39"/>
      <c r="B235" s="40"/>
      <c r="C235" s="275" t="s">
        <v>920</v>
      </c>
      <c r="D235" s="275" t="s">
        <v>294</v>
      </c>
      <c r="E235" s="276" t="s">
        <v>597</v>
      </c>
      <c r="F235" s="277" t="s">
        <v>5213</v>
      </c>
      <c r="G235" s="278" t="s">
        <v>3197</v>
      </c>
      <c r="H235" s="279">
        <v>5</v>
      </c>
      <c r="I235" s="280"/>
      <c r="J235" s="281">
        <f>ROUND(I235*H235,2)</f>
        <v>0</v>
      </c>
      <c r="K235" s="282"/>
      <c r="L235" s="283"/>
      <c r="M235" s="284" t="s">
        <v>1</v>
      </c>
      <c r="N235" s="285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259</v>
      </c>
      <c r="AT235" s="240" t="s">
        <v>294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5214</v>
      </c>
    </row>
    <row r="236" s="2" customFormat="1" ht="21.75" customHeight="1">
      <c r="A236" s="39"/>
      <c r="B236" s="40"/>
      <c r="C236" s="228" t="s">
        <v>927</v>
      </c>
      <c r="D236" s="228" t="s">
        <v>217</v>
      </c>
      <c r="E236" s="229" t="s">
        <v>5215</v>
      </c>
      <c r="F236" s="230" t="s">
        <v>5216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5217</v>
      </c>
    </row>
    <row r="237" s="2" customFormat="1" ht="16.5" customHeight="1">
      <c r="A237" s="39"/>
      <c r="B237" s="40"/>
      <c r="C237" s="275" t="s">
        <v>938</v>
      </c>
      <c r="D237" s="275" t="s">
        <v>294</v>
      </c>
      <c r="E237" s="276" t="s">
        <v>555</v>
      </c>
      <c r="F237" s="277" t="s">
        <v>5218</v>
      </c>
      <c r="G237" s="278" t="s">
        <v>3197</v>
      </c>
      <c r="H237" s="279">
        <v>2</v>
      </c>
      <c r="I237" s="280"/>
      <c r="J237" s="281">
        <f>ROUND(I237*H237,2)</f>
        <v>0</v>
      </c>
      <c r="K237" s="282"/>
      <c r="L237" s="283"/>
      <c r="M237" s="284" t="s">
        <v>1</v>
      </c>
      <c r="N237" s="285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259</v>
      </c>
      <c r="AT237" s="240" t="s">
        <v>294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5219</v>
      </c>
    </row>
    <row r="238" s="2" customFormat="1" ht="16.5" customHeight="1">
      <c r="A238" s="39"/>
      <c r="B238" s="40"/>
      <c r="C238" s="275" t="s">
        <v>943</v>
      </c>
      <c r="D238" s="275" t="s">
        <v>294</v>
      </c>
      <c r="E238" s="276" t="s">
        <v>559</v>
      </c>
      <c r="F238" s="277" t="s">
        <v>5220</v>
      </c>
      <c r="G238" s="278" t="s">
        <v>3197</v>
      </c>
      <c r="H238" s="279">
        <v>1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259</v>
      </c>
      <c r="AT238" s="240" t="s">
        <v>294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5221</v>
      </c>
    </row>
    <row r="239" s="2" customFormat="1" ht="21.75" customHeight="1">
      <c r="A239" s="39"/>
      <c r="B239" s="40"/>
      <c r="C239" s="228" t="s">
        <v>948</v>
      </c>
      <c r="D239" s="228" t="s">
        <v>217</v>
      </c>
      <c r="E239" s="229" t="s">
        <v>5222</v>
      </c>
      <c r="F239" s="230" t="s">
        <v>5223</v>
      </c>
      <c r="G239" s="231" t="s">
        <v>373</v>
      </c>
      <c r="H239" s="232">
        <v>5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5224</v>
      </c>
    </row>
    <row r="240" s="2" customFormat="1" ht="16.5" customHeight="1">
      <c r="A240" s="39"/>
      <c r="B240" s="40"/>
      <c r="C240" s="275" t="s">
        <v>953</v>
      </c>
      <c r="D240" s="275" t="s">
        <v>294</v>
      </c>
      <c r="E240" s="276" t="s">
        <v>608</v>
      </c>
      <c r="F240" s="277" t="s">
        <v>5225</v>
      </c>
      <c r="G240" s="278" t="s">
        <v>3197</v>
      </c>
      <c r="H240" s="279">
        <v>5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259</v>
      </c>
      <c r="AT240" s="240" t="s">
        <v>294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5226</v>
      </c>
    </row>
    <row r="241" s="2" customFormat="1" ht="21.75" customHeight="1">
      <c r="A241" s="39"/>
      <c r="B241" s="40"/>
      <c r="C241" s="228" t="s">
        <v>965</v>
      </c>
      <c r="D241" s="228" t="s">
        <v>217</v>
      </c>
      <c r="E241" s="229" t="s">
        <v>5227</v>
      </c>
      <c r="F241" s="230" t="s">
        <v>5228</v>
      </c>
      <c r="G241" s="231" t="s">
        <v>373</v>
      </c>
      <c r="H241" s="232">
        <v>307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5229</v>
      </c>
    </row>
    <row r="242" s="2" customFormat="1" ht="21.75" customHeight="1">
      <c r="A242" s="39"/>
      <c r="B242" s="40"/>
      <c r="C242" s="275" t="s">
        <v>970</v>
      </c>
      <c r="D242" s="275" t="s">
        <v>294</v>
      </c>
      <c r="E242" s="276" t="s">
        <v>612</v>
      </c>
      <c r="F242" s="277" t="s">
        <v>5230</v>
      </c>
      <c r="G242" s="278" t="s">
        <v>3197</v>
      </c>
      <c r="H242" s="279">
        <v>8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259</v>
      </c>
      <c r="AT242" s="240" t="s">
        <v>294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5231</v>
      </c>
    </row>
    <row r="243" s="2" customFormat="1" ht="21.75" customHeight="1">
      <c r="A243" s="39"/>
      <c r="B243" s="40"/>
      <c r="C243" s="275" t="s">
        <v>978</v>
      </c>
      <c r="D243" s="275" t="s">
        <v>294</v>
      </c>
      <c r="E243" s="276" t="s">
        <v>578</v>
      </c>
      <c r="F243" s="277" t="s">
        <v>5232</v>
      </c>
      <c r="G243" s="278" t="s">
        <v>3197</v>
      </c>
      <c r="H243" s="279">
        <v>48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259</v>
      </c>
      <c r="AT243" s="240" t="s">
        <v>294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5233</v>
      </c>
    </row>
    <row r="244" s="2" customFormat="1" ht="16.5" customHeight="1">
      <c r="A244" s="39"/>
      <c r="B244" s="40"/>
      <c r="C244" s="275" t="s">
        <v>983</v>
      </c>
      <c r="D244" s="275" t="s">
        <v>294</v>
      </c>
      <c r="E244" s="276" t="s">
        <v>616</v>
      </c>
      <c r="F244" s="277" t="s">
        <v>5234</v>
      </c>
      <c r="G244" s="278" t="s">
        <v>3197</v>
      </c>
      <c r="H244" s="279">
        <v>69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259</v>
      </c>
      <c r="AT244" s="240" t="s">
        <v>294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5235</v>
      </c>
    </row>
    <row r="245" s="2" customFormat="1" ht="21.75" customHeight="1">
      <c r="A245" s="39"/>
      <c r="B245" s="40"/>
      <c r="C245" s="275" t="s">
        <v>988</v>
      </c>
      <c r="D245" s="275" t="s">
        <v>294</v>
      </c>
      <c r="E245" s="276" t="s">
        <v>626</v>
      </c>
      <c r="F245" s="277" t="s">
        <v>5236</v>
      </c>
      <c r="G245" s="278" t="s">
        <v>3197</v>
      </c>
      <c r="H245" s="279">
        <v>30</v>
      </c>
      <c r="I245" s="280"/>
      <c r="J245" s="281">
        <f>ROUND(I245*H245,2)</f>
        <v>0</v>
      </c>
      <c r="K245" s="282"/>
      <c r="L245" s="283"/>
      <c r="M245" s="284" t="s">
        <v>1</v>
      </c>
      <c r="N245" s="285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259</v>
      </c>
      <c r="AT245" s="240" t="s">
        <v>294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5237</v>
      </c>
    </row>
    <row r="246" s="2" customFormat="1" ht="16.5" customHeight="1">
      <c r="A246" s="39"/>
      <c r="B246" s="40"/>
      <c r="C246" s="275" t="s">
        <v>994</v>
      </c>
      <c r="D246" s="275" t="s">
        <v>294</v>
      </c>
      <c r="E246" s="276" t="s">
        <v>637</v>
      </c>
      <c r="F246" s="277" t="s">
        <v>5238</v>
      </c>
      <c r="G246" s="278" t="s">
        <v>3197</v>
      </c>
      <c r="H246" s="279">
        <v>28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259</v>
      </c>
      <c r="AT246" s="240" t="s">
        <v>294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221</v>
      </c>
      <c r="BM246" s="240" t="s">
        <v>5239</v>
      </c>
    </row>
    <row r="247" s="2" customFormat="1" ht="16.5" customHeight="1">
      <c r="A247" s="39"/>
      <c r="B247" s="40"/>
      <c r="C247" s="275" t="s">
        <v>999</v>
      </c>
      <c r="D247" s="275" t="s">
        <v>294</v>
      </c>
      <c r="E247" s="276" t="s">
        <v>645</v>
      </c>
      <c r="F247" s="277" t="s">
        <v>5240</v>
      </c>
      <c r="G247" s="278" t="s">
        <v>3197</v>
      </c>
      <c r="H247" s="279">
        <v>118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259</v>
      </c>
      <c r="AT247" s="240" t="s">
        <v>294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5241</v>
      </c>
    </row>
    <row r="248" s="2" customFormat="1" ht="16.5" customHeight="1">
      <c r="A248" s="39"/>
      <c r="B248" s="40"/>
      <c r="C248" s="275" t="s">
        <v>1004</v>
      </c>
      <c r="D248" s="275" t="s">
        <v>294</v>
      </c>
      <c r="E248" s="276" t="s">
        <v>656</v>
      </c>
      <c r="F248" s="277" t="s">
        <v>5242</v>
      </c>
      <c r="G248" s="278" t="s">
        <v>3197</v>
      </c>
      <c r="H248" s="279">
        <v>6</v>
      </c>
      <c r="I248" s="280"/>
      <c r="J248" s="281">
        <f>ROUND(I248*H248,2)</f>
        <v>0</v>
      </c>
      <c r="K248" s="282"/>
      <c r="L248" s="283"/>
      <c r="M248" s="284" t="s">
        <v>1</v>
      </c>
      <c r="N248" s="285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259</v>
      </c>
      <c r="AT248" s="240" t="s">
        <v>294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5243</v>
      </c>
    </row>
    <row r="249" s="2" customFormat="1" ht="21.75" customHeight="1">
      <c r="A249" s="39"/>
      <c r="B249" s="40"/>
      <c r="C249" s="228" t="s">
        <v>1026</v>
      </c>
      <c r="D249" s="228" t="s">
        <v>217</v>
      </c>
      <c r="E249" s="229" t="s">
        <v>5244</v>
      </c>
      <c r="F249" s="230" t="s">
        <v>5245</v>
      </c>
      <c r="G249" s="231" t="s">
        <v>373</v>
      </c>
      <c r="H249" s="232">
        <v>15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89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5246</v>
      </c>
    </row>
    <row r="250" s="2" customFormat="1" ht="21.75" customHeight="1">
      <c r="A250" s="39"/>
      <c r="B250" s="40"/>
      <c r="C250" s="275" t="s">
        <v>1034</v>
      </c>
      <c r="D250" s="275" t="s">
        <v>294</v>
      </c>
      <c r="E250" s="276" t="s">
        <v>661</v>
      </c>
      <c r="F250" s="277" t="s">
        <v>5247</v>
      </c>
      <c r="G250" s="278" t="s">
        <v>3197</v>
      </c>
      <c r="H250" s="279">
        <v>15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259</v>
      </c>
      <c r="AT250" s="240" t="s">
        <v>294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5248</v>
      </c>
    </row>
    <row r="251" s="2" customFormat="1" ht="21.75" customHeight="1">
      <c r="A251" s="39"/>
      <c r="B251" s="40"/>
      <c r="C251" s="228" t="s">
        <v>1039</v>
      </c>
      <c r="D251" s="228" t="s">
        <v>217</v>
      </c>
      <c r="E251" s="229" t="s">
        <v>5249</v>
      </c>
      <c r="F251" s="230" t="s">
        <v>5250</v>
      </c>
      <c r="G251" s="231" t="s">
        <v>373</v>
      </c>
      <c r="H251" s="232">
        <v>42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5251</v>
      </c>
    </row>
    <row r="252" s="2" customFormat="1" ht="16.5" customHeight="1">
      <c r="A252" s="39"/>
      <c r="B252" s="40"/>
      <c r="C252" s="275" t="s">
        <v>592</v>
      </c>
      <c r="D252" s="275" t="s">
        <v>294</v>
      </c>
      <c r="E252" s="276" t="s">
        <v>620</v>
      </c>
      <c r="F252" s="277" t="s">
        <v>5252</v>
      </c>
      <c r="G252" s="278" t="s">
        <v>3197</v>
      </c>
      <c r="H252" s="279">
        <v>28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259</v>
      </c>
      <c r="AT252" s="240" t="s">
        <v>294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5253</v>
      </c>
    </row>
    <row r="253" s="2" customFormat="1" ht="16.5" customHeight="1">
      <c r="A253" s="39"/>
      <c r="B253" s="40"/>
      <c r="C253" s="275" t="s">
        <v>1048</v>
      </c>
      <c r="D253" s="275" t="s">
        <v>294</v>
      </c>
      <c r="E253" s="276" t="s">
        <v>631</v>
      </c>
      <c r="F253" s="277" t="s">
        <v>5254</v>
      </c>
      <c r="G253" s="278" t="s">
        <v>3197</v>
      </c>
      <c r="H253" s="279">
        <v>2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259</v>
      </c>
      <c r="AT253" s="240" t="s">
        <v>294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221</v>
      </c>
      <c r="BM253" s="240" t="s">
        <v>5255</v>
      </c>
    </row>
    <row r="254" s="2" customFormat="1" ht="16.5" customHeight="1">
      <c r="A254" s="39"/>
      <c r="B254" s="40"/>
      <c r="C254" s="275" t="s">
        <v>1053</v>
      </c>
      <c r="D254" s="275" t="s">
        <v>294</v>
      </c>
      <c r="E254" s="276" t="s">
        <v>641</v>
      </c>
      <c r="F254" s="277" t="s">
        <v>5256</v>
      </c>
      <c r="G254" s="278" t="s">
        <v>3197</v>
      </c>
      <c r="H254" s="279">
        <v>5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259</v>
      </c>
      <c r="AT254" s="240" t="s">
        <v>294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221</v>
      </c>
      <c r="BM254" s="240" t="s">
        <v>5257</v>
      </c>
    </row>
    <row r="255" s="2" customFormat="1" ht="16.5" customHeight="1">
      <c r="A255" s="39"/>
      <c r="B255" s="40"/>
      <c r="C255" s="275" t="s">
        <v>1060</v>
      </c>
      <c r="D255" s="275" t="s">
        <v>294</v>
      </c>
      <c r="E255" s="276" t="s">
        <v>651</v>
      </c>
      <c r="F255" s="277" t="s">
        <v>5258</v>
      </c>
      <c r="G255" s="278" t="s">
        <v>3197</v>
      </c>
      <c r="H255" s="279">
        <v>7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259</v>
      </c>
      <c r="AT255" s="240" t="s">
        <v>294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5259</v>
      </c>
    </row>
    <row r="256" s="2" customFormat="1" ht="21.75" customHeight="1">
      <c r="A256" s="39"/>
      <c r="B256" s="40"/>
      <c r="C256" s="228" t="s">
        <v>1065</v>
      </c>
      <c r="D256" s="228" t="s">
        <v>217</v>
      </c>
      <c r="E256" s="229" t="s">
        <v>5260</v>
      </c>
      <c r="F256" s="230" t="s">
        <v>5261</v>
      </c>
      <c r="G256" s="231" t="s">
        <v>373</v>
      </c>
      <c r="H256" s="232">
        <v>3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221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221</v>
      </c>
      <c r="BM256" s="240" t="s">
        <v>5262</v>
      </c>
    </row>
    <row r="257" s="2" customFormat="1" ht="16.5" customHeight="1">
      <c r="A257" s="39"/>
      <c r="B257" s="40"/>
      <c r="C257" s="275" t="s">
        <v>1071</v>
      </c>
      <c r="D257" s="275" t="s">
        <v>294</v>
      </c>
      <c r="E257" s="276" t="s">
        <v>666</v>
      </c>
      <c r="F257" s="277" t="s">
        <v>5263</v>
      </c>
      <c r="G257" s="278" t="s">
        <v>3197</v>
      </c>
      <c r="H257" s="279">
        <v>3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259</v>
      </c>
      <c r="AT257" s="240" t="s">
        <v>294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221</v>
      </c>
      <c r="BM257" s="240" t="s">
        <v>5264</v>
      </c>
    </row>
    <row r="258" s="2" customFormat="1" ht="21.75" customHeight="1">
      <c r="A258" s="39"/>
      <c r="B258" s="40"/>
      <c r="C258" s="228" t="s">
        <v>1076</v>
      </c>
      <c r="D258" s="228" t="s">
        <v>217</v>
      </c>
      <c r="E258" s="229" t="s">
        <v>5265</v>
      </c>
      <c r="F258" s="230" t="s">
        <v>5266</v>
      </c>
      <c r="G258" s="231" t="s">
        <v>373</v>
      </c>
      <c r="H258" s="232">
        <v>25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221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221</v>
      </c>
      <c r="BM258" s="240" t="s">
        <v>5267</v>
      </c>
    </row>
    <row r="259" s="2" customFormat="1" ht="16.5" customHeight="1">
      <c r="A259" s="39"/>
      <c r="B259" s="40"/>
      <c r="C259" s="275" t="s">
        <v>1081</v>
      </c>
      <c r="D259" s="275" t="s">
        <v>294</v>
      </c>
      <c r="E259" s="276" t="s">
        <v>564</v>
      </c>
      <c r="F259" s="277" t="s">
        <v>5268</v>
      </c>
      <c r="G259" s="278" t="s">
        <v>3197</v>
      </c>
      <c r="H259" s="279">
        <v>25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259</v>
      </c>
      <c r="AT259" s="240" t="s">
        <v>294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221</v>
      </c>
      <c r="BM259" s="240" t="s">
        <v>5269</v>
      </c>
    </row>
    <row r="260" s="2" customFormat="1" ht="21.75" customHeight="1">
      <c r="A260" s="39"/>
      <c r="B260" s="40"/>
      <c r="C260" s="228" t="s">
        <v>1086</v>
      </c>
      <c r="D260" s="228" t="s">
        <v>217</v>
      </c>
      <c r="E260" s="229" t="s">
        <v>5270</v>
      </c>
      <c r="F260" s="230" t="s">
        <v>5271</v>
      </c>
      <c r="G260" s="231" t="s">
        <v>373</v>
      </c>
      <c r="H260" s="232">
        <v>36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221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5272</v>
      </c>
    </row>
    <row r="261" s="2" customFormat="1" ht="33" customHeight="1">
      <c r="A261" s="39"/>
      <c r="B261" s="40"/>
      <c r="C261" s="275" t="s">
        <v>1091</v>
      </c>
      <c r="D261" s="275" t="s">
        <v>294</v>
      </c>
      <c r="E261" s="276" t="s">
        <v>411</v>
      </c>
      <c r="F261" s="277" t="s">
        <v>5273</v>
      </c>
      <c r="G261" s="278" t="s">
        <v>3197</v>
      </c>
      <c r="H261" s="279">
        <v>36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259</v>
      </c>
      <c r="AT261" s="240" t="s">
        <v>294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221</v>
      </c>
      <c r="BM261" s="240" t="s">
        <v>5274</v>
      </c>
    </row>
    <row r="262" s="2" customFormat="1" ht="21.75" customHeight="1">
      <c r="A262" s="39"/>
      <c r="B262" s="40"/>
      <c r="C262" s="228" t="s">
        <v>1096</v>
      </c>
      <c r="D262" s="228" t="s">
        <v>217</v>
      </c>
      <c r="E262" s="229" t="s">
        <v>5275</v>
      </c>
      <c r="F262" s="230" t="s">
        <v>5276</v>
      </c>
      <c r="G262" s="231" t="s">
        <v>373</v>
      </c>
      <c r="H262" s="232">
        <v>175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221</v>
      </c>
      <c r="AT262" s="240" t="s">
        <v>217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5277</v>
      </c>
    </row>
    <row r="263" s="2" customFormat="1" ht="33" customHeight="1">
      <c r="A263" s="39"/>
      <c r="B263" s="40"/>
      <c r="C263" s="275" t="s">
        <v>1101</v>
      </c>
      <c r="D263" s="275" t="s">
        <v>294</v>
      </c>
      <c r="E263" s="276" t="s">
        <v>415</v>
      </c>
      <c r="F263" s="277" t="s">
        <v>5278</v>
      </c>
      <c r="G263" s="278" t="s">
        <v>3197</v>
      </c>
      <c r="H263" s="279">
        <v>46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259</v>
      </c>
      <c r="AT263" s="240" t="s">
        <v>294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221</v>
      </c>
      <c r="BM263" s="240" t="s">
        <v>5279</v>
      </c>
    </row>
    <row r="264" s="2" customFormat="1" ht="33" customHeight="1">
      <c r="A264" s="39"/>
      <c r="B264" s="40"/>
      <c r="C264" s="275" t="s">
        <v>1108</v>
      </c>
      <c r="D264" s="275" t="s">
        <v>294</v>
      </c>
      <c r="E264" s="276" t="s">
        <v>420</v>
      </c>
      <c r="F264" s="277" t="s">
        <v>5280</v>
      </c>
      <c r="G264" s="278" t="s">
        <v>3197</v>
      </c>
      <c r="H264" s="279">
        <v>52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259</v>
      </c>
      <c r="AT264" s="240" t="s">
        <v>294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5281</v>
      </c>
    </row>
    <row r="265" s="2" customFormat="1" ht="21.75" customHeight="1">
      <c r="A265" s="39"/>
      <c r="B265" s="40"/>
      <c r="C265" s="275" t="s">
        <v>1113</v>
      </c>
      <c r="D265" s="275" t="s">
        <v>294</v>
      </c>
      <c r="E265" s="276" t="s">
        <v>427</v>
      </c>
      <c r="F265" s="277" t="s">
        <v>5282</v>
      </c>
      <c r="G265" s="278" t="s">
        <v>3197</v>
      </c>
      <c r="H265" s="279">
        <v>30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259</v>
      </c>
      <c r="AT265" s="240" t="s">
        <v>294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221</v>
      </c>
      <c r="BM265" s="240" t="s">
        <v>5283</v>
      </c>
    </row>
    <row r="266" s="2" customFormat="1" ht="21.75" customHeight="1">
      <c r="A266" s="39"/>
      <c r="B266" s="40"/>
      <c r="C266" s="275" t="s">
        <v>1117</v>
      </c>
      <c r="D266" s="275" t="s">
        <v>294</v>
      </c>
      <c r="E266" s="276" t="s">
        <v>432</v>
      </c>
      <c r="F266" s="277" t="s">
        <v>5284</v>
      </c>
      <c r="G266" s="278" t="s">
        <v>3197</v>
      </c>
      <c r="H266" s="279">
        <v>9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45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259</v>
      </c>
      <c r="AT266" s="240" t="s">
        <v>294</v>
      </c>
      <c r="AU266" s="240" t="s">
        <v>89</v>
      </c>
      <c r="AY266" s="18" t="s">
        <v>215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21</v>
      </c>
      <c r="BK266" s="241">
        <f>ROUND(I266*H266,2)</f>
        <v>0</v>
      </c>
      <c r="BL266" s="18" t="s">
        <v>221</v>
      </c>
      <c r="BM266" s="240" t="s">
        <v>5285</v>
      </c>
    </row>
    <row r="267" s="2" customFormat="1" ht="21.75" customHeight="1">
      <c r="A267" s="39"/>
      <c r="B267" s="40"/>
      <c r="C267" s="275" t="s">
        <v>1127</v>
      </c>
      <c r="D267" s="275" t="s">
        <v>294</v>
      </c>
      <c r="E267" s="276" t="s">
        <v>437</v>
      </c>
      <c r="F267" s="277" t="s">
        <v>5286</v>
      </c>
      <c r="G267" s="278" t="s">
        <v>3197</v>
      </c>
      <c r="H267" s="279">
        <v>7</v>
      </c>
      <c r="I267" s="280"/>
      <c r="J267" s="281">
        <f>ROUND(I267*H267,2)</f>
        <v>0</v>
      </c>
      <c r="K267" s="282"/>
      <c r="L267" s="283"/>
      <c r="M267" s="284" t="s">
        <v>1</v>
      </c>
      <c r="N267" s="285" t="s">
        <v>45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259</v>
      </c>
      <c r="AT267" s="240" t="s">
        <v>294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221</v>
      </c>
      <c r="BM267" s="240" t="s">
        <v>5287</v>
      </c>
    </row>
    <row r="268" s="2" customFormat="1" ht="21.75" customHeight="1">
      <c r="A268" s="39"/>
      <c r="B268" s="40"/>
      <c r="C268" s="275" t="s">
        <v>1132</v>
      </c>
      <c r="D268" s="275" t="s">
        <v>294</v>
      </c>
      <c r="E268" s="276" t="s">
        <v>449</v>
      </c>
      <c r="F268" s="277" t="s">
        <v>5288</v>
      </c>
      <c r="G268" s="278" t="s">
        <v>3197</v>
      </c>
      <c r="H268" s="279">
        <v>10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259</v>
      </c>
      <c r="AT268" s="240" t="s">
        <v>294</v>
      </c>
      <c r="AU268" s="240" t="s">
        <v>89</v>
      </c>
      <c r="AY268" s="18" t="s">
        <v>215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21</v>
      </c>
      <c r="BK268" s="241">
        <f>ROUND(I268*H268,2)</f>
        <v>0</v>
      </c>
      <c r="BL268" s="18" t="s">
        <v>221</v>
      </c>
      <c r="BM268" s="240" t="s">
        <v>5289</v>
      </c>
    </row>
    <row r="269" s="2" customFormat="1" ht="21.75" customHeight="1">
      <c r="A269" s="39"/>
      <c r="B269" s="40"/>
      <c r="C269" s="275" t="s">
        <v>1137</v>
      </c>
      <c r="D269" s="275" t="s">
        <v>294</v>
      </c>
      <c r="E269" s="276" t="s">
        <v>458</v>
      </c>
      <c r="F269" s="277" t="s">
        <v>5290</v>
      </c>
      <c r="G269" s="278" t="s">
        <v>3197</v>
      </c>
      <c r="H269" s="279">
        <v>4</v>
      </c>
      <c r="I269" s="280"/>
      <c r="J269" s="281">
        <f>ROUND(I269*H269,2)</f>
        <v>0</v>
      </c>
      <c r="K269" s="282"/>
      <c r="L269" s="283"/>
      <c r="M269" s="284" t="s">
        <v>1</v>
      </c>
      <c r="N269" s="285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259</v>
      </c>
      <c r="AT269" s="240" t="s">
        <v>294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221</v>
      </c>
      <c r="BM269" s="240" t="s">
        <v>5291</v>
      </c>
    </row>
    <row r="270" s="2" customFormat="1" ht="21.75" customHeight="1">
      <c r="A270" s="39"/>
      <c r="B270" s="40"/>
      <c r="C270" s="275" t="s">
        <v>1142</v>
      </c>
      <c r="D270" s="275" t="s">
        <v>294</v>
      </c>
      <c r="E270" s="276" t="s">
        <v>463</v>
      </c>
      <c r="F270" s="277" t="s">
        <v>5292</v>
      </c>
      <c r="G270" s="278" t="s">
        <v>3197</v>
      </c>
      <c r="H270" s="279">
        <v>7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259</v>
      </c>
      <c r="AT270" s="240" t="s">
        <v>294</v>
      </c>
      <c r="AU270" s="240" t="s">
        <v>89</v>
      </c>
      <c r="AY270" s="18" t="s">
        <v>215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21</v>
      </c>
      <c r="BK270" s="241">
        <f>ROUND(I270*H270,2)</f>
        <v>0</v>
      </c>
      <c r="BL270" s="18" t="s">
        <v>221</v>
      </c>
      <c r="BM270" s="240" t="s">
        <v>5293</v>
      </c>
    </row>
    <row r="271" s="2" customFormat="1" ht="21.75" customHeight="1">
      <c r="A271" s="39"/>
      <c r="B271" s="40"/>
      <c r="C271" s="275" t="s">
        <v>1148</v>
      </c>
      <c r="D271" s="275" t="s">
        <v>294</v>
      </c>
      <c r="E271" s="276" t="s">
        <v>469</v>
      </c>
      <c r="F271" s="277" t="s">
        <v>5294</v>
      </c>
      <c r="G271" s="278" t="s">
        <v>3197</v>
      </c>
      <c r="H271" s="279">
        <v>5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45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259</v>
      </c>
      <c r="AT271" s="240" t="s">
        <v>294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221</v>
      </c>
      <c r="BM271" s="240" t="s">
        <v>5295</v>
      </c>
    </row>
    <row r="272" s="2" customFormat="1" ht="21.75" customHeight="1">
      <c r="A272" s="39"/>
      <c r="B272" s="40"/>
      <c r="C272" s="275" t="s">
        <v>1153</v>
      </c>
      <c r="D272" s="275" t="s">
        <v>294</v>
      </c>
      <c r="E272" s="276" t="s">
        <v>475</v>
      </c>
      <c r="F272" s="277" t="s">
        <v>5296</v>
      </c>
      <c r="G272" s="278" t="s">
        <v>3197</v>
      </c>
      <c r="H272" s="279">
        <v>3</v>
      </c>
      <c r="I272" s="280"/>
      <c r="J272" s="281">
        <f>ROUND(I272*H272,2)</f>
        <v>0</v>
      </c>
      <c r="K272" s="282"/>
      <c r="L272" s="283"/>
      <c r="M272" s="284" t="s">
        <v>1</v>
      </c>
      <c r="N272" s="285" t="s">
        <v>45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259</v>
      </c>
      <c r="AT272" s="240" t="s">
        <v>294</v>
      </c>
      <c r="AU272" s="240" t="s">
        <v>89</v>
      </c>
      <c r="AY272" s="18" t="s">
        <v>215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221</v>
      </c>
      <c r="BM272" s="240" t="s">
        <v>5297</v>
      </c>
    </row>
    <row r="273" s="2" customFormat="1" ht="21.75" customHeight="1">
      <c r="A273" s="39"/>
      <c r="B273" s="40"/>
      <c r="C273" s="275" t="s">
        <v>1158</v>
      </c>
      <c r="D273" s="275" t="s">
        <v>294</v>
      </c>
      <c r="E273" s="276" t="s">
        <v>481</v>
      </c>
      <c r="F273" s="277" t="s">
        <v>5298</v>
      </c>
      <c r="G273" s="278" t="s">
        <v>3197</v>
      </c>
      <c r="H273" s="279">
        <v>2</v>
      </c>
      <c r="I273" s="280"/>
      <c r="J273" s="281">
        <f>ROUND(I273*H273,2)</f>
        <v>0</v>
      </c>
      <c r="K273" s="282"/>
      <c r="L273" s="283"/>
      <c r="M273" s="284" t="s">
        <v>1</v>
      </c>
      <c r="N273" s="285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259</v>
      </c>
      <c r="AT273" s="240" t="s">
        <v>294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221</v>
      </c>
      <c r="BM273" s="240" t="s">
        <v>5299</v>
      </c>
    </row>
    <row r="274" s="2" customFormat="1" ht="21.75" customHeight="1">
      <c r="A274" s="39"/>
      <c r="B274" s="40"/>
      <c r="C274" s="228" t="s">
        <v>1163</v>
      </c>
      <c r="D274" s="228" t="s">
        <v>217</v>
      </c>
      <c r="E274" s="229" t="s">
        <v>5300</v>
      </c>
      <c r="F274" s="230" t="s">
        <v>5301</v>
      </c>
      <c r="G274" s="231" t="s">
        <v>373</v>
      </c>
      <c r="H274" s="232">
        <v>211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5302</v>
      </c>
    </row>
    <row r="275" s="2" customFormat="1" ht="21.75" customHeight="1">
      <c r="A275" s="39"/>
      <c r="B275" s="40"/>
      <c r="C275" s="228" t="s">
        <v>1168</v>
      </c>
      <c r="D275" s="228" t="s">
        <v>217</v>
      </c>
      <c r="E275" s="229" t="s">
        <v>5303</v>
      </c>
      <c r="F275" s="230" t="s">
        <v>5304</v>
      </c>
      <c r="G275" s="231" t="s">
        <v>472</v>
      </c>
      <c r="H275" s="232">
        <v>230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221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221</v>
      </c>
      <c r="BM275" s="240" t="s">
        <v>5305</v>
      </c>
    </row>
    <row r="276" s="2" customFormat="1" ht="16.5" customHeight="1">
      <c r="A276" s="39"/>
      <c r="B276" s="40"/>
      <c r="C276" s="275" t="s">
        <v>1175</v>
      </c>
      <c r="D276" s="275" t="s">
        <v>294</v>
      </c>
      <c r="E276" s="276" t="s">
        <v>718</v>
      </c>
      <c r="F276" s="277" t="s">
        <v>5306</v>
      </c>
      <c r="G276" s="278" t="s">
        <v>472</v>
      </c>
      <c r="H276" s="279">
        <v>230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259</v>
      </c>
      <c r="AT276" s="240" t="s">
        <v>294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5307</v>
      </c>
    </row>
    <row r="277" s="2" customFormat="1" ht="21.75" customHeight="1">
      <c r="A277" s="39"/>
      <c r="B277" s="40"/>
      <c r="C277" s="275" t="s">
        <v>1181</v>
      </c>
      <c r="D277" s="275" t="s">
        <v>294</v>
      </c>
      <c r="E277" s="276" t="s">
        <v>865</v>
      </c>
      <c r="F277" s="277" t="s">
        <v>5308</v>
      </c>
      <c r="G277" s="278" t="s">
        <v>3197</v>
      </c>
      <c r="H277" s="279">
        <v>200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259</v>
      </c>
      <c r="AT277" s="240" t="s">
        <v>294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5309</v>
      </c>
    </row>
    <row r="278" s="2" customFormat="1" ht="21.75" customHeight="1">
      <c r="A278" s="39"/>
      <c r="B278" s="40"/>
      <c r="C278" s="275" t="s">
        <v>1186</v>
      </c>
      <c r="D278" s="275" t="s">
        <v>294</v>
      </c>
      <c r="E278" s="276" t="s">
        <v>1086</v>
      </c>
      <c r="F278" s="277" t="s">
        <v>5310</v>
      </c>
      <c r="G278" s="278" t="s">
        <v>3197</v>
      </c>
      <c r="H278" s="279">
        <v>120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259</v>
      </c>
      <c r="AT278" s="240" t="s">
        <v>294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5311</v>
      </c>
    </row>
    <row r="279" s="2" customFormat="1" ht="21.75" customHeight="1">
      <c r="A279" s="39"/>
      <c r="B279" s="40"/>
      <c r="C279" s="275" t="s">
        <v>1190</v>
      </c>
      <c r="D279" s="275" t="s">
        <v>294</v>
      </c>
      <c r="E279" s="276" t="s">
        <v>1091</v>
      </c>
      <c r="F279" s="277" t="s">
        <v>5312</v>
      </c>
      <c r="G279" s="278" t="s">
        <v>3197</v>
      </c>
      <c r="H279" s="279">
        <v>12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259</v>
      </c>
      <c r="AT279" s="240" t="s">
        <v>294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5313</v>
      </c>
    </row>
    <row r="280" s="2" customFormat="1" ht="21.75" customHeight="1">
      <c r="A280" s="39"/>
      <c r="B280" s="40"/>
      <c r="C280" s="228" t="s">
        <v>1195</v>
      </c>
      <c r="D280" s="228" t="s">
        <v>217</v>
      </c>
      <c r="E280" s="229" t="s">
        <v>5314</v>
      </c>
      <c r="F280" s="230" t="s">
        <v>5315</v>
      </c>
      <c r="G280" s="231" t="s">
        <v>472</v>
      </c>
      <c r="H280" s="232">
        <v>130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5316</v>
      </c>
    </row>
    <row r="281" s="2" customFormat="1" ht="16.5" customHeight="1">
      <c r="A281" s="39"/>
      <c r="B281" s="40"/>
      <c r="C281" s="275" t="s">
        <v>1200</v>
      </c>
      <c r="D281" s="275" t="s">
        <v>294</v>
      </c>
      <c r="E281" s="276" t="s">
        <v>764</v>
      </c>
      <c r="F281" s="277" t="s">
        <v>5317</v>
      </c>
      <c r="G281" s="278" t="s">
        <v>472</v>
      </c>
      <c r="H281" s="279">
        <v>130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259</v>
      </c>
      <c r="AT281" s="240" t="s">
        <v>294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5318</v>
      </c>
    </row>
    <row r="282" s="2" customFormat="1" ht="21.75" customHeight="1">
      <c r="A282" s="39"/>
      <c r="B282" s="40"/>
      <c r="C282" s="228" t="s">
        <v>1205</v>
      </c>
      <c r="D282" s="228" t="s">
        <v>217</v>
      </c>
      <c r="E282" s="229" t="s">
        <v>5319</v>
      </c>
      <c r="F282" s="230" t="s">
        <v>5320</v>
      </c>
      <c r="G282" s="231" t="s">
        <v>472</v>
      </c>
      <c r="H282" s="232">
        <v>55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5321</v>
      </c>
    </row>
    <row r="283" s="2" customFormat="1" ht="16.5" customHeight="1">
      <c r="A283" s="39"/>
      <c r="B283" s="40"/>
      <c r="C283" s="275" t="s">
        <v>1211</v>
      </c>
      <c r="D283" s="275" t="s">
        <v>294</v>
      </c>
      <c r="E283" s="276" t="s">
        <v>724</v>
      </c>
      <c r="F283" s="277" t="s">
        <v>5322</v>
      </c>
      <c r="G283" s="278" t="s">
        <v>472</v>
      </c>
      <c r="H283" s="279">
        <v>55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259</v>
      </c>
      <c r="AT283" s="240" t="s">
        <v>294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5323</v>
      </c>
    </row>
    <row r="284" s="2" customFormat="1" ht="21.75" customHeight="1">
      <c r="A284" s="39"/>
      <c r="B284" s="40"/>
      <c r="C284" s="228" t="s">
        <v>1216</v>
      </c>
      <c r="D284" s="228" t="s">
        <v>217</v>
      </c>
      <c r="E284" s="229" t="s">
        <v>5324</v>
      </c>
      <c r="F284" s="230" t="s">
        <v>5325</v>
      </c>
      <c r="G284" s="231" t="s">
        <v>373</v>
      </c>
      <c r="H284" s="232">
        <v>24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5326</v>
      </c>
    </row>
    <row r="285" s="2" customFormat="1" ht="16.5" customHeight="1">
      <c r="A285" s="39"/>
      <c r="B285" s="40"/>
      <c r="C285" s="275" t="s">
        <v>1220</v>
      </c>
      <c r="D285" s="275" t="s">
        <v>294</v>
      </c>
      <c r="E285" s="276" t="s">
        <v>569</v>
      </c>
      <c r="F285" s="277" t="s">
        <v>5327</v>
      </c>
      <c r="G285" s="278" t="s">
        <v>3197</v>
      </c>
      <c r="H285" s="279">
        <v>24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259</v>
      </c>
      <c r="AT285" s="240" t="s">
        <v>294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5328</v>
      </c>
    </row>
    <row r="286" s="2" customFormat="1" ht="21.75" customHeight="1">
      <c r="A286" s="39"/>
      <c r="B286" s="40"/>
      <c r="C286" s="228" t="s">
        <v>1225</v>
      </c>
      <c r="D286" s="228" t="s">
        <v>217</v>
      </c>
      <c r="E286" s="229" t="s">
        <v>5329</v>
      </c>
      <c r="F286" s="230" t="s">
        <v>5330</v>
      </c>
      <c r="G286" s="231" t="s">
        <v>472</v>
      </c>
      <c r="H286" s="232">
        <v>123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303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303</v>
      </c>
      <c r="BM286" s="240" t="s">
        <v>5331</v>
      </c>
    </row>
    <row r="287" s="2" customFormat="1" ht="44.25" customHeight="1">
      <c r="A287" s="39"/>
      <c r="B287" s="40"/>
      <c r="C287" s="275" t="s">
        <v>1229</v>
      </c>
      <c r="D287" s="275" t="s">
        <v>294</v>
      </c>
      <c r="E287" s="276" t="s">
        <v>1065</v>
      </c>
      <c r="F287" s="277" t="s">
        <v>5332</v>
      </c>
      <c r="G287" s="278" t="s">
        <v>3197</v>
      </c>
      <c r="H287" s="279">
        <v>4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259</v>
      </c>
      <c r="AT287" s="240" t="s">
        <v>294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5333</v>
      </c>
    </row>
    <row r="288" s="2" customFormat="1" ht="44.25" customHeight="1">
      <c r="A288" s="39"/>
      <c r="B288" s="40"/>
      <c r="C288" s="275" t="s">
        <v>1238</v>
      </c>
      <c r="D288" s="275" t="s">
        <v>294</v>
      </c>
      <c r="E288" s="276" t="s">
        <v>1071</v>
      </c>
      <c r="F288" s="277" t="s">
        <v>5334</v>
      </c>
      <c r="G288" s="278" t="s">
        <v>3197</v>
      </c>
      <c r="H288" s="279">
        <v>4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259</v>
      </c>
      <c r="AT288" s="240" t="s">
        <v>294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5335</v>
      </c>
    </row>
    <row r="289" s="2" customFormat="1" ht="44.25" customHeight="1">
      <c r="A289" s="39"/>
      <c r="B289" s="40"/>
      <c r="C289" s="275" t="s">
        <v>1243</v>
      </c>
      <c r="D289" s="275" t="s">
        <v>294</v>
      </c>
      <c r="E289" s="276" t="s">
        <v>1076</v>
      </c>
      <c r="F289" s="277" t="s">
        <v>5336</v>
      </c>
      <c r="G289" s="278" t="s">
        <v>3197</v>
      </c>
      <c r="H289" s="279">
        <v>6</v>
      </c>
      <c r="I289" s="280"/>
      <c r="J289" s="281">
        <f>ROUND(I289*H289,2)</f>
        <v>0</v>
      </c>
      <c r="K289" s="282"/>
      <c r="L289" s="283"/>
      <c r="M289" s="284" t="s">
        <v>1</v>
      </c>
      <c r="N289" s="285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259</v>
      </c>
      <c r="AT289" s="240" t="s">
        <v>294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5337</v>
      </c>
    </row>
    <row r="290" s="2" customFormat="1" ht="44.25" customHeight="1">
      <c r="A290" s="39"/>
      <c r="B290" s="40"/>
      <c r="C290" s="275" t="s">
        <v>1248</v>
      </c>
      <c r="D290" s="275" t="s">
        <v>294</v>
      </c>
      <c r="E290" s="276" t="s">
        <v>1081</v>
      </c>
      <c r="F290" s="277" t="s">
        <v>5338</v>
      </c>
      <c r="G290" s="278" t="s">
        <v>3197</v>
      </c>
      <c r="H290" s="279">
        <v>1</v>
      </c>
      <c r="I290" s="280"/>
      <c r="J290" s="281">
        <f>ROUND(I290*H290,2)</f>
        <v>0</v>
      </c>
      <c r="K290" s="282"/>
      <c r="L290" s="283"/>
      <c r="M290" s="284" t="s">
        <v>1</v>
      </c>
      <c r="N290" s="285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259</v>
      </c>
      <c r="AT290" s="240" t="s">
        <v>294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5339</v>
      </c>
    </row>
    <row r="291" s="2" customFormat="1" ht="33" customHeight="1">
      <c r="A291" s="39"/>
      <c r="B291" s="40"/>
      <c r="C291" s="275" t="s">
        <v>1253</v>
      </c>
      <c r="D291" s="275" t="s">
        <v>294</v>
      </c>
      <c r="E291" s="276" t="s">
        <v>870</v>
      </c>
      <c r="F291" s="277" t="s">
        <v>5340</v>
      </c>
      <c r="G291" s="278" t="s">
        <v>3197</v>
      </c>
      <c r="H291" s="279">
        <v>180</v>
      </c>
      <c r="I291" s="280"/>
      <c r="J291" s="281">
        <f>ROUND(I291*H291,2)</f>
        <v>0</v>
      </c>
      <c r="K291" s="282"/>
      <c r="L291" s="283"/>
      <c r="M291" s="284" t="s">
        <v>1</v>
      </c>
      <c r="N291" s="285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259</v>
      </c>
      <c r="AT291" s="240" t="s">
        <v>294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5341</v>
      </c>
    </row>
    <row r="292" s="2" customFormat="1" ht="16.5" customHeight="1">
      <c r="A292" s="39"/>
      <c r="B292" s="40"/>
      <c r="C292" s="275" t="s">
        <v>1258</v>
      </c>
      <c r="D292" s="275" t="s">
        <v>294</v>
      </c>
      <c r="E292" s="276" t="s">
        <v>920</v>
      </c>
      <c r="F292" s="277" t="s">
        <v>5342</v>
      </c>
      <c r="G292" s="278" t="s">
        <v>246</v>
      </c>
      <c r="H292" s="279">
        <v>7</v>
      </c>
      <c r="I292" s="280"/>
      <c r="J292" s="281">
        <f>ROUND(I292*H292,2)</f>
        <v>0</v>
      </c>
      <c r="K292" s="282"/>
      <c r="L292" s="283"/>
      <c r="M292" s="284" t="s">
        <v>1</v>
      </c>
      <c r="N292" s="285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259</v>
      </c>
      <c r="AT292" s="240" t="s">
        <v>294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5343</v>
      </c>
    </row>
    <row r="293" s="2" customFormat="1" ht="16.5" customHeight="1">
      <c r="A293" s="39"/>
      <c r="B293" s="40"/>
      <c r="C293" s="228" t="s">
        <v>1262</v>
      </c>
      <c r="D293" s="228" t="s">
        <v>217</v>
      </c>
      <c r="E293" s="229" t="s">
        <v>5344</v>
      </c>
      <c r="F293" s="230" t="s">
        <v>5345</v>
      </c>
      <c r="G293" s="231" t="s">
        <v>373</v>
      </c>
      <c r="H293" s="232">
        <v>296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5346</v>
      </c>
    </row>
    <row r="294" s="2" customFormat="1" ht="21.75" customHeight="1">
      <c r="A294" s="39"/>
      <c r="B294" s="40"/>
      <c r="C294" s="275" t="s">
        <v>1267</v>
      </c>
      <c r="D294" s="275" t="s">
        <v>294</v>
      </c>
      <c r="E294" s="276" t="s">
        <v>783</v>
      </c>
      <c r="F294" s="277" t="s">
        <v>5347</v>
      </c>
      <c r="G294" s="278" t="s">
        <v>3197</v>
      </c>
      <c r="H294" s="279">
        <v>34</v>
      </c>
      <c r="I294" s="280"/>
      <c r="J294" s="281">
        <f>ROUND(I294*H294,2)</f>
        <v>0</v>
      </c>
      <c r="K294" s="282"/>
      <c r="L294" s="283"/>
      <c r="M294" s="284" t="s">
        <v>1</v>
      </c>
      <c r="N294" s="285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259</v>
      </c>
      <c r="AT294" s="240" t="s">
        <v>294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5348</v>
      </c>
    </row>
    <row r="295" s="2" customFormat="1" ht="16.5" customHeight="1">
      <c r="A295" s="39"/>
      <c r="B295" s="40"/>
      <c r="C295" s="275" t="s">
        <v>1272</v>
      </c>
      <c r="D295" s="275" t="s">
        <v>294</v>
      </c>
      <c r="E295" s="276" t="s">
        <v>756</v>
      </c>
      <c r="F295" s="277" t="s">
        <v>5349</v>
      </c>
      <c r="G295" s="278" t="s">
        <v>3197</v>
      </c>
      <c r="H295" s="279">
        <v>11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259</v>
      </c>
      <c r="AT295" s="240" t="s">
        <v>294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5350</v>
      </c>
    </row>
    <row r="296" s="2" customFormat="1" ht="16.5" customHeight="1">
      <c r="A296" s="39"/>
      <c r="B296" s="40"/>
      <c r="C296" s="275" t="s">
        <v>1278</v>
      </c>
      <c r="D296" s="275" t="s">
        <v>294</v>
      </c>
      <c r="E296" s="276" t="s">
        <v>884</v>
      </c>
      <c r="F296" s="277" t="s">
        <v>5351</v>
      </c>
      <c r="G296" s="278" t="s">
        <v>3197</v>
      </c>
      <c r="H296" s="279">
        <v>245</v>
      </c>
      <c r="I296" s="280"/>
      <c r="J296" s="281">
        <f>ROUND(I296*H296,2)</f>
        <v>0</v>
      </c>
      <c r="K296" s="282"/>
      <c r="L296" s="283"/>
      <c r="M296" s="284" t="s">
        <v>1</v>
      </c>
      <c r="N296" s="285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259</v>
      </c>
      <c r="AT296" s="240" t="s">
        <v>294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5352</v>
      </c>
    </row>
    <row r="297" s="2" customFormat="1" ht="16.5" customHeight="1">
      <c r="A297" s="39"/>
      <c r="B297" s="40"/>
      <c r="C297" s="275" t="s">
        <v>1285</v>
      </c>
      <c r="D297" s="275" t="s">
        <v>294</v>
      </c>
      <c r="E297" s="276" t="s">
        <v>893</v>
      </c>
      <c r="F297" s="277" t="s">
        <v>5353</v>
      </c>
      <c r="G297" s="278" t="s">
        <v>3197</v>
      </c>
      <c r="H297" s="279">
        <v>6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259</v>
      </c>
      <c r="AT297" s="240" t="s">
        <v>294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5354</v>
      </c>
    </row>
    <row r="298" s="2" customFormat="1" ht="21.75" customHeight="1">
      <c r="A298" s="39"/>
      <c r="B298" s="40"/>
      <c r="C298" s="228" t="s">
        <v>1290</v>
      </c>
      <c r="D298" s="228" t="s">
        <v>217</v>
      </c>
      <c r="E298" s="229" t="s">
        <v>5355</v>
      </c>
      <c r="F298" s="230" t="s">
        <v>5356</v>
      </c>
      <c r="G298" s="231" t="s">
        <v>373</v>
      </c>
      <c r="H298" s="232">
        <v>22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5357</v>
      </c>
    </row>
    <row r="299" s="2" customFormat="1" ht="16.5" customHeight="1">
      <c r="A299" s="39"/>
      <c r="B299" s="40"/>
      <c r="C299" s="275" t="s">
        <v>1295</v>
      </c>
      <c r="D299" s="275" t="s">
        <v>294</v>
      </c>
      <c r="E299" s="276" t="s">
        <v>27</v>
      </c>
      <c r="F299" s="277" t="s">
        <v>5358</v>
      </c>
      <c r="G299" s="278" t="s">
        <v>3197</v>
      </c>
      <c r="H299" s="279">
        <v>22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259</v>
      </c>
      <c r="AT299" s="240" t="s">
        <v>294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5359</v>
      </c>
    </row>
    <row r="300" s="2" customFormat="1" ht="16.5" customHeight="1">
      <c r="A300" s="39"/>
      <c r="B300" s="40"/>
      <c r="C300" s="228" t="s">
        <v>1300</v>
      </c>
      <c r="D300" s="228" t="s">
        <v>217</v>
      </c>
      <c r="E300" s="229" t="s">
        <v>5360</v>
      </c>
      <c r="F300" s="230" t="s">
        <v>5361</v>
      </c>
      <c r="G300" s="231" t="s">
        <v>373</v>
      </c>
      <c r="H300" s="232">
        <v>10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5362</v>
      </c>
    </row>
    <row r="301" s="2" customFormat="1" ht="33" customHeight="1">
      <c r="A301" s="39"/>
      <c r="B301" s="40"/>
      <c r="C301" s="275" t="s">
        <v>1305</v>
      </c>
      <c r="D301" s="275" t="s">
        <v>294</v>
      </c>
      <c r="E301" s="276" t="s">
        <v>839</v>
      </c>
      <c r="F301" s="277" t="s">
        <v>5363</v>
      </c>
      <c r="G301" s="278" t="s">
        <v>3197</v>
      </c>
      <c r="H301" s="279">
        <v>10</v>
      </c>
      <c r="I301" s="280"/>
      <c r="J301" s="281">
        <f>ROUND(I301*H301,2)</f>
        <v>0</v>
      </c>
      <c r="K301" s="282"/>
      <c r="L301" s="283"/>
      <c r="M301" s="284" t="s">
        <v>1</v>
      </c>
      <c r="N301" s="285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259</v>
      </c>
      <c r="AT301" s="240" t="s">
        <v>294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5364</v>
      </c>
    </row>
    <row r="302" s="2" customFormat="1" ht="16.5" customHeight="1">
      <c r="A302" s="39"/>
      <c r="B302" s="40"/>
      <c r="C302" s="228" t="s">
        <v>1310</v>
      </c>
      <c r="D302" s="228" t="s">
        <v>217</v>
      </c>
      <c r="E302" s="229" t="s">
        <v>5365</v>
      </c>
      <c r="F302" s="230" t="s">
        <v>5366</v>
      </c>
      <c r="G302" s="231" t="s">
        <v>472</v>
      </c>
      <c r="H302" s="232">
        <v>412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5367</v>
      </c>
    </row>
    <row r="303" s="2" customFormat="1" ht="21.75" customHeight="1">
      <c r="A303" s="39"/>
      <c r="B303" s="40"/>
      <c r="C303" s="275" t="s">
        <v>1314</v>
      </c>
      <c r="D303" s="275" t="s">
        <v>294</v>
      </c>
      <c r="E303" s="276" t="s">
        <v>259</v>
      </c>
      <c r="F303" s="277" t="s">
        <v>5368</v>
      </c>
      <c r="G303" s="278" t="s">
        <v>3197</v>
      </c>
      <c r="H303" s="279">
        <v>400</v>
      </c>
      <c r="I303" s="280"/>
      <c r="J303" s="281">
        <f>ROUND(I303*H303,2)</f>
        <v>0</v>
      </c>
      <c r="K303" s="282"/>
      <c r="L303" s="283"/>
      <c r="M303" s="284" t="s">
        <v>1</v>
      </c>
      <c r="N303" s="285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259</v>
      </c>
      <c r="AT303" s="240" t="s">
        <v>294</v>
      </c>
      <c r="AU303" s="240" t="s">
        <v>89</v>
      </c>
      <c r="AY303" s="18" t="s">
        <v>215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221</v>
      </c>
      <c r="BM303" s="240" t="s">
        <v>5369</v>
      </c>
    </row>
    <row r="304" s="2" customFormat="1" ht="21.75" customHeight="1">
      <c r="A304" s="39"/>
      <c r="B304" s="40"/>
      <c r="C304" s="275" t="s">
        <v>1320</v>
      </c>
      <c r="D304" s="275" t="s">
        <v>294</v>
      </c>
      <c r="E304" s="276" t="s">
        <v>487</v>
      </c>
      <c r="F304" s="277" t="s">
        <v>5370</v>
      </c>
      <c r="G304" s="278" t="s">
        <v>472</v>
      </c>
      <c r="H304" s="279">
        <v>12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259</v>
      </c>
      <c r="AT304" s="240" t="s">
        <v>294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5371</v>
      </c>
    </row>
    <row r="305" s="2" customFormat="1" ht="16.5" customHeight="1">
      <c r="A305" s="39"/>
      <c r="B305" s="40"/>
      <c r="C305" s="228" t="s">
        <v>1324</v>
      </c>
      <c r="D305" s="228" t="s">
        <v>217</v>
      </c>
      <c r="E305" s="229" t="s">
        <v>5372</v>
      </c>
      <c r="F305" s="230" t="s">
        <v>5373</v>
      </c>
      <c r="G305" s="231" t="s">
        <v>472</v>
      </c>
      <c r="H305" s="232">
        <v>374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5374</v>
      </c>
    </row>
    <row r="306" s="2" customFormat="1" ht="21.75" customHeight="1">
      <c r="A306" s="39"/>
      <c r="B306" s="40"/>
      <c r="C306" s="275" t="s">
        <v>1328</v>
      </c>
      <c r="D306" s="275" t="s">
        <v>294</v>
      </c>
      <c r="E306" s="276" t="s">
        <v>5375</v>
      </c>
      <c r="F306" s="277" t="s">
        <v>5376</v>
      </c>
      <c r="G306" s="278" t="s">
        <v>3197</v>
      </c>
      <c r="H306" s="279">
        <v>250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259</v>
      </c>
      <c r="AT306" s="240" t="s">
        <v>294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5377</v>
      </c>
    </row>
    <row r="307" s="2" customFormat="1" ht="16.5" customHeight="1">
      <c r="A307" s="39"/>
      <c r="B307" s="40"/>
      <c r="C307" s="275" t="s">
        <v>1335</v>
      </c>
      <c r="D307" s="275" t="s">
        <v>294</v>
      </c>
      <c r="E307" s="276" t="s">
        <v>492</v>
      </c>
      <c r="F307" s="277" t="s">
        <v>5378</v>
      </c>
      <c r="G307" s="278" t="s">
        <v>472</v>
      </c>
      <c r="H307" s="279">
        <v>28</v>
      </c>
      <c r="I307" s="280"/>
      <c r="J307" s="281">
        <f>ROUND(I307*H307,2)</f>
        <v>0</v>
      </c>
      <c r="K307" s="282"/>
      <c r="L307" s="283"/>
      <c r="M307" s="284" t="s">
        <v>1</v>
      </c>
      <c r="N307" s="285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259</v>
      </c>
      <c r="AT307" s="240" t="s">
        <v>294</v>
      </c>
      <c r="AU307" s="240" t="s">
        <v>89</v>
      </c>
      <c r="AY307" s="18" t="s">
        <v>215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221</v>
      </c>
      <c r="BM307" s="240" t="s">
        <v>5379</v>
      </c>
    </row>
    <row r="308" s="2" customFormat="1" ht="21.75" customHeight="1">
      <c r="A308" s="39"/>
      <c r="B308" s="40"/>
      <c r="C308" s="275" t="s">
        <v>1340</v>
      </c>
      <c r="D308" s="275" t="s">
        <v>294</v>
      </c>
      <c r="E308" s="276" t="s">
        <v>497</v>
      </c>
      <c r="F308" s="277" t="s">
        <v>5380</v>
      </c>
      <c r="G308" s="278" t="s">
        <v>472</v>
      </c>
      <c r="H308" s="279">
        <v>96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259</v>
      </c>
      <c r="AT308" s="240" t="s">
        <v>294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5381</v>
      </c>
    </row>
    <row r="309" s="2" customFormat="1" ht="16.5" customHeight="1">
      <c r="A309" s="39"/>
      <c r="B309" s="40"/>
      <c r="C309" s="228" t="s">
        <v>1345</v>
      </c>
      <c r="D309" s="228" t="s">
        <v>217</v>
      </c>
      <c r="E309" s="229" t="s">
        <v>5382</v>
      </c>
      <c r="F309" s="230" t="s">
        <v>5383</v>
      </c>
      <c r="G309" s="231" t="s">
        <v>472</v>
      </c>
      <c r="H309" s="232">
        <v>30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5384</v>
      </c>
    </row>
    <row r="310" s="2" customFormat="1" ht="21.75" customHeight="1">
      <c r="A310" s="39"/>
      <c r="B310" s="40"/>
      <c r="C310" s="275" t="s">
        <v>1350</v>
      </c>
      <c r="D310" s="275" t="s">
        <v>294</v>
      </c>
      <c r="E310" s="276" t="s">
        <v>1026</v>
      </c>
      <c r="F310" s="277" t="s">
        <v>5385</v>
      </c>
      <c r="G310" s="278" t="s">
        <v>472</v>
      </c>
      <c r="H310" s="279">
        <v>30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45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259</v>
      </c>
      <c r="AT310" s="240" t="s">
        <v>294</v>
      </c>
      <c r="AU310" s="240" t="s">
        <v>89</v>
      </c>
      <c r="AY310" s="18" t="s">
        <v>215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21</v>
      </c>
      <c r="BK310" s="241">
        <f>ROUND(I310*H310,2)</f>
        <v>0</v>
      </c>
      <c r="BL310" s="18" t="s">
        <v>221</v>
      </c>
      <c r="BM310" s="240" t="s">
        <v>5386</v>
      </c>
    </row>
    <row r="311" s="2" customFormat="1" ht="21.75" customHeight="1">
      <c r="A311" s="39"/>
      <c r="B311" s="40"/>
      <c r="C311" s="228" t="s">
        <v>1355</v>
      </c>
      <c r="D311" s="228" t="s">
        <v>217</v>
      </c>
      <c r="E311" s="229" t="s">
        <v>5387</v>
      </c>
      <c r="F311" s="230" t="s">
        <v>5388</v>
      </c>
      <c r="G311" s="231" t="s">
        <v>472</v>
      </c>
      <c r="H311" s="232">
        <v>150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5389</v>
      </c>
    </row>
    <row r="312" s="2" customFormat="1" ht="16.5" customHeight="1">
      <c r="A312" s="39"/>
      <c r="B312" s="40"/>
      <c r="C312" s="275" t="s">
        <v>1360</v>
      </c>
      <c r="D312" s="275" t="s">
        <v>294</v>
      </c>
      <c r="E312" s="276" t="s">
        <v>394</v>
      </c>
      <c r="F312" s="277" t="s">
        <v>5390</v>
      </c>
      <c r="G312" s="278" t="s">
        <v>472</v>
      </c>
      <c r="H312" s="279">
        <v>150</v>
      </c>
      <c r="I312" s="280"/>
      <c r="J312" s="281">
        <f>ROUND(I312*H312,2)</f>
        <v>0</v>
      </c>
      <c r="K312" s="282"/>
      <c r="L312" s="283"/>
      <c r="M312" s="284" t="s">
        <v>1</v>
      </c>
      <c r="N312" s="285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259</v>
      </c>
      <c r="AT312" s="240" t="s">
        <v>294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5391</v>
      </c>
    </row>
    <row r="313" s="2" customFormat="1" ht="16.5" customHeight="1">
      <c r="A313" s="39"/>
      <c r="B313" s="40"/>
      <c r="C313" s="228" t="s">
        <v>1365</v>
      </c>
      <c r="D313" s="228" t="s">
        <v>217</v>
      </c>
      <c r="E313" s="229" t="s">
        <v>5392</v>
      </c>
      <c r="F313" s="230" t="s">
        <v>5393</v>
      </c>
      <c r="G313" s="231" t="s">
        <v>1223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5394</v>
      </c>
    </row>
    <row r="314" s="2" customFormat="1" ht="21.75" customHeight="1">
      <c r="A314" s="39"/>
      <c r="B314" s="40"/>
      <c r="C314" s="275" t="s">
        <v>1370</v>
      </c>
      <c r="D314" s="275" t="s">
        <v>294</v>
      </c>
      <c r="E314" s="276" t="s">
        <v>573</v>
      </c>
      <c r="F314" s="277" t="s">
        <v>5395</v>
      </c>
      <c r="G314" s="278" t="s">
        <v>3197</v>
      </c>
      <c r="H314" s="279">
        <v>1</v>
      </c>
      <c r="I314" s="280"/>
      <c r="J314" s="281">
        <f>ROUND(I314*H314,2)</f>
        <v>0</v>
      </c>
      <c r="K314" s="282"/>
      <c r="L314" s="283"/>
      <c r="M314" s="284" t="s">
        <v>1</v>
      </c>
      <c r="N314" s="285" t="s">
        <v>45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259</v>
      </c>
      <c r="AT314" s="240" t="s">
        <v>294</v>
      </c>
      <c r="AU314" s="240" t="s">
        <v>89</v>
      </c>
      <c r="AY314" s="18" t="s">
        <v>215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21</v>
      </c>
      <c r="BK314" s="241">
        <f>ROUND(I314*H314,2)</f>
        <v>0</v>
      </c>
      <c r="BL314" s="18" t="s">
        <v>221</v>
      </c>
      <c r="BM314" s="240" t="s">
        <v>5396</v>
      </c>
    </row>
    <row r="315" s="2" customFormat="1" ht="21.75" customHeight="1">
      <c r="A315" s="39"/>
      <c r="B315" s="40"/>
      <c r="C315" s="228" t="s">
        <v>1375</v>
      </c>
      <c r="D315" s="228" t="s">
        <v>217</v>
      </c>
      <c r="E315" s="229" t="s">
        <v>4151</v>
      </c>
      <c r="F315" s="230" t="s">
        <v>5397</v>
      </c>
      <c r="G315" s="231" t="s">
        <v>991</v>
      </c>
      <c r="H315" s="232">
        <v>1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5398</v>
      </c>
    </row>
    <row r="316" s="2" customFormat="1" ht="21.75" customHeight="1">
      <c r="A316" s="39"/>
      <c r="B316" s="40"/>
      <c r="C316" s="275" t="s">
        <v>1380</v>
      </c>
      <c r="D316" s="275" t="s">
        <v>294</v>
      </c>
      <c r="E316" s="276" t="s">
        <v>927</v>
      </c>
      <c r="F316" s="277" t="s">
        <v>5397</v>
      </c>
      <c r="G316" s="278" t="s">
        <v>3197</v>
      </c>
      <c r="H316" s="279">
        <v>1</v>
      </c>
      <c r="I316" s="280"/>
      <c r="J316" s="281">
        <f>ROUND(I316*H316,2)</f>
        <v>0</v>
      </c>
      <c r="K316" s="282"/>
      <c r="L316" s="283"/>
      <c r="M316" s="284" t="s">
        <v>1</v>
      </c>
      <c r="N316" s="285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259</v>
      </c>
      <c r="AT316" s="240" t="s">
        <v>294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5399</v>
      </c>
    </row>
    <row r="317" s="2" customFormat="1" ht="16.5" customHeight="1">
      <c r="A317" s="39"/>
      <c r="B317" s="40"/>
      <c r="C317" s="228" t="s">
        <v>1386</v>
      </c>
      <c r="D317" s="228" t="s">
        <v>217</v>
      </c>
      <c r="E317" s="229" t="s">
        <v>4195</v>
      </c>
      <c r="F317" s="230" t="s">
        <v>5400</v>
      </c>
      <c r="G317" s="231" t="s">
        <v>991</v>
      </c>
      <c r="H317" s="232">
        <v>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5401</v>
      </c>
    </row>
    <row r="318" s="2" customFormat="1" ht="16.5" customHeight="1">
      <c r="A318" s="39"/>
      <c r="B318" s="40"/>
      <c r="C318" s="275" t="s">
        <v>1391</v>
      </c>
      <c r="D318" s="275" t="s">
        <v>294</v>
      </c>
      <c r="E318" s="276" t="s">
        <v>938</v>
      </c>
      <c r="F318" s="277" t="s">
        <v>5400</v>
      </c>
      <c r="G318" s="278" t="s">
        <v>3197</v>
      </c>
      <c r="H318" s="279">
        <v>1</v>
      </c>
      <c r="I318" s="280"/>
      <c r="J318" s="281">
        <f>ROUND(I318*H318,2)</f>
        <v>0</v>
      </c>
      <c r="K318" s="282"/>
      <c r="L318" s="283"/>
      <c r="M318" s="284" t="s">
        <v>1</v>
      </c>
      <c r="N318" s="285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259</v>
      </c>
      <c r="AT318" s="240" t="s">
        <v>294</v>
      </c>
      <c r="AU318" s="240" t="s">
        <v>89</v>
      </c>
      <c r="AY318" s="18" t="s">
        <v>215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21</v>
      </c>
      <c r="BK318" s="241">
        <f>ROUND(I318*H318,2)</f>
        <v>0</v>
      </c>
      <c r="BL318" s="18" t="s">
        <v>221</v>
      </c>
      <c r="BM318" s="240" t="s">
        <v>5402</v>
      </c>
    </row>
    <row r="319" s="2" customFormat="1" ht="16.5" customHeight="1">
      <c r="A319" s="39"/>
      <c r="B319" s="40"/>
      <c r="C319" s="228" t="s">
        <v>1397</v>
      </c>
      <c r="D319" s="228" t="s">
        <v>217</v>
      </c>
      <c r="E319" s="229" t="s">
        <v>4199</v>
      </c>
      <c r="F319" s="230" t="s">
        <v>5403</v>
      </c>
      <c r="G319" s="231" t="s">
        <v>991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5404</v>
      </c>
    </row>
    <row r="320" s="2" customFormat="1" ht="16.5" customHeight="1">
      <c r="A320" s="39"/>
      <c r="B320" s="40"/>
      <c r="C320" s="275" t="s">
        <v>1403</v>
      </c>
      <c r="D320" s="275" t="s">
        <v>294</v>
      </c>
      <c r="E320" s="276" t="s">
        <v>943</v>
      </c>
      <c r="F320" s="277" t="s">
        <v>5403</v>
      </c>
      <c r="G320" s="278" t="s">
        <v>3197</v>
      </c>
      <c r="H320" s="279">
        <v>1</v>
      </c>
      <c r="I320" s="280"/>
      <c r="J320" s="281">
        <f>ROUND(I320*H320,2)</f>
        <v>0</v>
      </c>
      <c r="K320" s="282"/>
      <c r="L320" s="283"/>
      <c r="M320" s="284" t="s">
        <v>1</v>
      </c>
      <c r="N320" s="285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259</v>
      </c>
      <c r="AT320" s="240" t="s">
        <v>294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5405</v>
      </c>
    </row>
    <row r="321" s="2" customFormat="1" ht="21.75" customHeight="1">
      <c r="A321" s="39"/>
      <c r="B321" s="40"/>
      <c r="C321" s="228" t="s">
        <v>1408</v>
      </c>
      <c r="D321" s="228" t="s">
        <v>217</v>
      </c>
      <c r="E321" s="229" t="s">
        <v>5406</v>
      </c>
      <c r="F321" s="230" t="s">
        <v>5407</v>
      </c>
      <c r="G321" s="231" t="s">
        <v>472</v>
      </c>
      <c r="H321" s="232">
        <v>195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5408</v>
      </c>
    </row>
    <row r="322" s="2" customFormat="1" ht="16.5" customHeight="1">
      <c r="A322" s="39"/>
      <c r="B322" s="40"/>
      <c r="C322" s="275" t="s">
        <v>1413</v>
      </c>
      <c r="D322" s="275" t="s">
        <v>294</v>
      </c>
      <c r="E322" s="276" t="s">
        <v>334</v>
      </c>
      <c r="F322" s="277" t="s">
        <v>5409</v>
      </c>
      <c r="G322" s="278" t="s">
        <v>472</v>
      </c>
      <c r="H322" s="279">
        <v>145</v>
      </c>
      <c r="I322" s="280"/>
      <c r="J322" s="281">
        <f>ROUND(I322*H322,2)</f>
        <v>0</v>
      </c>
      <c r="K322" s="282"/>
      <c r="L322" s="283"/>
      <c r="M322" s="284" t="s">
        <v>1</v>
      </c>
      <c r="N322" s="285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259</v>
      </c>
      <c r="AT322" s="240" t="s">
        <v>294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5410</v>
      </c>
    </row>
    <row r="323" s="2" customFormat="1" ht="16.5" customHeight="1">
      <c r="A323" s="39"/>
      <c r="B323" s="40"/>
      <c r="C323" s="275" t="s">
        <v>1421</v>
      </c>
      <c r="D323" s="275" t="s">
        <v>294</v>
      </c>
      <c r="E323" s="276" t="s">
        <v>375</v>
      </c>
      <c r="F323" s="277" t="s">
        <v>5411</v>
      </c>
      <c r="G323" s="278" t="s">
        <v>472</v>
      </c>
      <c r="H323" s="279">
        <v>50</v>
      </c>
      <c r="I323" s="280"/>
      <c r="J323" s="281">
        <f>ROUND(I323*H323,2)</f>
        <v>0</v>
      </c>
      <c r="K323" s="282"/>
      <c r="L323" s="283"/>
      <c r="M323" s="284" t="s">
        <v>1</v>
      </c>
      <c r="N323" s="285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259</v>
      </c>
      <c r="AT323" s="240" t="s">
        <v>294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5412</v>
      </c>
    </row>
    <row r="324" s="2" customFormat="1" ht="21.75" customHeight="1">
      <c r="A324" s="39"/>
      <c r="B324" s="40"/>
      <c r="C324" s="228" t="s">
        <v>1425</v>
      </c>
      <c r="D324" s="228" t="s">
        <v>217</v>
      </c>
      <c r="E324" s="229" t="s">
        <v>5413</v>
      </c>
      <c r="F324" s="230" t="s">
        <v>5414</v>
      </c>
      <c r="G324" s="231" t="s">
        <v>472</v>
      </c>
      <c r="H324" s="232">
        <v>170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221</v>
      </c>
      <c r="AT324" s="240" t="s">
        <v>217</v>
      </c>
      <c r="AU324" s="240" t="s">
        <v>89</v>
      </c>
      <c r="AY324" s="18" t="s">
        <v>215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21</v>
      </c>
      <c r="BK324" s="241">
        <f>ROUND(I324*H324,2)</f>
        <v>0</v>
      </c>
      <c r="BL324" s="18" t="s">
        <v>221</v>
      </c>
      <c r="BM324" s="240" t="s">
        <v>5415</v>
      </c>
    </row>
    <row r="325" s="2" customFormat="1" ht="16.5" customHeight="1">
      <c r="A325" s="39"/>
      <c r="B325" s="40"/>
      <c r="C325" s="275" t="s">
        <v>1430</v>
      </c>
      <c r="D325" s="275" t="s">
        <v>294</v>
      </c>
      <c r="E325" s="276" t="s">
        <v>339</v>
      </c>
      <c r="F325" s="277" t="s">
        <v>5416</v>
      </c>
      <c r="G325" s="278" t="s">
        <v>472</v>
      </c>
      <c r="H325" s="279">
        <v>50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259</v>
      </c>
      <c r="AT325" s="240" t="s">
        <v>294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5417</v>
      </c>
    </row>
    <row r="326" s="2" customFormat="1" ht="16.5" customHeight="1">
      <c r="A326" s="39"/>
      <c r="B326" s="40"/>
      <c r="C326" s="275" t="s">
        <v>1435</v>
      </c>
      <c r="D326" s="275" t="s">
        <v>294</v>
      </c>
      <c r="E326" s="276" t="s">
        <v>1048</v>
      </c>
      <c r="F326" s="277" t="s">
        <v>5418</v>
      </c>
      <c r="G326" s="278" t="s">
        <v>472</v>
      </c>
      <c r="H326" s="279">
        <v>50</v>
      </c>
      <c r="I326" s="280"/>
      <c r="J326" s="281">
        <f>ROUND(I326*H326,2)</f>
        <v>0</v>
      </c>
      <c r="K326" s="282"/>
      <c r="L326" s="283"/>
      <c r="M326" s="284" t="s">
        <v>1</v>
      </c>
      <c r="N326" s="285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259</v>
      </c>
      <c r="AT326" s="240" t="s">
        <v>294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5419</v>
      </c>
    </row>
    <row r="327" s="2" customFormat="1" ht="16.5" customHeight="1">
      <c r="A327" s="39"/>
      <c r="B327" s="40"/>
      <c r="C327" s="275" t="s">
        <v>1442</v>
      </c>
      <c r="D327" s="275" t="s">
        <v>294</v>
      </c>
      <c r="E327" s="276" t="s">
        <v>1053</v>
      </c>
      <c r="F327" s="277" t="s">
        <v>5420</v>
      </c>
      <c r="G327" s="278" t="s">
        <v>472</v>
      </c>
      <c r="H327" s="279">
        <v>70</v>
      </c>
      <c r="I327" s="280"/>
      <c r="J327" s="281">
        <f>ROUND(I327*H327,2)</f>
        <v>0</v>
      </c>
      <c r="K327" s="282"/>
      <c r="L327" s="283"/>
      <c r="M327" s="306" t="s">
        <v>1</v>
      </c>
      <c r="N327" s="307" t="s">
        <v>45</v>
      </c>
      <c r="O327" s="303"/>
      <c r="P327" s="304">
        <f>O327*H327</f>
        <v>0</v>
      </c>
      <c r="Q327" s="304">
        <v>0</v>
      </c>
      <c r="R327" s="304">
        <f>Q327*H327</f>
        <v>0</v>
      </c>
      <c r="S327" s="304">
        <v>0</v>
      </c>
      <c r="T327" s="30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259</v>
      </c>
      <c r="AT327" s="240" t="s">
        <v>294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5421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JdNGXLtJImae0GCAL3or80bqbX8pBSNTE0KOWbUWljenxff0OfNSC7FGWXCtqfmMnmaENNbE3xVDFGcFo5weXw==" hashValue="F3t3SY564JZ0jYeQhoAh4IKXSxvQiQDAbGQqZkgbEXs8DvSIll2w5mmVrEXDbYyE2tp34Pai9TYzsRizIAUADA==" algorithmName="SHA-512" password="CC35"/>
  <autoFilter ref="C119:K3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ROUND((SUM(BE125:BE182)),  2)</f>
        <v>0</v>
      </c>
      <c r="G35" s="39"/>
      <c r="H35" s="39"/>
      <c r="I35" s="165">
        <v>0.20999999999999999</v>
      </c>
      <c r="J35" s="164">
        <f>ROUND(((SUM(BE125:BE182))*I35),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ROUND((SUM(BF125:BF182)),  2)</f>
        <v>0</v>
      </c>
      <c r="G36" s="39"/>
      <c r="H36" s="39"/>
      <c r="I36" s="165">
        <v>0.14999999999999999</v>
      </c>
      <c r="J36" s="164">
        <f>ROUND(((SUM(BF125:BF182))*I36),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ROUND((SUM(BH125:BH182)),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SLP_EPS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5424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5425</v>
      </c>
      <c r="E100" s="192"/>
      <c r="F100" s="192"/>
      <c r="G100" s="192"/>
      <c r="H100" s="192"/>
      <c r="I100" s="192"/>
      <c r="J100" s="193">
        <f>J145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5426</v>
      </c>
      <c r="E101" s="192"/>
      <c r="F101" s="192"/>
      <c r="G101" s="192"/>
      <c r="H101" s="192"/>
      <c r="I101" s="192"/>
      <c r="J101" s="193">
        <f>J148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5427</v>
      </c>
      <c r="E102" s="192"/>
      <c r="F102" s="192"/>
      <c r="G102" s="192"/>
      <c r="H102" s="192"/>
      <c r="I102" s="192"/>
      <c r="J102" s="193">
        <f>J153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5428</v>
      </c>
      <c r="E103" s="192"/>
      <c r="F103" s="192"/>
      <c r="G103" s="192"/>
      <c r="H103" s="192"/>
      <c r="I103" s="192"/>
      <c r="J103" s="193">
        <f>J173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5422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3060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SLP_EPS - EPS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 xml:space="preserve"> 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E17</f>
        <v xml:space="preserve"> </v>
      </c>
      <c r="G121" s="41"/>
      <c r="H121" s="41"/>
      <c r="I121" s="33" t="s">
        <v>34</v>
      </c>
      <c r="J121" s="37" t="str">
        <f>E23</f>
        <v>ATELIER H1§ ATELIER HÁJEK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ERŠILOVÁ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P126+P145+P148+P153+P173</f>
        <v>0</v>
      </c>
      <c r="Q125" s="105"/>
      <c r="R125" s="209">
        <f>R126+R145+R148+R153+R173</f>
        <v>0</v>
      </c>
      <c r="S125" s="105"/>
      <c r="T125" s="210">
        <f>T126+T145+T148+T153+T173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BK126+BK145+BK148+BK153+BK173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3987</v>
      </c>
      <c r="F126" s="215" t="s">
        <v>5429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SUM(P127:P144)</f>
        <v>0</v>
      </c>
      <c r="Q126" s="220"/>
      <c r="R126" s="221">
        <f>SUM(R127:R144)</f>
        <v>0</v>
      </c>
      <c r="S126" s="220"/>
      <c r="T126" s="222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SUM(BK127:BK144)</f>
        <v>0</v>
      </c>
    </row>
    <row r="127" s="2" customFormat="1" ht="66.75" customHeight="1">
      <c r="A127" s="39"/>
      <c r="B127" s="40"/>
      <c r="C127" s="228" t="s">
        <v>21</v>
      </c>
      <c r="D127" s="228" t="s">
        <v>217</v>
      </c>
      <c r="E127" s="229" t="s">
        <v>5430</v>
      </c>
      <c r="F127" s="230" t="s">
        <v>5431</v>
      </c>
      <c r="G127" s="231" t="s">
        <v>3197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89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5432</v>
      </c>
      <c r="F128" s="230" t="s">
        <v>5433</v>
      </c>
      <c r="G128" s="231" t="s">
        <v>3197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5434</v>
      </c>
      <c r="F129" s="230" t="s">
        <v>5435</v>
      </c>
      <c r="G129" s="231" t="s">
        <v>3197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66.75" customHeight="1">
      <c r="A130" s="39"/>
      <c r="B130" s="40"/>
      <c r="C130" s="228" t="s">
        <v>221</v>
      </c>
      <c r="D130" s="228" t="s">
        <v>217</v>
      </c>
      <c r="E130" s="229" t="s">
        <v>5436</v>
      </c>
      <c r="F130" s="230" t="s">
        <v>5437</v>
      </c>
      <c r="G130" s="231" t="s">
        <v>3197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55.5" customHeight="1">
      <c r="A131" s="39"/>
      <c r="B131" s="40"/>
      <c r="C131" s="228" t="s">
        <v>243</v>
      </c>
      <c r="D131" s="228" t="s">
        <v>217</v>
      </c>
      <c r="E131" s="229" t="s">
        <v>5438</v>
      </c>
      <c r="F131" s="230" t="s">
        <v>5439</v>
      </c>
      <c r="G131" s="231" t="s">
        <v>3197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33" customHeight="1">
      <c r="A132" s="39"/>
      <c r="B132" s="40"/>
      <c r="C132" s="228" t="s">
        <v>249</v>
      </c>
      <c r="D132" s="228" t="s">
        <v>217</v>
      </c>
      <c r="E132" s="229" t="s">
        <v>5440</v>
      </c>
      <c r="F132" s="230" t="s">
        <v>5441</v>
      </c>
      <c r="G132" s="231" t="s">
        <v>3197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5442</v>
      </c>
      <c r="F133" s="230" t="s">
        <v>5443</v>
      </c>
      <c r="G133" s="231" t="s">
        <v>3197</v>
      </c>
      <c r="H133" s="232">
        <v>34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33" customHeight="1">
      <c r="A134" s="39"/>
      <c r="B134" s="40"/>
      <c r="C134" s="228" t="s">
        <v>259</v>
      </c>
      <c r="D134" s="228" t="s">
        <v>217</v>
      </c>
      <c r="E134" s="229" t="s">
        <v>5444</v>
      </c>
      <c r="F134" s="230" t="s">
        <v>5445</v>
      </c>
      <c r="G134" s="231" t="s">
        <v>3197</v>
      </c>
      <c r="H134" s="232">
        <v>13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55.5" customHeight="1">
      <c r="A135" s="39"/>
      <c r="B135" s="40"/>
      <c r="C135" s="228" t="s">
        <v>264</v>
      </c>
      <c r="D135" s="228" t="s">
        <v>217</v>
      </c>
      <c r="E135" s="229" t="s">
        <v>5446</v>
      </c>
      <c r="F135" s="230" t="s">
        <v>5447</v>
      </c>
      <c r="G135" s="231" t="s">
        <v>3197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21.75" customHeight="1">
      <c r="A136" s="39"/>
      <c r="B136" s="40"/>
      <c r="C136" s="228" t="s">
        <v>26</v>
      </c>
      <c r="D136" s="228" t="s">
        <v>217</v>
      </c>
      <c r="E136" s="229" t="s">
        <v>5448</v>
      </c>
      <c r="F136" s="230" t="s">
        <v>5449</v>
      </c>
      <c r="G136" s="231" t="s">
        <v>5450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66.75" customHeight="1">
      <c r="A137" s="39"/>
      <c r="B137" s="40"/>
      <c r="C137" s="228" t="s">
        <v>273</v>
      </c>
      <c r="D137" s="228" t="s">
        <v>217</v>
      </c>
      <c r="E137" s="229" t="s">
        <v>5451</v>
      </c>
      <c r="F137" s="230" t="s">
        <v>5452</v>
      </c>
      <c r="G137" s="231" t="s">
        <v>3197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2" customFormat="1" ht="33" customHeight="1">
      <c r="A138" s="39"/>
      <c r="B138" s="40"/>
      <c r="C138" s="228" t="s">
        <v>278</v>
      </c>
      <c r="D138" s="228" t="s">
        <v>217</v>
      </c>
      <c r="E138" s="229" t="s">
        <v>5453</v>
      </c>
      <c r="F138" s="230" t="s">
        <v>5454</v>
      </c>
      <c r="G138" s="231" t="s">
        <v>3197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344</v>
      </c>
    </row>
    <row r="139" s="2" customFormat="1" ht="16.5" customHeight="1">
      <c r="A139" s="39"/>
      <c r="B139" s="40"/>
      <c r="C139" s="228" t="s">
        <v>284</v>
      </c>
      <c r="D139" s="228" t="s">
        <v>217</v>
      </c>
      <c r="E139" s="229" t="s">
        <v>5455</v>
      </c>
      <c r="F139" s="230" t="s">
        <v>5456</v>
      </c>
      <c r="G139" s="231" t="s">
        <v>3197</v>
      </c>
      <c r="H139" s="232">
        <v>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355</v>
      </c>
    </row>
    <row r="140" s="2" customFormat="1" ht="33" customHeight="1">
      <c r="A140" s="39"/>
      <c r="B140" s="40"/>
      <c r="C140" s="228" t="s">
        <v>293</v>
      </c>
      <c r="D140" s="228" t="s">
        <v>217</v>
      </c>
      <c r="E140" s="229" t="s">
        <v>5457</v>
      </c>
      <c r="F140" s="230" t="s">
        <v>5458</v>
      </c>
      <c r="G140" s="231" t="s">
        <v>3197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365</v>
      </c>
    </row>
    <row r="141" s="2" customFormat="1" ht="33" customHeight="1">
      <c r="A141" s="39"/>
      <c r="B141" s="40"/>
      <c r="C141" s="228" t="s">
        <v>8</v>
      </c>
      <c r="D141" s="228" t="s">
        <v>217</v>
      </c>
      <c r="E141" s="229" t="s">
        <v>5459</v>
      </c>
      <c r="F141" s="230" t="s">
        <v>5460</v>
      </c>
      <c r="G141" s="231" t="s">
        <v>3197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375</v>
      </c>
    </row>
    <row r="142" s="2" customFormat="1" ht="16.5" customHeight="1">
      <c r="A142" s="39"/>
      <c r="B142" s="40"/>
      <c r="C142" s="228" t="s">
        <v>303</v>
      </c>
      <c r="D142" s="228" t="s">
        <v>217</v>
      </c>
      <c r="E142" s="229" t="s">
        <v>5461</v>
      </c>
      <c r="F142" s="230" t="s">
        <v>5462</v>
      </c>
      <c r="G142" s="231" t="s">
        <v>3197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384</v>
      </c>
    </row>
    <row r="143" s="2" customFormat="1" ht="66.75" customHeight="1">
      <c r="A143" s="39"/>
      <c r="B143" s="40"/>
      <c r="C143" s="228" t="s">
        <v>309</v>
      </c>
      <c r="D143" s="228" t="s">
        <v>217</v>
      </c>
      <c r="E143" s="229" t="s">
        <v>5463</v>
      </c>
      <c r="F143" s="230" t="s">
        <v>5464</v>
      </c>
      <c r="G143" s="231" t="s">
        <v>5450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394</v>
      </c>
    </row>
    <row r="144" s="2" customFormat="1" ht="16.5" customHeight="1">
      <c r="A144" s="39"/>
      <c r="B144" s="40"/>
      <c r="C144" s="228" t="s">
        <v>314</v>
      </c>
      <c r="D144" s="228" t="s">
        <v>217</v>
      </c>
      <c r="E144" s="229" t="s">
        <v>5465</v>
      </c>
      <c r="F144" s="230" t="s">
        <v>5466</v>
      </c>
      <c r="G144" s="231" t="s">
        <v>5450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12" customFormat="1" ht="25.92" customHeight="1">
      <c r="A145" s="12"/>
      <c r="B145" s="212"/>
      <c r="C145" s="213"/>
      <c r="D145" s="214" t="s">
        <v>79</v>
      </c>
      <c r="E145" s="215" t="s">
        <v>4061</v>
      </c>
      <c r="F145" s="215" t="s">
        <v>5467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21</v>
      </c>
      <c r="AT145" s="224" t="s">
        <v>79</v>
      </c>
      <c r="AU145" s="224" t="s">
        <v>80</v>
      </c>
      <c r="AY145" s="223" t="s">
        <v>215</v>
      </c>
      <c r="BK145" s="225">
        <f>SUM(BK146:BK147)</f>
        <v>0</v>
      </c>
    </row>
    <row r="146" s="2" customFormat="1" ht="33" customHeight="1">
      <c r="A146" s="39"/>
      <c r="B146" s="40"/>
      <c r="C146" s="228" t="s">
        <v>319</v>
      </c>
      <c r="D146" s="228" t="s">
        <v>217</v>
      </c>
      <c r="E146" s="229" t="s">
        <v>5468</v>
      </c>
      <c r="F146" s="230" t="s">
        <v>5441</v>
      </c>
      <c r="G146" s="231" t="s">
        <v>3197</v>
      </c>
      <c r="H146" s="232">
        <v>3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415</v>
      </c>
    </row>
    <row r="147" s="2" customFormat="1" ht="21.75" customHeight="1">
      <c r="A147" s="39"/>
      <c r="B147" s="40"/>
      <c r="C147" s="228" t="s">
        <v>324</v>
      </c>
      <c r="D147" s="228" t="s">
        <v>217</v>
      </c>
      <c r="E147" s="229" t="s">
        <v>5469</v>
      </c>
      <c r="F147" s="230" t="s">
        <v>5470</v>
      </c>
      <c r="G147" s="231" t="s">
        <v>3197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427</v>
      </c>
    </row>
    <row r="148" s="12" customFormat="1" ht="25.92" customHeight="1">
      <c r="A148" s="12"/>
      <c r="B148" s="212"/>
      <c r="C148" s="213"/>
      <c r="D148" s="214" t="s">
        <v>79</v>
      </c>
      <c r="E148" s="215" t="s">
        <v>4073</v>
      </c>
      <c r="F148" s="215" t="s">
        <v>5471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SUM(P149:P152)</f>
        <v>0</v>
      </c>
      <c r="Q148" s="220"/>
      <c r="R148" s="221">
        <f>SUM(R149:R152)</f>
        <v>0</v>
      </c>
      <c r="S148" s="220"/>
      <c r="T148" s="22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80</v>
      </c>
      <c r="AY148" s="223" t="s">
        <v>215</v>
      </c>
      <c r="BK148" s="225">
        <f>SUM(BK149:BK152)</f>
        <v>0</v>
      </c>
    </row>
    <row r="149" s="2" customFormat="1" ht="33" customHeight="1">
      <c r="A149" s="39"/>
      <c r="B149" s="40"/>
      <c r="C149" s="228" t="s">
        <v>7</v>
      </c>
      <c r="D149" s="228" t="s">
        <v>217</v>
      </c>
      <c r="E149" s="229" t="s">
        <v>5472</v>
      </c>
      <c r="F149" s="230" t="s">
        <v>5473</v>
      </c>
      <c r="G149" s="231" t="s">
        <v>3197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5474</v>
      </c>
      <c r="F150" s="230" t="s">
        <v>5475</v>
      </c>
      <c r="G150" s="231" t="s">
        <v>3197</v>
      </c>
      <c r="H150" s="232">
        <v>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21.75" customHeight="1">
      <c r="A151" s="39"/>
      <c r="B151" s="40"/>
      <c r="C151" s="228" t="s">
        <v>339</v>
      </c>
      <c r="D151" s="228" t="s">
        <v>217</v>
      </c>
      <c r="E151" s="229" t="s">
        <v>5476</v>
      </c>
      <c r="F151" s="230" t="s">
        <v>5477</v>
      </c>
      <c r="G151" s="231" t="s">
        <v>3197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5478</v>
      </c>
      <c r="F152" s="230" t="s">
        <v>5479</v>
      </c>
      <c r="G152" s="231" t="s">
        <v>3197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12" customFormat="1" ht="25.92" customHeight="1">
      <c r="A153" s="12"/>
      <c r="B153" s="212"/>
      <c r="C153" s="213"/>
      <c r="D153" s="214" t="s">
        <v>79</v>
      </c>
      <c r="E153" s="215" t="s">
        <v>4153</v>
      </c>
      <c r="F153" s="215" t="s">
        <v>5480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SUM(P154:P172)</f>
        <v>0</v>
      </c>
      <c r="Q153" s="220"/>
      <c r="R153" s="221">
        <f>SUM(R154:R172)</f>
        <v>0</v>
      </c>
      <c r="S153" s="220"/>
      <c r="T153" s="222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21</v>
      </c>
      <c r="AT153" s="224" t="s">
        <v>79</v>
      </c>
      <c r="AU153" s="224" t="s">
        <v>80</v>
      </c>
      <c r="AY153" s="223" t="s">
        <v>215</v>
      </c>
      <c r="BK153" s="225">
        <f>SUM(BK154:BK172)</f>
        <v>0</v>
      </c>
    </row>
    <row r="154" s="2" customFormat="1" ht="16.5" customHeight="1">
      <c r="A154" s="39"/>
      <c r="B154" s="40"/>
      <c r="C154" s="228" t="s">
        <v>349</v>
      </c>
      <c r="D154" s="228" t="s">
        <v>217</v>
      </c>
      <c r="E154" s="229" t="s">
        <v>5481</v>
      </c>
      <c r="F154" s="230" t="s">
        <v>5482</v>
      </c>
      <c r="G154" s="231" t="s">
        <v>472</v>
      </c>
      <c r="H154" s="232">
        <v>671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492</v>
      </c>
    </row>
    <row r="155" s="2" customFormat="1" ht="16.5" customHeight="1">
      <c r="A155" s="39"/>
      <c r="B155" s="40"/>
      <c r="C155" s="228" t="s">
        <v>355</v>
      </c>
      <c r="D155" s="228" t="s">
        <v>217</v>
      </c>
      <c r="E155" s="229" t="s">
        <v>5483</v>
      </c>
      <c r="F155" s="230" t="s">
        <v>5484</v>
      </c>
      <c r="G155" s="231" t="s">
        <v>472</v>
      </c>
      <c r="H155" s="232">
        <v>60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502</v>
      </c>
    </row>
    <row r="156" s="2" customFormat="1" ht="16.5" customHeight="1">
      <c r="A156" s="39"/>
      <c r="B156" s="40"/>
      <c r="C156" s="228" t="s">
        <v>360</v>
      </c>
      <c r="D156" s="228" t="s">
        <v>217</v>
      </c>
      <c r="E156" s="229" t="s">
        <v>5485</v>
      </c>
      <c r="F156" s="230" t="s">
        <v>5486</v>
      </c>
      <c r="G156" s="231" t="s">
        <v>472</v>
      </c>
      <c r="H156" s="232">
        <v>103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512</v>
      </c>
    </row>
    <row r="157" s="2" customFormat="1" ht="16.5" customHeight="1">
      <c r="A157" s="39"/>
      <c r="B157" s="40"/>
      <c r="C157" s="228" t="s">
        <v>365</v>
      </c>
      <c r="D157" s="228" t="s">
        <v>217</v>
      </c>
      <c r="E157" s="229" t="s">
        <v>5487</v>
      </c>
      <c r="F157" s="230" t="s">
        <v>5488</v>
      </c>
      <c r="G157" s="231" t="s">
        <v>472</v>
      </c>
      <c r="H157" s="232">
        <v>103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525</v>
      </c>
    </row>
    <row r="158" s="2" customFormat="1" ht="44.25" customHeight="1">
      <c r="A158" s="39"/>
      <c r="B158" s="40"/>
      <c r="C158" s="228" t="s">
        <v>370</v>
      </c>
      <c r="D158" s="228" t="s">
        <v>217</v>
      </c>
      <c r="E158" s="229" t="s">
        <v>5489</v>
      </c>
      <c r="F158" s="230" t="s">
        <v>5490</v>
      </c>
      <c r="G158" s="231" t="s">
        <v>472</v>
      </c>
      <c r="H158" s="232">
        <v>40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535</v>
      </c>
    </row>
    <row r="159" s="2" customFormat="1" ht="16.5" customHeight="1">
      <c r="A159" s="39"/>
      <c r="B159" s="40"/>
      <c r="C159" s="228" t="s">
        <v>375</v>
      </c>
      <c r="D159" s="228" t="s">
        <v>217</v>
      </c>
      <c r="E159" s="229" t="s">
        <v>5491</v>
      </c>
      <c r="F159" s="230" t="s">
        <v>5492</v>
      </c>
      <c r="G159" s="231" t="s">
        <v>3197</v>
      </c>
      <c r="H159" s="232">
        <v>20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544</v>
      </c>
    </row>
    <row r="160" s="2" customFormat="1" ht="21.75" customHeight="1">
      <c r="A160" s="39"/>
      <c r="B160" s="40"/>
      <c r="C160" s="228" t="s">
        <v>380</v>
      </c>
      <c r="D160" s="228" t="s">
        <v>217</v>
      </c>
      <c r="E160" s="229" t="s">
        <v>5493</v>
      </c>
      <c r="F160" s="230" t="s">
        <v>5494</v>
      </c>
      <c r="G160" s="231" t="s">
        <v>3197</v>
      </c>
      <c r="H160" s="232">
        <v>80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555</v>
      </c>
    </row>
    <row r="161" s="2" customFormat="1" ht="21.75" customHeight="1">
      <c r="A161" s="39"/>
      <c r="B161" s="40"/>
      <c r="C161" s="228" t="s">
        <v>384</v>
      </c>
      <c r="D161" s="228" t="s">
        <v>217</v>
      </c>
      <c r="E161" s="229" t="s">
        <v>5495</v>
      </c>
      <c r="F161" s="230" t="s">
        <v>5496</v>
      </c>
      <c r="G161" s="231" t="s">
        <v>3197</v>
      </c>
      <c r="H161" s="232">
        <v>2120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564</v>
      </c>
    </row>
    <row r="162" s="2" customFormat="1" ht="21.75" customHeight="1">
      <c r="A162" s="39"/>
      <c r="B162" s="40"/>
      <c r="C162" s="228" t="s">
        <v>389</v>
      </c>
      <c r="D162" s="228" t="s">
        <v>217</v>
      </c>
      <c r="E162" s="229" t="s">
        <v>5497</v>
      </c>
      <c r="F162" s="230" t="s">
        <v>5498</v>
      </c>
      <c r="G162" s="231" t="s">
        <v>3197</v>
      </c>
      <c r="H162" s="232">
        <v>50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573</v>
      </c>
    </row>
    <row r="163" s="2" customFormat="1" ht="33" customHeight="1">
      <c r="A163" s="39"/>
      <c r="B163" s="40"/>
      <c r="C163" s="228" t="s">
        <v>394</v>
      </c>
      <c r="D163" s="228" t="s">
        <v>217</v>
      </c>
      <c r="E163" s="229" t="s">
        <v>5499</v>
      </c>
      <c r="F163" s="230" t="s">
        <v>5500</v>
      </c>
      <c r="G163" s="231" t="s">
        <v>3197</v>
      </c>
      <c r="H163" s="232">
        <v>2170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583</v>
      </c>
    </row>
    <row r="164" s="2" customFormat="1" ht="21.75" customHeight="1">
      <c r="A164" s="39"/>
      <c r="B164" s="40"/>
      <c r="C164" s="228" t="s">
        <v>400</v>
      </c>
      <c r="D164" s="228" t="s">
        <v>217</v>
      </c>
      <c r="E164" s="229" t="s">
        <v>5501</v>
      </c>
      <c r="F164" s="230" t="s">
        <v>5502</v>
      </c>
      <c r="G164" s="231" t="s">
        <v>3197</v>
      </c>
      <c r="H164" s="232">
        <v>15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593</v>
      </c>
    </row>
    <row r="165" s="2" customFormat="1" ht="16.5" customHeight="1">
      <c r="A165" s="39"/>
      <c r="B165" s="40"/>
      <c r="C165" s="228" t="s">
        <v>406</v>
      </c>
      <c r="D165" s="228" t="s">
        <v>217</v>
      </c>
      <c r="E165" s="229" t="s">
        <v>5503</v>
      </c>
      <c r="F165" s="230" t="s">
        <v>5504</v>
      </c>
      <c r="G165" s="231" t="s">
        <v>3197</v>
      </c>
      <c r="H165" s="232">
        <v>40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603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5505</v>
      </c>
      <c r="F166" s="230" t="s">
        <v>5506</v>
      </c>
      <c r="G166" s="231" t="s">
        <v>3197</v>
      </c>
      <c r="H166" s="232">
        <v>10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612</v>
      </c>
    </row>
    <row r="167" s="2" customFormat="1" ht="21.75" customHeight="1">
      <c r="A167" s="39"/>
      <c r="B167" s="40"/>
      <c r="C167" s="228" t="s">
        <v>415</v>
      </c>
      <c r="D167" s="228" t="s">
        <v>217</v>
      </c>
      <c r="E167" s="229" t="s">
        <v>5507</v>
      </c>
      <c r="F167" s="230" t="s">
        <v>5508</v>
      </c>
      <c r="G167" s="231" t="s">
        <v>3197</v>
      </c>
      <c r="H167" s="232">
        <v>15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620</v>
      </c>
    </row>
    <row r="168" s="2" customFormat="1" ht="44.25" customHeight="1">
      <c r="A168" s="39"/>
      <c r="B168" s="40"/>
      <c r="C168" s="228" t="s">
        <v>420</v>
      </c>
      <c r="D168" s="228" t="s">
        <v>217</v>
      </c>
      <c r="E168" s="229" t="s">
        <v>5509</v>
      </c>
      <c r="F168" s="230" t="s">
        <v>5510</v>
      </c>
      <c r="G168" s="231" t="s">
        <v>3197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631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5511</v>
      </c>
      <c r="F169" s="230" t="s">
        <v>5512</v>
      </c>
      <c r="G169" s="231" t="s">
        <v>3197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641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5513</v>
      </c>
      <c r="F170" s="230" t="s">
        <v>5514</v>
      </c>
      <c r="G170" s="231" t="s">
        <v>3197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651</v>
      </c>
    </row>
    <row r="171" s="2" customFormat="1" ht="16.5" customHeight="1">
      <c r="A171" s="39"/>
      <c r="B171" s="40"/>
      <c r="C171" s="228" t="s">
        <v>437</v>
      </c>
      <c r="D171" s="228" t="s">
        <v>217</v>
      </c>
      <c r="E171" s="229" t="s">
        <v>5515</v>
      </c>
      <c r="F171" s="230" t="s">
        <v>5516</v>
      </c>
      <c r="G171" s="231" t="s">
        <v>3197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661</v>
      </c>
    </row>
    <row r="172" s="2" customFormat="1" ht="33" customHeight="1">
      <c r="A172" s="39"/>
      <c r="B172" s="40"/>
      <c r="C172" s="228" t="s">
        <v>449</v>
      </c>
      <c r="D172" s="228" t="s">
        <v>217</v>
      </c>
      <c r="E172" s="229" t="s">
        <v>5517</v>
      </c>
      <c r="F172" s="230" t="s">
        <v>5518</v>
      </c>
      <c r="G172" s="231" t="s">
        <v>3197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672</v>
      </c>
    </row>
    <row r="173" s="12" customFormat="1" ht="25.92" customHeight="1">
      <c r="A173" s="12"/>
      <c r="B173" s="212"/>
      <c r="C173" s="213"/>
      <c r="D173" s="214" t="s">
        <v>79</v>
      </c>
      <c r="E173" s="215" t="s">
        <v>4197</v>
      </c>
      <c r="F173" s="215" t="s">
        <v>5519</v>
      </c>
      <c r="G173" s="213"/>
      <c r="H173" s="213"/>
      <c r="I173" s="216"/>
      <c r="J173" s="217">
        <f>BK173</f>
        <v>0</v>
      </c>
      <c r="K173" s="213"/>
      <c r="L173" s="218"/>
      <c r="M173" s="219"/>
      <c r="N173" s="220"/>
      <c r="O173" s="220"/>
      <c r="P173" s="221">
        <f>SUM(P174:P182)</f>
        <v>0</v>
      </c>
      <c r="Q173" s="220"/>
      <c r="R173" s="221">
        <f>SUM(R174:R182)</f>
        <v>0</v>
      </c>
      <c r="S173" s="220"/>
      <c r="T173" s="22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21</v>
      </c>
      <c r="AT173" s="224" t="s">
        <v>79</v>
      </c>
      <c r="AU173" s="224" t="s">
        <v>80</v>
      </c>
      <c r="AY173" s="223" t="s">
        <v>215</v>
      </c>
      <c r="BK173" s="225">
        <f>SUM(BK174:BK182)</f>
        <v>0</v>
      </c>
    </row>
    <row r="174" s="2" customFormat="1" ht="16.5" customHeight="1">
      <c r="A174" s="39"/>
      <c r="B174" s="40"/>
      <c r="C174" s="228" t="s">
        <v>458</v>
      </c>
      <c r="D174" s="228" t="s">
        <v>217</v>
      </c>
      <c r="E174" s="229" t="s">
        <v>5520</v>
      </c>
      <c r="F174" s="230" t="s">
        <v>5521</v>
      </c>
      <c r="G174" s="231" t="s">
        <v>991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680</v>
      </c>
    </row>
    <row r="175" s="2" customFormat="1" ht="16.5" customHeight="1">
      <c r="A175" s="39"/>
      <c r="B175" s="40"/>
      <c r="C175" s="228" t="s">
        <v>463</v>
      </c>
      <c r="D175" s="228" t="s">
        <v>217</v>
      </c>
      <c r="E175" s="229" t="s">
        <v>5522</v>
      </c>
      <c r="F175" s="230" t="s">
        <v>5523</v>
      </c>
      <c r="G175" s="231" t="s">
        <v>991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688</v>
      </c>
    </row>
    <row r="176" s="2" customFormat="1" ht="16.5" customHeight="1">
      <c r="A176" s="39"/>
      <c r="B176" s="40"/>
      <c r="C176" s="228" t="s">
        <v>469</v>
      </c>
      <c r="D176" s="228" t="s">
        <v>217</v>
      </c>
      <c r="E176" s="229" t="s">
        <v>5524</v>
      </c>
      <c r="F176" s="230" t="s">
        <v>5525</v>
      </c>
      <c r="G176" s="231" t="s">
        <v>991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697</v>
      </c>
    </row>
    <row r="177" s="2" customFormat="1" ht="16.5" customHeight="1">
      <c r="A177" s="39"/>
      <c r="B177" s="40"/>
      <c r="C177" s="228" t="s">
        <v>475</v>
      </c>
      <c r="D177" s="228" t="s">
        <v>217</v>
      </c>
      <c r="E177" s="229" t="s">
        <v>5526</v>
      </c>
      <c r="F177" s="230" t="s">
        <v>5527</v>
      </c>
      <c r="G177" s="231" t="s">
        <v>991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708</v>
      </c>
    </row>
    <row r="178" s="2" customFormat="1" ht="16.5" customHeight="1">
      <c r="A178" s="39"/>
      <c r="B178" s="40"/>
      <c r="C178" s="228" t="s">
        <v>481</v>
      </c>
      <c r="D178" s="228" t="s">
        <v>217</v>
      </c>
      <c r="E178" s="229" t="s">
        <v>5528</v>
      </c>
      <c r="F178" s="230" t="s">
        <v>2977</v>
      </c>
      <c r="G178" s="231" t="s">
        <v>991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718</v>
      </c>
    </row>
    <row r="179" s="2" customFormat="1" ht="16.5" customHeight="1">
      <c r="A179" s="39"/>
      <c r="B179" s="40"/>
      <c r="C179" s="228" t="s">
        <v>487</v>
      </c>
      <c r="D179" s="228" t="s">
        <v>217</v>
      </c>
      <c r="E179" s="229" t="s">
        <v>5529</v>
      </c>
      <c r="F179" s="230" t="s">
        <v>5530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729</v>
      </c>
    </row>
    <row r="180" s="2" customFormat="1" ht="16.5" customHeight="1">
      <c r="A180" s="39"/>
      <c r="B180" s="40"/>
      <c r="C180" s="228" t="s">
        <v>492</v>
      </c>
      <c r="D180" s="228" t="s">
        <v>217</v>
      </c>
      <c r="E180" s="229" t="s">
        <v>5531</v>
      </c>
      <c r="F180" s="230" t="s">
        <v>5532</v>
      </c>
      <c r="G180" s="231" t="s">
        <v>991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497</v>
      </c>
      <c r="D181" s="228" t="s">
        <v>217</v>
      </c>
      <c r="E181" s="229" t="s">
        <v>5533</v>
      </c>
      <c r="F181" s="230" t="s">
        <v>5534</v>
      </c>
      <c r="G181" s="231" t="s">
        <v>991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764</v>
      </c>
    </row>
    <row r="182" s="2" customFormat="1" ht="16.5" customHeight="1">
      <c r="A182" s="39"/>
      <c r="B182" s="40"/>
      <c r="C182" s="228" t="s">
        <v>502</v>
      </c>
      <c r="D182" s="228" t="s">
        <v>217</v>
      </c>
      <c r="E182" s="229" t="s">
        <v>5535</v>
      </c>
      <c r="F182" s="230" t="s">
        <v>5536</v>
      </c>
      <c r="G182" s="231" t="s">
        <v>3197</v>
      </c>
      <c r="H182" s="232">
        <v>1</v>
      </c>
      <c r="I182" s="233"/>
      <c r="J182" s="234">
        <f>ROUND(I182*H182,2)</f>
        <v>0</v>
      </c>
      <c r="K182" s="235"/>
      <c r="L182" s="45"/>
      <c r="M182" s="301" t="s">
        <v>1</v>
      </c>
      <c r="N182" s="302" t="s">
        <v>45</v>
      </c>
      <c r="O182" s="303"/>
      <c r="P182" s="304">
        <f>O182*H182</f>
        <v>0</v>
      </c>
      <c r="Q182" s="304">
        <v>0</v>
      </c>
      <c r="R182" s="304">
        <f>Q182*H182</f>
        <v>0</v>
      </c>
      <c r="S182" s="304">
        <v>0</v>
      </c>
      <c r="T182" s="30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839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rjS395FdNvxEh3XS8+6rucgj9lhAjEgJVHNwfgs+hr4sy85q4luvWVmVdzArLDUg0AhisG2o45npF8xUjcxuvw==" hashValue="gDWZFK9FHcb+NlVYIziQ59D6TXp0QpZzG61zdnTGaD1SbLjvvYX3hQ0F3eOKcGboKtQv6DUf4GQc2v/lxipP6Q==" algorithmName="SHA-512" password="CC35"/>
  <autoFilter ref="C124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ROUND((SUM(BE122:BE133)),  2)</f>
        <v>0</v>
      </c>
      <c r="G35" s="39"/>
      <c r="H35" s="39"/>
      <c r="I35" s="165">
        <v>0.20999999999999999</v>
      </c>
      <c r="J35" s="164">
        <f>ROUND(((SUM(BE122:BE133))*I35),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ROUND((SUM(BF122:BF133)),  2)</f>
        <v>0</v>
      </c>
      <c r="G36" s="39"/>
      <c r="H36" s="39"/>
      <c r="I36" s="165">
        <v>0.14999999999999999</v>
      </c>
      <c r="J36" s="164">
        <f>ROUND(((SUM(BF122:BF133))*I36),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SLP_JC - Jednotný čas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5538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5539</v>
      </c>
      <c r="E100" s="192"/>
      <c r="F100" s="192"/>
      <c r="G100" s="192"/>
      <c r="H100" s="192"/>
      <c r="I100" s="192"/>
      <c r="J100" s="193">
        <f>J126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SLP_JC - Jednotný čas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P123+P126</f>
        <v>0</v>
      </c>
      <c r="Q122" s="105"/>
      <c r="R122" s="209">
        <f>R123+R126</f>
        <v>0</v>
      </c>
      <c r="S122" s="105"/>
      <c r="T122" s="210">
        <f>T123+T126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BK123+BK126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3987</v>
      </c>
      <c r="F123" s="215" t="s">
        <v>5540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SUM(BK124:BK125)</f>
        <v>0</v>
      </c>
    </row>
    <row r="124" s="2" customFormat="1" ht="66.75" customHeight="1">
      <c r="A124" s="39"/>
      <c r="B124" s="40"/>
      <c r="C124" s="228" t="s">
        <v>21</v>
      </c>
      <c r="D124" s="228" t="s">
        <v>217</v>
      </c>
      <c r="E124" s="229" t="s">
        <v>5541</v>
      </c>
      <c r="F124" s="230" t="s">
        <v>5542</v>
      </c>
      <c r="G124" s="231" t="s">
        <v>3197</v>
      </c>
      <c r="H124" s="232">
        <v>2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21.75" customHeight="1">
      <c r="A125" s="39"/>
      <c r="B125" s="40"/>
      <c r="C125" s="228" t="s">
        <v>89</v>
      </c>
      <c r="D125" s="228" t="s">
        <v>217</v>
      </c>
      <c r="E125" s="229" t="s">
        <v>5543</v>
      </c>
      <c r="F125" s="230" t="s">
        <v>5544</v>
      </c>
      <c r="G125" s="231" t="s">
        <v>3197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4061</v>
      </c>
      <c r="F126" s="215" t="s">
        <v>3022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SUM(BK127:BK133)</f>
        <v>0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5545</v>
      </c>
      <c r="F127" s="230" t="s">
        <v>5521</v>
      </c>
      <c r="G127" s="231" t="s">
        <v>991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5546</v>
      </c>
      <c r="F128" s="230" t="s">
        <v>5523</v>
      </c>
      <c r="G128" s="231" t="s">
        <v>991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5547</v>
      </c>
      <c r="F129" s="230" t="s">
        <v>5548</v>
      </c>
      <c r="G129" s="231" t="s">
        <v>991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5549</v>
      </c>
      <c r="F130" s="230" t="s">
        <v>2977</v>
      </c>
      <c r="G130" s="231" t="s">
        <v>991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5550</v>
      </c>
      <c r="F131" s="230" t="s">
        <v>5551</v>
      </c>
      <c r="G131" s="231" t="s">
        <v>991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5552</v>
      </c>
      <c r="F132" s="230" t="s">
        <v>5534</v>
      </c>
      <c r="G132" s="231" t="s">
        <v>991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303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5553</v>
      </c>
      <c r="F133" s="230" t="s">
        <v>5536</v>
      </c>
      <c r="G133" s="231" t="s">
        <v>991</v>
      </c>
      <c r="H133" s="232">
        <v>1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314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UVpTKiRe8OlC/DMJjon2laYEgO4bTSS0k/yaynHWmfnm59k9ZVuU2YFJmukETtn12p2x0h2lNDcHCuGb51hxtw==" hashValue="8A+LLXDBVkydygl/PJS4ZWjLaCLZQrSKCK01lE290Mxd/ZumO4G5q3jjiDwy/w/KhTsK8atikO3npMZOYAin/g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ROUND((SUM(BF122:BF144)),  2)</f>
        <v>0</v>
      </c>
      <c r="G36" s="39"/>
      <c r="H36" s="39"/>
      <c r="I36" s="165">
        <v>0.14999999999999999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SLP_MON - Monitoring tepl...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5555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5539</v>
      </c>
      <c r="E100" s="192"/>
      <c r="F100" s="192"/>
      <c r="G100" s="192"/>
      <c r="H100" s="192"/>
      <c r="I100" s="192"/>
      <c r="J100" s="193">
        <f>J136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SLP_MON - Monitoring tepl...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P123+P136</f>
        <v>0</v>
      </c>
      <c r="Q122" s="105"/>
      <c r="R122" s="209">
        <f>R123+R136</f>
        <v>0</v>
      </c>
      <c r="S122" s="105"/>
      <c r="T122" s="210">
        <f>T123+T136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BK123+BK136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3987</v>
      </c>
      <c r="F123" s="215" t="s">
        <v>5556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SUM(P124:P135)</f>
        <v>0</v>
      </c>
      <c r="Q123" s="220"/>
      <c r="R123" s="221">
        <f>SUM(R124:R135)</f>
        <v>0</v>
      </c>
      <c r="S123" s="220"/>
      <c r="T123" s="22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SUM(BK124:BK135)</f>
        <v>0</v>
      </c>
    </row>
    <row r="124" s="2" customFormat="1" ht="16.5" customHeight="1">
      <c r="A124" s="39"/>
      <c r="B124" s="40"/>
      <c r="C124" s="228" t="s">
        <v>21</v>
      </c>
      <c r="D124" s="228" t="s">
        <v>217</v>
      </c>
      <c r="E124" s="229" t="s">
        <v>5557</v>
      </c>
      <c r="F124" s="230" t="s">
        <v>5558</v>
      </c>
      <c r="G124" s="231" t="s">
        <v>3197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16.5" customHeight="1">
      <c r="A125" s="39"/>
      <c r="B125" s="40"/>
      <c r="C125" s="228" t="s">
        <v>89</v>
      </c>
      <c r="D125" s="228" t="s">
        <v>217</v>
      </c>
      <c r="E125" s="229" t="s">
        <v>5559</v>
      </c>
      <c r="F125" s="230" t="s">
        <v>5560</v>
      </c>
      <c r="G125" s="231" t="s">
        <v>3197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2" customFormat="1" ht="16.5" customHeight="1">
      <c r="A126" s="39"/>
      <c r="B126" s="40"/>
      <c r="C126" s="228" t="s">
        <v>233</v>
      </c>
      <c r="D126" s="228" t="s">
        <v>217</v>
      </c>
      <c r="E126" s="229" t="s">
        <v>5561</v>
      </c>
      <c r="F126" s="230" t="s">
        <v>5562</v>
      </c>
      <c r="G126" s="231" t="s">
        <v>3197</v>
      </c>
      <c r="H126" s="232">
        <v>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249</v>
      </c>
    </row>
    <row r="127" s="2" customFormat="1" ht="16.5" customHeight="1">
      <c r="A127" s="39"/>
      <c r="B127" s="40"/>
      <c r="C127" s="228" t="s">
        <v>221</v>
      </c>
      <c r="D127" s="228" t="s">
        <v>217</v>
      </c>
      <c r="E127" s="229" t="s">
        <v>5563</v>
      </c>
      <c r="F127" s="230" t="s">
        <v>5564</v>
      </c>
      <c r="G127" s="231" t="s">
        <v>3197</v>
      </c>
      <c r="H127" s="232">
        <v>4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259</v>
      </c>
    </row>
    <row r="128" s="2" customFormat="1" ht="16.5" customHeight="1">
      <c r="A128" s="39"/>
      <c r="B128" s="40"/>
      <c r="C128" s="228" t="s">
        <v>243</v>
      </c>
      <c r="D128" s="228" t="s">
        <v>217</v>
      </c>
      <c r="E128" s="229" t="s">
        <v>5565</v>
      </c>
      <c r="F128" s="230" t="s">
        <v>5566</v>
      </c>
      <c r="G128" s="231" t="s">
        <v>3197</v>
      </c>
      <c r="H128" s="232">
        <v>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26</v>
      </c>
    </row>
    <row r="129" s="2" customFormat="1" ht="16.5" customHeight="1">
      <c r="A129" s="39"/>
      <c r="B129" s="40"/>
      <c r="C129" s="228" t="s">
        <v>249</v>
      </c>
      <c r="D129" s="228" t="s">
        <v>217</v>
      </c>
      <c r="E129" s="229" t="s">
        <v>5567</v>
      </c>
      <c r="F129" s="230" t="s">
        <v>5568</v>
      </c>
      <c r="G129" s="231" t="s">
        <v>3197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278</v>
      </c>
    </row>
    <row r="130" s="2" customFormat="1" ht="16.5" customHeight="1">
      <c r="A130" s="39"/>
      <c r="B130" s="40"/>
      <c r="C130" s="228" t="s">
        <v>254</v>
      </c>
      <c r="D130" s="228" t="s">
        <v>217</v>
      </c>
      <c r="E130" s="229" t="s">
        <v>5569</v>
      </c>
      <c r="F130" s="230" t="s">
        <v>5570</v>
      </c>
      <c r="G130" s="231" t="s">
        <v>3197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293</v>
      </c>
    </row>
    <row r="131" s="2" customFormat="1" ht="16.5" customHeight="1">
      <c r="A131" s="39"/>
      <c r="B131" s="40"/>
      <c r="C131" s="228" t="s">
        <v>259</v>
      </c>
      <c r="D131" s="228" t="s">
        <v>217</v>
      </c>
      <c r="E131" s="229" t="s">
        <v>5571</v>
      </c>
      <c r="F131" s="230" t="s">
        <v>5572</v>
      </c>
      <c r="G131" s="231" t="s">
        <v>3197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303</v>
      </c>
    </row>
    <row r="132" s="2" customFormat="1" ht="16.5" customHeight="1">
      <c r="A132" s="39"/>
      <c r="B132" s="40"/>
      <c r="C132" s="228" t="s">
        <v>264</v>
      </c>
      <c r="D132" s="228" t="s">
        <v>217</v>
      </c>
      <c r="E132" s="229" t="s">
        <v>5573</v>
      </c>
      <c r="F132" s="230" t="s">
        <v>5574</v>
      </c>
      <c r="G132" s="231" t="s">
        <v>3197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314</v>
      </c>
    </row>
    <row r="133" s="2" customFormat="1" ht="16.5" customHeight="1">
      <c r="A133" s="39"/>
      <c r="B133" s="40"/>
      <c r="C133" s="228" t="s">
        <v>26</v>
      </c>
      <c r="D133" s="228" t="s">
        <v>217</v>
      </c>
      <c r="E133" s="229" t="s">
        <v>5575</v>
      </c>
      <c r="F133" s="230" t="s">
        <v>5576</v>
      </c>
      <c r="G133" s="231" t="s">
        <v>3197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324</v>
      </c>
    </row>
    <row r="134" s="2" customFormat="1" ht="16.5" customHeight="1">
      <c r="A134" s="39"/>
      <c r="B134" s="40"/>
      <c r="C134" s="228" t="s">
        <v>273</v>
      </c>
      <c r="D134" s="228" t="s">
        <v>217</v>
      </c>
      <c r="E134" s="229" t="s">
        <v>5577</v>
      </c>
      <c r="F134" s="230" t="s">
        <v>5578</v>
      </c>
      <c r="G134" s="231" t="s">
        <v>3197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334</v>
      </c>
    </row>
    <row r="135" s="2" customFormat="1" ht="16.5" customHeight="1">
      <c r="A135" s="39"/>
      <c r="B135" s="40"/>
      <c r="C135" s="228" t="s">
        <v>278</v>
      </c>
      <c r="D135" s="228" t="s">
        <v>217</v>
      </c>
      <c r="E135" s="229" t="s">
        <v>5579</v>
      </c>
      <c r="F135" s="230" t="s">
        <v>5580</v>
      </c>
      <c r="G135" s="231" t="s">
        <v>3197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344</v>
      </c>
    </row>
    <row r="136" s="12" customFormat="1" ht="25.92" customHeight="1">
      <c r="A136" s="12"/>
      <c r="B136" s="212"/>
      <c r="C136" s="213"/>
      <c r="D136" s="214" t="s">
        <v>79</v>
      </c>
      <c r="E136" s="215" t="s">
        <v>4061</v>
      </c>
      <c r="F136" s="215" t="s">
        <v>3022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0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80</v>
      </c>
      <c r="AY136" s="223" t="s">
        <v>215</v>
      </c>
      <c r="BK136" s="225">
        <f>SUM(BK137:BK144)</f>
        <v>0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5581</v>
      </c>
      <c r="F137" s="230" t="s">
        <v>5521</v>
      </c>
      <c r="G137" s="231" t="s">
        <v>991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355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5582</v>
      </c>
      <c r="F138" s="230" t="s">
        <v>5583</v>
      </c>
      <c r="G138" s="231" t="s">
        <v>991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365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5584</v>
      </c>
      <c r="F139" s="230" t="s">
        <v>5523</v>
      </c>
      <c r="G139" s="231" t="s">
        <v>991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375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5585</v>
      </c>
      <c r="F140" s="230" t="s">
        <v>5548</v>
      </c>
      <c r="G140" s="231" t="s">
        <v>991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384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5586</v>
      </c>
      <c r="F141" s="230" t="s">
        <v>2977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394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5587</v>
      </c>
      <c r="F142" s="230" t="s">
        <v>5530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406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5588</v>
      </c>
      <c r="F143" s="230" t="s">
        <v>5534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415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5589</v>
      </c>
      <c r="F144" s="230" t="s">
        <v>5536</v>
      </c>
      <c r="G144" s="231" t="s">
        <v>991</v>
      </c>
      <c r="H144" s="232">
        <v>1</v>
      </c>
      <c r="I144" s="233"/>
      <c r="J144" s="234">
        <f>ROUND(I144*H144,2)</f>
        <v>0</v>
      </c>
      <c r="K144" s="235"/>
      <c r="L144" s="45"/>
      <c r="M144" s="301" t="s">
        <v>1</v>
      </c>
      <c r="N144" s="302" t="s">
        <v>45</v>
      </c>
      <c r="O144" s="303"/>
      <c r="P144" s="304">
        <f>O144*H144</f>
        <v>0</v>
      </c>
      <c r="Q144" s="304">
        <v>0</v>
      </c>
      <c r="R144" s="304">
        <f>Q144*H144</f>
        <v>0</v>
      </c>
      <c r="S144" s="304">
        <v>0</v>
      </c>
      <c r="T144" s="30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427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y4cKS+Y9he0l6P1Ev38T+8iTT/Ey6bymo/QkB5s0lTHY3/FdsxN2mXjtmIoeIN/4huzVwSeGR8/z1Zot+J8bHA==" hashValue="a4Sh7hKbld/RqfXDat8/kITdgoe60inANgCqo3vO8KlS0hzNN9++eT9u3UsO6lD/whxT9d2AhQbcdWJHZp0kMA==" algorithmName="SHA-512" password="CC35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ROUND((SUM(BE124:BE150)),  2)</f>
        <v>0</v>
      </c>
      <c r="G35" s="39"/>
      <c r="H35" s="39"/>
      <c r="I35" s="165">
        <v>0.20999999999999999</v>
      </c>
      <c r="J35" s="164">
        <f>ROUND(((SUM(BE124:BE150))*I35),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ROUND((SUM(BF124:BF150)),  2)</f>
        <v>0</v>
      </c>
      <c r="G36" s="39"/>
      <c r="H36" s="39"/>
      <c r="I36" s="165">
        <v>0.14999999999999999</v>
      </c>
      <c r="J36" s="164">
        <f>ROUND(((SUM(BF124:BF150))*I36),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SLP_STA - Společná televi...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5591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5592</v>
      </c>
      <c r="E100" s="192"/>
      <c r="F100" s="192"/>
      <c r="G100" s="192"/>
      <c r="H100" s="192"/>
      <c r="I100" s="192"/>
      <c r="J100" s="193">
        <f>J127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5593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5594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5422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3060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SLP_STA - Společná televi...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P125+P127+P132+P139</f>
        <v>0</v>
      </c>
      <c r="Q124" s="105"/>
      <c r="R124" s="209">
        <f>R125+R127+R132+R139</f>
        <v>0</v>
      </c>
      <c r="S124" s="105"/>
      <c r="T124" s="210">
        <f>T125+T127+T132+T139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BK125+BK127+BK132+BK139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3987</v>
      </c>
      <c r="F125" s="215" t="s">
        <v>5595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BK126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5596</v>
      </c>
      <c r="F126" s="230" t="s">
        <v>5597</v>
      </c>
      <c r="G126" s="231" t="s">
        <v>991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4061</v>
      </c>
      <c r="F127" s="215" t="s">
        <v>5598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SUM(P128:P131)</f>
        <v>0</v>
      </c>
      <c r="Q127" s="220"/>
      <c r="R127" s="221">
        <f>SUM(R128:R131)</f>
        <v>0</v>
      </c>
      <c r="S127" s="220"/>
      <c r="T127" s="22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21</v>
      </c>
      <c r="AT127" s="224" t="s">
        <v>79</v>
      </c>
      <c r="AU127" s="224" t="s">
        <v>80</v>
      </c>
      <c r="AY127" s="223" t="s">
        <v>215</v>
      </c>
      <c r="BK127" s="225">
        <f>SUM(BK128:BK131)</f>
        <v>0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5599</v>
      </c>
      <c r="F128" s="230" t="s">
        <v>5600</v>
      </c>
      <c r="G128" s="231" t="s">
        <v>3197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16.5" customHeight="1">
      <c r="A129" s="39"/>
      <c r="B129" s="40"/>
      <c r="C129" s="228" t="s">
        <v>233</v>
      </c>
      <c r="D129" s="228" t="s">
        <v>217</v>
      </c>
      <c r="E129" s="229" t="s">
        <v>5601</v>
      </c>
      <c r="F129" s="230" t="s">
        <v>5602</v>
      </c>
      <c r="G129" s="231" t="s">
        <v>3197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16.5" customHeight="1">
      <c r="A130" s="39"/>
      <c r="B130" s="40"/>
      <c r="C130" s="228" t="s">
        <v>221</v>
      </c>
      <c r="D130" s="228" t="s">
        <v>217</v>
      </c>
      <c r="E130" s="229" t="s">
        <v>5603</v>
      </c>
      <c r="F130" s="230" t="s">
        <v>5604</v>
      </c>
      <c r="G130" s="231" t="s">
        <v>3197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16.5" customHeight="1">
      <c r="A131" s="39"/>
      <c r="B131" s="40"/>
      <c r="C131" s="228" t="s">
        <v>243</v>
      </c>
      <c r="D131" s="228" t="s">
        <v>217</v>
      </c>
      <c r="E131" s="229" t="s">
        <v>5605</v>
      </c>
      <c r="F131" s="230" t="s">
        <v>5606</v>
      </c>
      <c r="G131" s="231" t="s">
        <v>3197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12" customFormat="1" ht="25.92" customHeight="1">
      <c r="A132" s="12"/>
      <c r="B132" s="212"/>
      <c r="C132" s="213"/>
      <c r="D132" s="214" t="s">
        <v>79</v>
      </c>
      <c r="E132" s="215" t="s">
        <v>4073</v>
      </c>
      <c r="F132" s="215" t="s">
        <v>5607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79</v>
      </c>
      <c r="AU132" s="224" t="s">
        <v>80</v>
      </c>
      <c r="AY132" s="223" t="s">
        <v>215</v>
      </c>
      <c r="BK132" s="225">
        <f>SUM(BK133:BK138)</f>
        <v>0</v>
      </c>
    </row>
    <row r="133" s="2" customFormat="1" ht="21.75" customHeight="1">
      <c r="A133" s="39"/>
      <c r="B133" s="40"/>
      <c r="C133" s="228" t="s">
        <v>249</v>
      </c>
      <c r="D133" s="228" t="s">
        <v>217</v>
      </c>
      <c r="E133" s="229" t="s">
        <v>5608</v>
      </c>
      <c r="F133" s="230" t="s">
        <v>5609</v>
      </c>
      <c r="G133" s="231" t="s">
        <v>472</v>
      </c>
      <c r="H133" s="232">
        <v>145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278</v>
      </c>
    </row>
    <row r="134" s="2" customFormat="1" ht="44.25" customHeight="1">
      <c r="A134" s="39"/>
      <c r="B134" s="40"/>
      <c r="C134" s="228" t="s">
        <v>254</v>
      </c>
      <c r="D134" s="228" t="s">
        <v>217</v>
      </c>
      <c r="E134" s="229" t="s">
        <v>5610</v>
      </c>
      <c r="F134" s="230" t="s">
        <v>5611</v>
      </c>
      <c r="G134" s="231" t="s">
        <v>472</v>
      </c>
      <c r="H134" s="232">
        <v>15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293</v>
      </c>
    </row>
    <row r="135" s="2" customFormat="1" ht="16.5" customHeight="1">
      <c r="A135" s="39"/>
      <c r="B135" s="40"/>
      <c r="C135" s="228" t="s">
        <v>259</v>
      </c>
      <c r="D135" s="228" t="s">
        <v>217</v>
      </c>
      <c r="E135" s="229" t="s">
        <v>5612</v>
      </c>
      <c r="F135" s="230" t="s">
        <v>5613</v>
      </c>
      <c r="G135" s="231" t="s">
        <v>472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303</v>
      </c>
    </row>
    <row r="136" s="2" customFormat="1" ht="21.75" customHeight="1">
      <c r="A136" s="39"/>
      <c r="B136" s="40"/>
      <c r="C136" s="228" t="s">
        <v>264</v>
      </c>
      <c r="D136" s="228" t="s">
        <v>217</v>
      </c>
      <c r="E136" s="229" t="s">
        <v>5501</v>
      </c>
      <c r="F136" s="230" t="s">
        <v>5502</v>
      </c>
      <c r="G136" s="231" t="s">
        <v>3197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314</v>
      </c>
    </row>
    <row r="137" s="2" customFormat="1" ht="21.75" customHeight="1">
      <c r="A137" s="39"/>
      <c r="B137" s="40"/>
      <c r="C137" s="228" t="s">
        <v>26</v>
      </c>
      <c r="D137" s="228" t="s">
        <v>217</v>
      </c>
      <c r="E137" s="229" t="s">
        <v>5614</v>
      </c>
      <c r="F137" s="230" t="s">
        <v>5615</v>
      </c>
      <c r="G137" s="231" t="s">
        <v>991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324</v>
      </c>
    </row>
    <row r="138" s="2" customFormat="1" ht="21.75" customHeight="1">
      <c r="A138" s="39"/>
      <c r="B138" s="40"/>
      <c r="C138" s="228" t="s">
        <v>273</v>
      </c>
      <c r="D138" s="228" t="s">
        <v>217</v>
      </c>
      <c r="E138" s="229" t="s">
        <v>5616</v>
      </c>
      <c r="F138" s="230" t="s">
        <v>5617</v>
      </c>
      <c r="G138" s="231" t="s">
        <v>3197</v>
      </c>
      <c r="H138" s="232">
        <v>10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334</v>
      </c>
    </row>
    <row r="139" s="12" customFormat="1" ht="25.92" customHeight="1">
      <c r="A139" s="12"/>
      <c r="B139" s="212"/>
      <c r="C139" s="213"/>
      <c r="D139" s="214" t="s">
        <v>79</v>
      </c>
      <c r="E139" s="215" t="s">
        <v>4153</v>
      </c>
      <c r="F139" s="215" t="s">
        <v>4329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0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21</v>
      </c>
      <c r="AT139" s="224" t="s">
        <v>79</v>
      </c>
      <c r="AU139" s="224" t="s">
        <v>80</v>
      </c>
      <c r="AY139" s="223" t="s">
        <v>215</v>
      </c>
      <c r="BK139" s="225">
        <f>SUM(BK140:BK150)</f>
        <v>0</v>
      </c>
    </row>
    <row r="140" s="2" customFormat="1" ht="16.5" customHeight="1">
      <c r="A140" s="39"/>
      <c r="B140" s="40"/>
      <c r="C140" s="228" t="s">
        <v>278</v>
      </c>
      <c r="D140" s="228" t="s">
        <v>217</v>
      </c>
      <c r="E140" s="229" t="s">
        <v>5618</v>
      </c>
      <c r="F140" s="230" t="s">
        <v>5521</v>
      </c>
      <c r="G140" s="231" t="s">
        <v>991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344</v>
      </c>
    </row>
    <row r="141" s="2" customFormat="1" ht="16.5" customHeight="1">
      <c r="A141" s="39"/>
      <c r="B141" s="40"/>
      <c r="C141" s="228" t="s">
        <v>284</v>
      </c>
      <c r="D141" s="228" t="s">
        <v>217</v>
      </c>
      <c r="E141" s="229" t="s">
        <v>5619</v>
      </c>
      <c r="F141" s="230" t="s">
        <v>5620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355</v>
      </c>
    </row>
    <row r="142" s="2" customFormat="1" ht="16.5" customHeight="1">
      <c r="A142" s="39"/>
      <c r="B142" s="40"/>
      <c r="C142" s="228" t="s">
        <v>293</v>
      </c>
      <c r="D142" s="228" t="s">
        <v>217</v>
      </c>
      <c r="E142" s="229" t="s">
        <v>5621</v>
      </c>
      <c r="F142" s="230" t="s">
        <v>5622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365</v>
      </c>
    </row>
    <row r="143" s="2" customFormat="1" ht="16.5" customHeight="1">
      <c r="A143" s="39"/>
      <c r="B143" s="40"/>
      <c r="C143" s="228" t="s">
        <v>8</v>
      </c>
      <c r="D143" s="228" t="s">
        <v>217</v>
      </c>
      <c r="E143" s="229" t="s">
        <v>5623</v>
      </c>
      <c r="F143" s="230" t="s">
        <v>5523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375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5624</v>
      </c>
      <c r="F144" s="230" t="s">
        <v>5525</v>
      </c>
      <c r="G144" s="231" t="s">
        <v>991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16.5" customHeight="1">
      <c r="A145" s="39"/>
      <c r="B145" s="40"/>
      <c r="C145" s="228" t="s">
        <v>309</v>
      </c>
      <c r="D145" s="228" t="s">
        <v>217</v>
      </c>
      <c r="E145" s="229" t="s">
        <v>5625</v>
      </c>
      <c r="F145" s="230" t="s">
        <v>5527</v>
      </c>
      <c r="G145" s="231" t="s">
        <v>991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16.5" customHeight="1">
      <c r="A146" s="39"/>
      <c r="B146" s="40"/>
      <c r="C146" s="228" t="s">
        <v>314</v>
      </c>
      <c r="D146" s="228" t="s">
        <v>217</v>
      </c>
      <c r="E146" s="229" t="s">
        <v>5626</v>
      </c>
      <c r="F146" s="230" t="s">
        <v>2977</v>
      </c>
      <c r="G146" s="231" t="s">
        <v>991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16.5" customHeight="1">
      <c r="A147" s="39"/>
      <c r="B147" s="40"/>
      <c r="C147" s="228" t="s">
        <v>319</v>
      </c>
      <c r="D147" s="228" t="s">
        <v>217</v>
      </c>
      <c r="E147" s="229" t="s">
        <v>5627</v>
      </c>
      <c r="F147" s="230" t="s">
        <v>5530</v>
      </c>
      <c r="G147" s="231" t="s">
        <v>991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16.5" customHeight="1">
      <c r="A148" s="39"/>
      <c r="B148" s="40"/>
      <c r="C148" s="228" t="s">
        <v>324</v>
      </c>
      <c r="D148" s="228" t="s">
        <v>217</v>
      </c>
      <c r="E148" s="229" t="s">
        <v>5628</v>
      </c>
      <c r="F148" s="230" t="s">
        <v>5548</v>
      </c>
      <c r="G148" s="231" t="s">
        <v>991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16.5" customHeight="1">
      <c r="A149" s="39"/>
      <c r="B149" s="40"/>
      <c r="C149" s="228" t="s">
        <v>7</v>
      </c>
      <c r="D149" s="228" t="s">
        <v>217</v>
      </c>
      <c r="E149" s="229" t="s">
        <v>5629</v>
      </c>
      <c r="F149" s="230" t="s">
        <v>5534</v>
      </c>
      <c r="G149" s="231" t="s">
        <v>991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5630</v>
      </c>
      <c r="F150" s="230" t="s">
        <v>5536</v>
      </c>
      <c r="G150" s="231" t="s">
        <v>991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j80w5aVqByg1Hr62mha1t+LUvpn/bey+348JkJ4rIODy7W9n4PW7wfslg/uIMH2PrfEVDlHpGGvtWHjpl3YYiQ==" hashValue="9xIUeXTr7dxUbaGd1y7+cOBrbp7/YAD9HQFvVHbawk0Kv9885QVNtqVL/4VPDoVgy61ctcrDZiY3QOKgBoTBmw==" algorithmName="SHA-512" password="CC35"/>
  <autoFilter ref="C123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ROUND((SUM(BE122:BE131)),  2)</f>
        <v>0</v>
      </c>
      <c r="G35" s="39"/>
      <c r="H35" s="39"/>
      <c r="I35" s="165">
        <v>0.20999999999999999</v>
      </c>
      <c r="J35" s="164">
        <f>ROUND(((SUM(BE122:BE131))*I35),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ROUND((SUM(BF122:BF131)),  2)</f>
        <v>0</v>
      </c>
      <c r="G36" s="39"/>
      <c r="H36" s="39"/>
      <c r="I36" s="165">
        <v>0.14999999999999999</v>
      </c>
      <c r="J36" s="164">
        <f>ROUND(((SUM(BF122:BF131))*I36),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SLP_AP - Aktivní prvky sítě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5633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5422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SLP_AP - Aktivní prvky sítě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133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SUM(P125:P131)</f>
        <v>0</v>
      </c>
      <c r="Q124" s="220"/>
      <c r="R124" s="221">
        <f>SUM(R125:R131)</f>
        <v>0</v>
      </c>
      <c r="S124" s="220"/>
      <c r="T124" s="222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SUM(BK125:BK131)</f>
        <v>0</v>
      </c>
    </row>
    <row r="125" s="2" customFormat="1" ht="66.75" customHeight="1">
      <c r="A125" s="39"/>
      <c r="B125" s="40"/>
      <c r="C125" s="228" t="s">
        <v>21</v>
      </c>
      <c r="D125" s="228" t="s">
        <v>217</v>
      </c>
      <c r="E125" s="229" t="s">
        <v>5634</v>
      </c>
      <c r="F125" s="230" t="s">
        <v>5635</v>
      </c>
      <c r="G125" s="231" t="s">
        <v>3197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89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5636</v>
      </c>
      <c r="F126" s="230" t="s">
        <v>5637</v>
      </c>
      <c r="G126" s="231" t="s">
        <v>3197</v>
      </c>
      <c r="H126" s="232">
        <v>2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221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5638</v>
      </c>
      <c r="F127" s="230" t="s">
        <v>5639</v>
      </c>
      <c r="G127" s="231" t="s">
        <v>3197</v>
      </c>
      <c r="H127" s="232">
        <v>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5640</v>
      </c>
      <c r="F128" s="230" t="s">
        <v>5530</v>
      </c>
      <c r="G128" s="231" t="s">
        <v>991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5641</v>
      </c>
      <c r="F129" s="230" t="s">
        <v>5642</v>
      </c>
      <c r="G129" s="231" t="s">
        <v>991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5643</v>
      </c>
      <c r="F130" s="230" t="s">
        <v>5534</v>
      </c>
      <c r="G130" s="231" t="s">
        <v>991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5644</v>
      </c>
      <c r="F131" s="230" t="s">
        <v>5536</v>
      </c>
      <c r="G131" s="231" t="s">
        <v>991</v>
      </c>
      <c r="H131" s="232">
        <v>1</v>
      </c>
      <c r="I131" s="233"/>
      <c r="J131" s="234">
        <f>ROUND(I131*H131,2)</f>
        <v>0</v>
      </c>
      <c r="K131" s="235"/>
      <c r="L131" s="45"/>
      <c r="M131" s="301" t="s">
        <v>1</v>
      </c>
      <c r="N131" s="302" t="s">
        <v>45</v>
      </c>
      <c r="O131" s="303"/>
      <c r="P131" s="304">
        <f>O131*H131</f>
        <v>0</v>
      </c>
      <c r="Q131" s="304">
        <v>0</v>
      </c>
      <c r="R131" s="304">
        <f>Q131*H131</f>
        <v>0</v>
      </c>
      <c r="S131" s="304">
        <v>0</v>
      </c>
      <c r="T131" s="30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3gbWDQeJ+gYNWbht4QcYjqb/zcmguvryvOzB9Ryt/bIsnFJyy8BeUrLjsYBzUZmwJoLqO3pcZgnQ/MjyQYio5A==" hashValue="T/nCkPvOPvoZKr+T8vNP2UkPaGw2MQWHlU28sTLYmzFbsER1ZJ5jWNKK/bJzFW7HjM0pOtWUXu1kIljVTR3KTw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ROUND((SUM(BE124:BE181)),  2)</f>
        <v>0</v>
      </c>
      <c r="G35" s="39"/>
      <c r="H35" s="39"/>
      <c r="I35" s="165">
        <v>0.20999999999999999</v>
      </c>
      <c r="J35" s="164">
        <f>ROUND(((SUM(BE124:BE181))*I35),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ROUND((SUM(BF124:BF181)),  2)</f>
        <v>0</v>
      </c>
      <c r="G36" s="39"/>
      <c r="H36" s="39"/>
      <c r="I36" s="165">
        <v>0.14999999999999999</v>
      </c>
      <c r="J36" s="164">
        <f>ROUND(((SUM(BF124:BF181))*I36),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ROUND((SUM(BG124:BG181)),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ROUND((SUM(BH124:BH181)),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ROUND((SUM(BI124:BI181)),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SLP_SK - Strukturovaná ka...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5646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5647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5648</v>
      </c>
      <c r="E101" s="192"/>
      <c r="F101" s="192"/>
      <c r="G101" s="192"/>
      <c r="H101" s="192"/>
      <c r="I101" s="192"/>
      <c r="J101" s="193">
        <f>J150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5594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5422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3060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SLP_SK - Strukturovaná ka...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P125+P143+P150+P170</f>
        <v>0</v>
      </c>
      <c r="Q124" s="105"/>
      <c r="R124" s="209">
        <f>R125+R143+R150+R170</f>
        <v>0</v>
      </c>
      <c r="S124" s="105"/>
      <c r="T124" s="210">
        <f>T125+T143+T150+T170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BK125+BK143+BK150+BK170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3987</v>
      </c>
      <c r="F125" s="215" t="s">
        <v>5649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SUM(P126:P142)</f>
        <v>0</v>
      </c>
      <c r="Q125" s="220"/>
      <c r="R125" s="221">
        <f>SUM(R126:R142)</f>
        <v>0</v>
      </c>
      <c r="S125" s="220"/>
      <c r="T125" s="22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SUM(BK126:BK142)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5650</v>
      </c>
      <c r="F126" s="230" t="s">
        <v>5651</v>
      </c>
      <c r="G126" s="231" t="s">
        <v>3197</v>
      </c>
      <c r="H126" s="232">
        <v>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16.5" customHeight="1">
      <c r="A127" s="39"/>
      <c r="B127" s="40"/>
      <c r="C127" s="228" t="s">
        <v>89</v>
      </c>
      <c r="D127" s="228" t="s">
        <v>217</v>
      </c>
      <c r="E127" s="229" t="s">
        <v>5652</v>
      </c>
      <c r="F127" s="230" t="s">
        <v>5653</v>
      </c>
      <c r="G127" s="231" t="s">
        <v>3197</v>
      </c>
      <c r="H127" s="232">
        <v>116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2" customFormat="1" ht="16.5" customHeight="1">
      <c r="A128" s="39"/>
      <c r="B128" s="40"/>
      <c r="C128" s="228" t="s">
        <v>233</v>
      </c>
      <c r="D128" s="228" t="s">
        <v>217</v>
      </c>
      <c r="E128" s="229" t="s">
        <v>5654</v>
      </c>
      <c r="F128" s="230" t="s">
        <v>5655</v>
      </c>
      <c r="G128" s="231" t="s">
        <v>3197</v>
      </c>
      <c r="H128" s="232">
        <v>116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249</v>
      </c>
    </row>
    <row r="129" s="2" customFormat="1" ht="16.5" customHeight="1">
      <c r="A129" s="39"/>
      <c r="B129" s="40"/>
      <c r="C129" s="228" t="s">
        <v>221</v>
      </c>
      <c r="D129" s="228" t="s">
        <v>217</v>
      </c>
      <c r="E129" s="229" t="s">
        <v>5656</v>
      </c>
      <c r="F129" s="230" t="s">
        <v>5657</v>
      </c>
      <c r="G129" s="231" t="s">
        <v>3197</v>
      </c>
      <c r="H129" s="232">
        <v>116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259</v>
      </c>
    </row>
    <row r="130" s="2" customFormat="1" ht="21.75" customHeight="1">
      <c r="A130" s="39"/>
      <c r="B130" s="40"/>
      <c r="C130" s="228" t="s">
        <v>243</v>
      </c>
      <c r="D130" s="228" t="s">
        <v>217</v>
      </c>
      <c r="E130" s="229" t="s">
        <v>5658</v>
      </c>
      <c r="F130" s="230" t="s">
        <v>5659</v>
      </c>
      <c r="G130" s="231" t="s">
        <v>3197</v>
      </c>
      <c r="H130" s="232">
        <v>28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26</v>
      </c>
    </row>
    <row r="131" s="2" customFormat="1" ht="16.5" customHeight="1">
      <c r="A131" s="39"/>
      <c r="B131" s="40"/>
      <c r="C131" s="228" t="s">
        <v>249</v>
      </c>
      <c r="D131" s="228" t="s">
        <v>217</v>
      </c>
      <c r="E131" s="229" t="s">
        <v>5660</v>
      </c>
      <c r="F131" s="230" t="s">
        <v>5661</v>
      </c>
      <c r="G131" s="231" t="s">
        <v>3197</v>
      </c>
      <c r="H131" s="232">
        <v>6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278</v>
      </c>
    </row>
    <row r="132" s="2" customFormat="1" ht="16.5" customHeight="1">
      <c r="A132" s="39"/>
      <c r="B132" s="40"/>
      <c r="C132" s="228" t="s">
        <v>254</v>
      </c>
      <c r="D132" s="228" t="s">
        <v>217</v>
      </c>
      <c r="E132" s="229" t="s">
        <v>5662</v>
      </c>
      <c r="F132" s="230" t="s">
        <v>5663</v>
      </c>
      <c r="G132" s="231" t="s">
        <v>3197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293</v>
      </c>
    </row>
    <row r="133" s="2" customFormat="1" ht="16.5" customHeight="1">
      <c r="A133" s="39"/>
      <c r="B133" s="40"/>
      <c r="C133" s="228" t="s">
        <v>259</v>
      </c>
      <c r="D133" s="228" t="s">
        <v>217</v>
      </c>
      <c r="E133" s="229" t="s">
        <v>5664</v>
      </c>
      <c r="F133" s="230" t="s">
        <v>5665</v>
      </c>
      <c r="G133" s="231" t="s">
        <v>3197</v>
      </c>
      <c r="H133" s="232">
        <v>47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303</v>
      </c>
    </row>
    <row r="134" s="2" customFormat="1" ht="21.75" customHeight="1">
      <c r="A134" s="39"/>
      <c r="B134" s="40"/>
      <c r="C134" s="228" t="s">
        <v>264</v>
      </c>
      <c r="D134" s="228" t="s">
        <v>217</v>
      </c>
      <c r="E134" s="229" t="s">
        <v>5666</v>
      </c>
      <c r="F134" s="230" t="s">
        <v>5667</v>
      </c>
      <c r="G134" s="231" t="s">
        <v>3197</v>
      </c>
      <c r="H134" s="232">
        <v>47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314</v>
      </c>
    </row>
    <row r="135" s="2" customFormat="1" ht="21.75" customHeight="1">
      <c r="A135" s="39"/>
      <c r="B135" s="40"/>
      <c r="C135" s="228" t="s">
        <v>26</v>
      </c>
      <c r="D135" s="228" t="s">
        <v>217</v>
      </c>
      <c r="E135" s="229" t="s">
        <v>5668</v>
      </c>
      <c r="F135" s="230" t="s">
        <v>5669</v>
      </c>
      <c r="G135" s="231" t="s">
        <v>3197</v>
      </c>
      <c r="H135" s="232">
        <v>25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324</v>
      </c>
    </row>
    <row r="136" s="2" customFormat="1" ht="16.5" customHeight="1">
      <c r="A136" s="39"/>
      <c r="B136" s="40"/>
      <c r="C136" s="228" t="s">
        <v>273</v>
      </c>
      <c r="D136" s="228" t="s">
        <v>217</v>
      </c>
      <c r="E136" s="229" t="s">
        <v>5670</v>
      </c>
      <c r="F136" s="230" t="s">
        <v>5671</v>
      </c>
      <c r="G136" s="231" t="s">
        <v>472</v>
      </c>
      <c r="H136" s="232">
        <v>5974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334</v>
      </c>
    </row>
    <row r="137" s="2" customFormat="1" ht="16.5" customHeight="1">
      <c r="A137" s="39"/>
      <c r="B137" s="40"/>
      <c r="C137" s="228" t="s">
        <v>278</v>
      </c>
      <c r="D137" s="228" t="s">
        <v>217</v>
      </c>
      <c r="E137" s="229" t="s">
        <v>5672</v>
      </c>
      <c r="F137" s="230" t="s">
        <v>5673</v>
      </c>
      <c r="G137" s="231" t="s">
        <v>3197</v>
      </c>
      <c r="H137" s="232">
        <v>928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344</v>
      </c>
    </row>
    <row r="138" s="2" customFormat="1" ht="16.5" customHeight="1">
      <c r="A138" s="39"/>
      <c r="B138" s="40"/>
      <c r="C138" s="228" t="s">
        <v>284</v>
      </c>
      <c r="D138" s="228" t="s">
        <v>217</v>
      </c>
      <c r="E138" s="229" t="s">
        <v>5674</v>
      </c>
      <c r="F138" s="230" t="s">
        <v>5675</v>
      </c>
      <c r="G138" s="231" t="s">
        <v>3197</v>
      </c>
      <c r="H138" s="232">
        <v>6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355</v>
      </c>
    </row>
    <row r="139" s="2" customFormat="1" ht="21.75" customHeight="1">
      <c r="A139" s="39"/>
      <c r="B139" s="40"/>
      <c r="C139" s="228" t="s">
        <v>293</v>
      </c>
      <c r="D139" s="228" t="s">
        <v>217</v>
      </c>
      <c r="E139" s="229" t="s">
        <v>5676</v>
      </c>
      <c r="F139" s="230" t="s">
        <v>5677</v>
      </c>
      <c r="G139" s="231" t="s">
        <v>3197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365</v>
      </c>
    </row>
    <row r="140" s="2" customFormat="1" ht="16.5" customHeight="1">
      <c r="A140" s="39"/>
      <c r="B140" s="40"/>
      <c r="C140" s="228" t="s">
        <v>8</v>
      </c>
      <c r="D140" s="228" t="s">
        <v>217</v>
      </c>
      <c r="E140" s="229" t="s">
        <v>5678</v>
      </c>
      <c r="F140" s="230" t="s">
        <v>5679</v>
      </c>
      <c r="G140" s="231" t="s">
        <v>3197</v>
      </c>
      <c r="H140" s="232">
        <v>24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375</v>
      </c>
    </row>
    <row r="141" s="2" customFormat="1" ht="16.5" customHeight="1">
      <c r="A141" s="39"/>
      <c r="B141" s="40"/>
      <c r="C141" s="228" t="s">
        <v>303</v>
      </c>
      <c r="D141" s="228" t="s">
        <v>217</v>
      </c>
      <c r="E141" s="229" t="s">
        <v>5680</v>
      </c>
      <c r="F141" s="230" t="s">
        <v>5681</v>
      </c>
      <c r="G141" s="231" t="s">
        <v>3197</v>
      </c>
      <c r="H141" s="232">
        <v>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384</v>
      </c>
    </row>
    <row r="142" s="2" customFormat="1" ht="16.5" customHeight="1">
      <c r="A142" s="39"/>
      <c r="B142" s="40"/>
      <c r="C142" s="228" t="s">
        <v>309</v>
      </c>
      <c r="D142" s="228" t="s">
        <v>217</v>
      </c>
      <c r="E142" s="229" t="s">
        <v>5682</v>
      </c>
      <c r="F142" s="230" t="s">
        <v>5683</v>
      </c>
      <c r="G142" s="231" t="s">
        <v>3197</v>
      </c>
      <c r="H142" s="232">
        <v>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394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4061</v>
      </c>
      <c r="F143" s="215" t="s">
        <v>5684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314</v>
      </c>
      <c r="D144" s="228" t="s">
        <v>217</v>
      </c>
      <c r="E144" s="229" t="s">
        <v>5685</v>
      </c>
      <c r="F144" s="230" t="s">
        <v>5686</v>
      </c>
      <c r="G144" s="231" t="s">
        <v>3197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2" customFormat="1" ht="16.5" customHeight="1">
      <c r="A145" s="39"/>
      <c r="B145" s="40"/>
      <c r="C145" s="228" t="s">
        <v>319</v>
      </c>
      <c r="D145" s="228" t="s">
        <v>217</v>
      </c>
      <c r="E145" s="229" t="s">
        <v>5687</v>
      </c>
      <c r="F145" s="230" t="s">
        <v>5688</v>
      </c>
      <c r="G145" s="231" t="s">
        <v>3197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415</v>
      </c>
    </row>
    <row r="146" s="2" customFormat="1" ht="21.75" customHeight="1">
      <c r="A146" s="39"/>
      <c r="B146" s="40"/>
      <c r="C146" s="228" t="s">
        <v>324</v>
      </c>
      <c r="D146" s="228" t="s">
        <v>217</v>
      </c>
      <c r="E146" s="229" t="s">
        <v>5689</v>
      </c>
      <c r="F146" s="230" t="s">
        <v>5690</v>
      </c>
      <c r="G146" s="231" t="s">
        <v>3197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427</v>
      </c>
    </row>
    <row r="147" s="2" customFormat="1" ht="16.5" customHeight="1">
      <c r="A147" s="39"/>
      <c r="B147" s="40"/>
      <c r="C147" s="228" t="s">
        <v>7</v>
      </c>
      <c r="D147" s="228" t="s">
        <v>217</v>
      </c>
      <c r="E147" s="229" t="s">
        <v>5691</v>
      </c>
      <c r="F147" s="230" t="s">
        <v>5692</v>
      </c>
      <c r="G147" s="231" t="s">
        <v>3197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437</v>
      </c>
    </row>
    <row r="148" s="2" customFormat="1" ht="16.5" customHeight="1">
      <c r="A148" s="39"/>
      <c r="B148" s="40"/>
      <c r="C148" s="228" t="s">
        <v>334</v>
      </c>
      <c r="D148" s="228" t="s">
        <v>217</v>
      </c>
      <c r="E148" s="229" t="s">
        <v>5693</v>
      </c>
      <c r="F148" s="230" t="s">
        <v>5694</v>
      </c>
      <c r="G148" s="231" t="s">
        <v>3197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458</v>
      </c>
    </row>
    <row r="149" s="2" customFormat="1" ht="16.5" customHeight="1">
      <c r="A149" s="39"/>
      <c r="B149" s="40"/>
      <c r="C149" s="228" t="s">
        <v>339</v>
      </c>
      <c r="D149" s="228" t="s">
        <v>217</v>
      </c>
      <c r="E149" s="229" t="s">
        <v>5695</v>
      </c>
      <c r="F149" s="230" t="s">
        <v>5696</v>
      </c>
      <c r="G149" s="231" t="s">
        <v>3197</v>
      </c>
      <c r="H149" s="232">
        <v>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469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4073</v>
      </c>
      <c r="F150" s="215" t="s">
        <v>5697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SUM(P151:P169)</f>
        <v>0</v>
      </c>
      <c r="Q150" s="220"/>
      <c r="R150" s="221">
        <f>SUM(R151:R169)</f>
        <v>0</v>
      </c>
      <c r="S150" s="220"/>
      <c r="T150" s="222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SUM(BK151:BK169)</f>
        <v>0</v>
      </c>
    </row>
    <row r="151" s="2" customFormat="1" ht="16.5" customHeight="1">
      <c r="A151" s="39"/>
      <c r="B151" s="40"/>
      <c r="C151" s="228" t="s">
        <v>344</v>
      </c>
      <c r="D151" s="228" t="s">
        <v>217</v>
      </c>
      <c r="E151" s="229" t="s">
        <v>5698</v>
      </c>
      <c r="F151" s="230" t="s">
        <v>5699</v>
      </c>
      <c r="G151" s="231" t="s">
        <v>472</v>
      </c>
      <c r="H151" s="232">
        <v>32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481</v>
      </c>
    </row>
    <row r="152" s="2" customFormat="1" ht="16.5" customHeight="1">
      <c r="A152" s="39"/>
      <c r="B152" s="40"/>
      <c r="C152" s="228" t="s">
        <v>349</v>
      </c>
      <c r="D152" s="228" t="s">
        <v>217</v>
      </c>
      <c r="E152" s="229" t="s">
        <v>5700</v>
      </c>
      <c r="F152" s="230" t="s">
        <v>5701</v>
      </c>
      <c r="G152" s="231" t="s">
        <v>472</v>
      </c>
      <c r="H152" s="232">
        <v>34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492</v>
      </c>
    </row>
    <row r="153" s="2" customFormat="1" ht="16.5" customHeight="1">
      <c r="A153" s="39"/>
      <c r="B153" s="40"/>
      <c r="C153" s="228" t="s">
        <v>355</v>
      </c>
      <c r="D153" s="228" t="s">
        <v>217</v>
      </c>
      <c r="E153" s="229" t="s">
        <v>5702</v>
      </c>
      <c r="F153" s="230" t="s">
        <v>5703</v>
      </c>
      <c r="G153" s="231" t="s">
        <v>472</v>
      </c>
      <c r="H153" s="232">
        <v>86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502</v>
      </c>
    </row>
    <row r="154" s="2" customFormat="1" ht="16.5" customHeight="1">
      <c r="A154" s="39"/>
      <c r="B154" s="40"/>
      <c r="C154" s="228" t="s">
        <v>360</v>
      </c>
      <c r="D154" s="228" t="s">
        <v>217</v>
      </c>
      <c r="E154" s="229" t="s">
        <v>5704</v>
      </c>
      <c r="F154" s="230" t="s">
        <v>5705</v>
      </c>
      <c r="G154" s="231" t="s">
        <v>3197</v>
      </c>
      <c r="H154" s="232">
        <v>22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512</v>
      </c>
    </row>
    <row r="155" s="2" customFormat="1" ht="16.5" customHeight="1">
      <c r="A155" s="39"/>
      <c r="B155" s="40"/>
      <c r="C155" s="228" t="s">
        <v>365</v>
      </c>
      <c r="D155" s="228" t="s">
        <v>217</v>
      </c>
      <c r="E155" s="229" t="s">
        <v>5706</v>
      </c>
      <c r="F155" s="230" t="s">
        <v>5707</v>
      </c>
      <c r="G155" s="231" t="s">
        <v>3197</v>
      </c>
      <c r="H155" s="232">
        <v>24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525</v>
      </c>
    </row>
    <row r="156" s="2" customFormat="1" ht="16.5" customHeight="1">
      <c r="A156" s="39"/>
      <c r="B156" s="40"/>
      <c r="C156" s="228" t="s">
        <v>370</v>
      </c>
      <c r="D156" s="228" t="s">
        <v>217</v>
      </c>
      <c r="E156" s="229" t="s">
        <v>5708</v>
      </c>
      <c r="F156" s="230" t="s">
        <v>5709</v>
      </c>
      <c r="G156" s="231" t="s">
        <v>3197</v>
      </c>
      <c r="H156" s="232">
        <v>28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535</v>
      </c>
    </row>
    <row r="157" s="2" customFormat="1" ht="16.5" customHeight="1">
      <c r="A157" s="39"/>
      <c r="B157" s="40"/>
      <c r="C157" s="228" t="s">
        <v>375</v>
      </c>
      <c r="D157" s="228" t="s">
        <v>217</v>
      </c>
      <c r="E157" s="229" t="s">
        <v>5710</v>
      </c>
      <c r="F157" s="230" t="s">
        <v>5711</v>
      </c>
      <c r="G157" s="231" t="s">
        <v>3197</v>
      </c>
      <c r="H157" s="232">
        <v>600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544</v>
      </c>
    </row>
    <row r="158" s="2" customFormat="1" ht="16.5" customHeight="1">
      <c r="A158" s="39"/>
      <c r="B158" s="40"/>
      <c r="C158" s="228" t="s">
        <v>380</v>
      </c>
      <c r="D158" s="228" t="s">
        <v>217</v>
      </c>
      <c r="E158" s="229" t="s">
        <v>5712</v>
      </c>
      <c r="F158" s="230" t="s">
        <v>5713</v>
      </c>
      <c r="G158" s="231" t="s">
        <v>3197</v>
      </c>
      <c r="H158" s="232">
        <v>30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555</v>
      </c>
    </row>
    <row r="159" s="2" customFormat="1" ht="21.75" customHeight="1">
      <c r="A159" s="39"/>
      <c r="B159" s="40"/>
      <c r="C159" s="228" t="s">
        <v>384</v>
      </c>
      <c r="D159" s="228" t="s">
        <v>217</v>
      </c>
      <c r="E159" s="229" t="s">
        <v>5714</v>
      </c>
      <c r="F159" s="230" t="s">
        <v>5715</v>
      </c>
      <c r="G159" s="231" t="s">
        <v>3197</v>
      </c>
      <c r="H159" s="232">
        <v>60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564</v>
      </c>
    </row>
    <row r="160" s="2" customFormat="1" ht="16.5" customHeight="1">
      <c r="A160" s="39"/>
      <c r="B160" s="40"/>
      <c r="C160" s="228" t="s">
        <v>389</v>
      </c>
      <c r="D160" s="228" t="s">
        <v>217</v>
      </c>
      <c r="E160" s="229" t="s">
        <v>5716</v>
      </c>
      <c r="F160" s="230" t="s">
        <v>5717</v>
      </c>
      <c r="G160" s="231" t="s">
        <v>3197</v>
      </c>
      <c r="H160" s="232">
        <v>30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573</v>
      </c>
    </row>
    <row r="161" s="2" customFormat="1" ht="16.5" customHeight="1">
      <c r="A161" s="39"/>
      <c r="B161" s="40"/>
      <c r="C161" s="228" t="s">
        <v>394</v>
      </c>
      <c r="D161" s="228" t="s">
        <v>217</v>
      </c>
      <c r="E161" s="229" t="s">
        <v>5718</v>
      </c>
      <c r="F161" s="230" t="s">
        <v>5719</v>
      </c>
      <c r="G161" s="231" t="s">
        <v>3197</v>
      </c>
      <c r="H161" s="232">
        <v>30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583</v>
      </c>
    </row>
    <row r="162" s="2" customFormat="1" ht="33" customHeight="1">
      <c r="A162" s="39"/>
      <c r="B162" s="40"/>
      <c r="C162" s="228" t="s">
        <v>400</v>
      </c>
      <c r="D162" s="228" t="s">
        <v>217</v>
      </c>
      <c r="E162" s="229" t="s">
        <v>5720</v>
      </c>
      <c r="F162" s="230" t="s">
        <v>5721</v>
      </c>
      <c r="G162" s="231" t="s">
        <v>3197</v>
      </c>
      <c r="H162" s="232">
        <v>95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593</v>
      </c>
    </row>
    <row r="163" s="2" customFormat="1" ht="44.25" customHeight="1">
      <c r="A163" s="39"/>
      <c r="B163" s="40"/>
      <c r="C163" s="228" t="s">
        <v>406</v>
      </c>
      <c r="D163" s="228" t="s">
        <v>217</v>
      </c>
      <c r="E163" s="229" t="s">
        <v>5722</v>
      </c>
      <c r="F163" s="230" t="s">
        <v>5723</v>
      </c>
      <c r="G163" s="231" t="s">
        <v>472</v>
      </c>
      <c r="H163" s="232">
        <v>250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603</v>
      </c>
    </row>
    <row r="164" s="2" customFormat="1" ht="16.5" customHeight="1">
      <c r="A164" s="39"/>
      <c r="B164" s="40"/>
      <c r="C164" s="228" t="s">
        <v>411</v>
      </c>
      <c r="D164" s="228" t="s">
        <v>217</v>
      </c>
      <c r="E164" s="229" t="s">
        <v>5724</v>
      </c>
      <c r="F164" s="230" t="s">
        <v>5725</v>
      </c>
      <c r="G164" s="231" t="s">
        <v>472</v>
      </c>
      <c r="H164" s="232">
        <v>250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612</v>
      </c>
    </row>
    <row r="165" s="2" customFormat="1" ht="16.5" customHeight="1">
      <c r="A165" s="39"/>
      <c r="B165" s="40"/>
      <c r="C165" s="228" t="s">
        <v>415</v>
      </c>
      <c r="D165" s="228" t="s">
        <v>217</v>
      </c>
      <c r="E165" s="229" t="s">
        <v>5726</v>
      </c>
      <c r="F165" s="230" t="s">
        <v>5727</v>
      </c>
      <c r="G165" s="231" t="s">
        <v>472</v>
      </c>
      <c r="H165" s="232">
        <v>20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620</v>
      </c>
    </row>
    <row r="166" s="2" customFormat="1" ht="16.5" customHeight="1">
      <c r="A166" s="39"/>
      <c r="B166" s="40"/>
      <c r="C166" s="228" t="s">
        <v>420</v>
      </c>
      <c r="D166" s="228" t="s">
        <v>217</v>
      </c>
      <c r="E166" s="229" t="s">
        <v>5728</v>
      </c>
      <c r="F166" s="230" t="s">
        <v>5729</v>
      </c>
      <c r="G166" s="231" t="s">
        <v>472</v>
      </c>
      <c r="H166" s="232">
        <v>20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631</v>
      </c>
    </row>
    <row r="167" s="2" customFormat="1" ht="16.5" customHeight="1">
      <c r="A167" s="39"/>
      <c r="B167" s="40"/>
      <c r="C167" s="228" t="s">
        <v>427</v>
      </c>
      <c r="D167" s="228" t="s">
        <v>217</v>
      </c>
      <c r="E167" s="229" t="s">
        <v>5730</v>
      </c>
      <c r="F167" s="230" t="s">
        <v>5731</v>
      </c>
      <c r="G167" s="231" t="s">
        <v>3197</v>
      </c>
      <c r="H167" s="232">
        <v>20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641</v>
      </c>
    </row>
    <row r="168" s="2" customFormat="1" ht="21.75" customHeight="1">
      <c r="A168" s="39"/>
      <c r="B168" s="40"/>
      <c r="C168" s="228" t="s">
        <v>432</v>
      </c>
      <c r="D168" s="228" t="s">
        <v>217</v>
      </c>
      <c r="E168" s="229" t="s">
        <v>5732</v>
      </c>
      <c r="F168" s="230" t="s">
        <v>5502</v>
      </c>
      <c r="G168" s="231" t="s">
        <v>3197</v>
      </c>
      <c r="H168" s="232">
        <v>30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651</v>
      </c>
    </row>
    <row r="169" s="2" customFormat="1" ht="16.5" customHeight="1">
      <c r="A169" s="39"/>
      <c r="B169" s="40"/>
      <c r="C169" s="228" t="s">
        <v>437</v>
      </c>
      <c r="D169" s="228" t="s">
        <v>217</v>
      </c>
      <c r="E169" s="229" t="s">
        <v>5733</v>
      </c>
      <c r="F169" s="230" t="s">
        <v>5734</v>
      </c>
      <c r="G169" s="231" t="s">
        <v>3197</v>
      </c>
      <c r="H169" s="232">
        <v>300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661</v>
      </c>
    </row>
    <row r="170" s="12" customFormat="1" ht="25.92" customHeight="1">
      <c r="A170" s="12"/>
      <c r="B170" s="212"/>
      <c r="C170" s="213"/>
      <c r="D170" s="214" t="s">
        <v>79</v>
      </c>
      <c r="E170" s="215" t="s">
        <v>4153</v>
      </c>
      <c r="F170" s="215" t="s">
        <v>4329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SUM(P171:P181)</f>
        <v>0</v>
      </c>
      <c r="Q170" s="220"/>
      <c r="R170" s="221">
        <f>SUM(R171:R181)</f>
        <v>0</v>
      </c>
      <c r="S170" s="220"/>
      <c r="T170" s="222">
        <f>SUM(T171:T181)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21</v>
      </c>
      <c r="AT170" s="224" t="s">
        <v>79</v>
      </c>
      <c r="AU170" s="224" t="s">
        <v>80</v>
      </c>
      <c r="AY170" s="223" t="s">
        <v>215</v>
      </c>
      <c r="BK170" s="225">
        <f>SUM(BK171:BK181)</f>
        <v>0</v>
      </c>
    </row>
    <row r="171" s="2" customFormat="1" ht="16.5" customHeight="1">
      <c r="A171" s="39"/>
      <c r="B171" s="40"/>
      <c r="C171" s="228" t="s">
        <v>449</v>
      </c>
      <c r="D171" s="228" t="s">
        <v>217</v>
      </c>
      <c r="E171" s="229" t="s">
        <v>5735</v>
      </c>
      <c r="F171" s="230" t="s">
        <v>5521</v>
      </c>
      <c r="G171" s="231" t="s">
        <v>991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672</v>
      </c>
    </row>
    <row r="172" s="2" customFormat="1" ht="16.5" customHeight="1">
      <c r="A172" s="39"/>
      <c r="B172" s="40"/>
      <c r="C172" s="228" t="s">
        <v>458</v>
      </c>
      <c r="D172" s="228" t="s">
        <v>217</v>
      </c>
      <c r="E172" s="229" t="s">
        <v>5736</v>
      </c>
      <c r="F172" s="230" t="s">
        <v>5620</v>
      </c>
      <c r="G172" s="231" t="s">
        <v>991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680</v>
      </c>
    </row>
    <row r="173" s="2" customFormat="1" ht="16.5" customHeight="1">
      <c r="A173" s="39"/>
      <c r="B173" s="40"/>
      <c r="C173" s="228" t="s">
        <v>463</v>
      </c>
      <c r="D173" s="228" t="s">
        <v>217</v>
      </c>
      <c r="E173" s="229" t="s">
        <v>5737</v>
      </c>
      <c r="F173" s="230" t="s">
        <v>5622</v>
      </c>
      <c r="G173" s="231" t="s">
        <v>991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688</v>
      </c>
    </row>
    <row r="174" s="2" customFormat="1" ht="16.5" customHeight="1">
      <c r="A174" s="39"/>
      <c r="B174" s="40"/>
      <c r="C174" s="228" t="s">
        <v>469</v>
      </c>
      <c r="D174" s="228" t="s">
        <v>217</v>
      </c>
      <c r="E174" s="229" t="s">
        <v>5738</v>
      </c>
      <c r="F174" s="230" t="s">
        <v>5523</v>
      </c>
      <c r="G174" s="231" t="s">
        <v>991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697</v>
      </c>
    </row>
    <row r="175" s="2" customFormat="1" ht="16.5" customHeight="1">
      <c r="A175" s="39"/>
      <c r="B175" s="40"/>
      <c r="C175" s="228" t="s">
        <v>475</v>
      </c>
      <c r="D175" s="228" t="s">
        <v>217</v>
      </c>
      <c r="E175" s="229" t="s">
        <v>5739</v>
      </c>
      <c r="F175" s="230" t="s">
        <v>5525</v>
      </c>
      <c r="G175" s="231" t="s">
        <v>991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708</v>
      </c>
    </row>
    <row r="176" s="2" customFormat="1" ht="16.5" customHeight="1">
      <c r="A176" s="39"/>
      <c r="B176" s="40"/>
      <c r="C176" s="228" t="s">
        <v>481</v>
      </c>
      <c r="D176" s="228" t="s">
        <v>217</v>
      </c>
      <c r="E176" s="229" t="s">
        <v>5740</v>
      </c>
      <c r="F176" s="230" t="s">
        <v>5527</v>
      </c>
      <c r="G176" s="231" t="s">
        <v>991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718</v>
      </c>
    </row>
    <row r="177" s="2" customFormat="1" ht="16.5" customHeight="1">
      <c r="A177" s="39"/>
      <c r="B177" s="40"/>
      <c r="C177" s="228" t="s">
        <v>487</v>
      </c>
      <c r="D177" s="228" t="s">
        <v>217</v>
      </c>
      <c r="E177" s="229" t="s">
        <v>5741</v>
      </c>
      <c r="F177" s="230" t="s">
        <v>2977</v>
      </c>
      <c r="G177" s="231" t="s">
        <v>991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729</v>
      </c>
    </row>
    <row r="178" s="2" customFormat="1" ht="16.5" customHeight="1">
      <c r="A178" s="39"/>
      <c r="B178" s="40"/>
      <c r="C178" s="228" t="s">
        <v>492</v>
      </c>
      <c r="D178" s="228" t="s">
        <v>217</v>
      </c>
      <c r="E178" s="229" t="s">
        <v>5742</v>
      </c>
      <c r="F178" s="230" t="s">
        <v>5530</v>
      </c>
      <c r="G178" s="231" t="s">
        <v>991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</v>
      </c>
    </row>
    <row r="179" s="2" customFormat="1" ht="16.5" customHeight="1">
      <c r="A179" s="39"/>
      <c r="B179" s="40"/>
      <c r="C179" s="228" t="s">
        <v>497</v>
      </c>
      <c r="D179" s="228" t="s">
        <v>217</v>
      </c>
      <c r="E179" s="229" t="s">
        <v>5743</v>
      </c>
      <c r="F179" s="230" t="s">
        <v>5642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764</v>
      </c>
    </row>
    <row r="180" s="2" customFormat="1" ht="16.5" customHeight="1">
      <c r="A180" s="39"/>
      <c r="B180" s="40"/>
      <c r="C180" s="228" t="s">
        <v>502</v>
      </c>
      <c r="D180" s="228" t="s">
        <v>217</v>
      </c>
      <c r="E180" s="229" t="s">
        <v>5744</v>
      </c>
      <c r="F180" s="230" t="s">
        <v>5534</v>
      </c>
      <c r="G180" s="231" t="s">
        <v>991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839</v>
      </c>
    </row>
    <row r="181" s="2" customFormat="1" ht="16.5" customHeight="1">
      <c r="A181" s="39"/>
      <c r="B181" s="40"/>
      <c r="C181" s="228" t="s">
        <v>507</v>
      </c>
      <c r="D181" s="228" t="s">
        <v>217</v>
      </c>
      <c r="E181" s="229" t="s">
        <v>5745</v>
      </c>
      <c r="F181" s="230" t="s">
        <v>5536</v>
      </c>
      <c r="G181" s="231" t="s">
        <v>991</v>
      </c>
      <c r="H181" s="232">
        <v>1</v>
      </c>
      <c r="I181" s="233"/>
      <c r="J181" s="234">
        <f>ROUND(I181*H181,2)</f>
        <v>0</v>
      </c>
      <c r="K181" s="235"/>
      <c r="L181" s="45"/>
      <c r="M181" s="301" t="s">
        <v>1</v>
      </c>
      <c r="N181" s="302" t="s">
        <v>45</v>
      </c>
      <c r="O181" s="303"/>
      <c r="P181" s="304">
        <f>O181*H181</f>
        <v>0</v>
      </c>
      <c r="Q181" s="304">
        <v>0</v>
      </c>
      <c r="R181" s="304">
        <f>Q181*H181</f>
        <v>0</v>
      </c>
      <c r="S181" s="304">
        <v>0</v>
      </c>
      <c r="T181" s="30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865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kiTzxaky3OTzKPyk2Zfx642gnay8RtWOF18vD56Pu2KmTisN1P1RTBE7MJe+bHNOENbutXNDGFYxYdfGB84JRQ==" hashValue="plZimYrsj2O/NF95iHo35O2gYa66GP3zBqUWJpzytiX/0aS1MvCupM215hPTC/8oGkJvQROxXQ9n7RAbsqiDlw==" algorithmName="SHA-512" password="CC35"/>
  <autoFilter ref="C123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ROUND((SUM(BE122:BE150)),  2)</f>
        <v>0</v>
      </c>
      <c r="G35" s="39"/>
      <c r="H35" s="39"/>
      <c r="I35" s="165">
        <v>0.20999999999999999</v>
      </c>
      <c r="J35" s="164">
        <f>ROUND(((SUM(BE122:BE150))*I35),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ROUND((SUM(BF122:BF150)),  2)</f>
        <v>0</v>
      </c>
      <c r="G36" s="39"/>
      <c r="H36" s="39"/>
      <c r="I36" s="165">
        <v>0.14999999999999999</v>
      </c>
      <c r="J36" s="164">
        <f>ROUND(((SUM(BF122:BF150))*I36),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- KOMPRES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5748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- KOMPRES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5749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SUM(P125:P150)</f>
        <v>0</v>
      </c>
      <c r="Q124" s="220"/>
      <c r="R124" s="221">
        <f>SUM(R125:R150)</f>
        <v>0</v>
      </c>
      <c r="S124" s="220"/>
      <c r="T124" s="222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SUM(BK125:BK150)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5750</v>
      </c>
      <c r="F125" s="230" t="s">
        <v>5751</v>
      </c>
      <c r="G125" s="231" t="s">
        <v>472</v>
      </c>
      <c r="H125" s="232">
        <v>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5752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5753</v>
      </c>
      <c r="F126" s="230" t="s">
        <v>5754</v>
      </c>
      <c r="G126" s="231" t="s">
        <v>472</v>
      </c>
      <c r="H126" s="232">
        <v>15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5755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5756</v>
      </c>
      <c r="F127" s="230" t="s">
        <v>5757</v>
      </c>
      <c r="G127" s="231" t="s">
        <v>5758</v>
      </c>
      <c r="H127" s="232">
        <v>200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5759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5760</v>
      </c>
      <c r="F128" s="230" t="s">
        <v>5761</v>
      </c>
      <c r="G128" s="231" t="s">
        <v>373</v>
      </c>
      <c r="H128" s="232">
        <v>15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5762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5763</v>
      </c>
      <c r="F129" s="230" t="s">
        <v>5764</v>
      </c>
      <c r="G129" s="231" t="s">
        <v>373</v>
      </c>
      <c r="H129" s="232">
        <v>15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5765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5766</v>
      </c>
      <c r="F130" s="230" t="s">
        <v>5767</v>
      </c>
      <c r="G130" s="231" t="s">
        <v>472</v>
      </c>
      <c r="H130" s="232">
        <v>20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5768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5769</v>
      </c>
      <c r="F131" s="230" t="s">
        <v>5770</v>
      </c>
      <c r="G131" s="231" t="s">
        <v>472</v>
      </c>
      <c r="H131" s="232">
        <v>20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5771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5772</v>
      </c>
      <c r="F132" s="230" t="s">
        <v>5773</v>
      </c>
      <c r="G132" s="231" t="s">
        <v>373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5774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5775</v>
      </c>
      <c r="F133" s="230" t="s">
        <v>5776</v>
      </c>
      <c r="G133" s="231" t="s">
        <v>373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5777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5778</v>
      </c>
      <c r="F134" s="230" t="s">
        <v>5779</v>
      </c>
      <c r="G134" s="231" t="s">
        <v>373</v>
      </c>
      <c r="H134" s="232">
        <v>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5780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5781</v>
      </c>
      <c r="F135" s="230" t="s">
        <v>5782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5783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5784</v>
      </c>
      <c r="F136" s="230" t="s">
        <v>5785</v>
      </c>
      <c r="G136" s="231" t="s">
        <v>472</v>
      </c>
      <c r="H136" s="232">
        <v>20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5786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5787</v>
      </c>
      <c r="F137" s="230" t="s">
        <v>5788</v>
      </c>
      <c r="G137" s="231" t="s">
        <v>373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5789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5790</v>
      </c>
      <c r="F138" s="230" t="s">
        <v>5791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5792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5793</v>
      </c>
      <c r="F139" s="230" t="s">
        <v>5794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5795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5796</v>
      </c>
      <c r="F140" s="230" t="s">
        <v>5797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5798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5799</v>
      </c>
      <c r="F141" s="230" t="s">
        <v>5800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5801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5802</v>
      </c>
      <c r="F142" s="230" t="s">
        <v>5803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5804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5805</v>
      </c>
      <c r="F143" s="230" t="s">
        <v>5806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5807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5808</v>
      </c>
      <c r="F144" s="230" t="s">
        <v>5809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5810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5811</v>
      </c>
      <c r="F145" s="230" t="s">
        <v>5812</v>
      </c>
      <c r="G145" s="231" t="s">
        <v>373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5813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5814</v>
      </c>
      <c r="F146" s="230" t="s">
        <v>5815</v>
      </c>
      <c r="G146" s="231" t="s">
        <v>373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5816</v>
      </c>
    </row>
    <row r="147" s="2" customFormat="1" ht="21.75" customHeight="1">
      <c r="A147" s="39"/>
      <c r="B147" s="40"/>
      <c r="C147" s="228" t="s">
        <v>339</v>
      </c>
      <c r="D147" s="228" t="s">
        <v>217</v>
      </c>
      <c r="E147" s="229" t="s">
        <v>5817</v>
      </c>
      <c r="F147" s="230" t="s">
        <v>5818</v>
      </c>
      <c r="G147" s="231" t="s">
        <v>373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5819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5820</v>
      </c>
      <c r="F148" s="230" t="s">
        <v>5821</v>
      </c>
      <c r="G148" s="231" t="s">
        <v>373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5822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5823</v>
      </c>
      <c r="F149" s="230" t="s">
        <v>5824</v>
      </c>
      <c r="G149" s="231" t="s">
        <v>373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5825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5826</v>
      </c>
      <c r="F150" s="230" t="s">
        <v>5827</v>
      </c>
      <c r="G150" s="231" t="s">
        <v>373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5828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3UEXg5g0lJlYWjAhkvEYB0rxWaG1tB5WeHoFOag/Kzm8XFkxIJqeMps5kJZ3JXXrgLQbf9VNVCbb5vcBrGf4kg==" hashValue="/NGq6QblH9w+9ooLKeRQqFkIcz4rdOxHy6BfrSp8OJmJIG98dL6H7t8ZRK3suY1pGL3hCq5MAqoTzQ5IAf05dQ==" algorithmName="SHA-512" password="CC35"/>
  <autoFilter ref="C121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ROUND((SUM(BE122:BE174)),  2)</f>
        <v>0</v>
      </c>
      <c r="G35" s="39"/>
      <c r="H35" s="39"/>
      <c r="I35" s="165">
        <v>0.20999999999999999</v>
      </c>
      <c r="J35" s="164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ROUND((SUM(BF122:BF174)),  2)</f>
        <v>0</v>
      </c>
      <c r="G36" s="39"/>
      <c r="H36" s="39"/>
      <c r="I36" s="165">
        <v>0.14999999999999999</v>
      </c>
      <c r="J36" s="164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ROZV -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5830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ROZV - ROZVODY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5831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SUM(P125:P174)</f>
        <v>0</v>
      </c>
      <c r="Q124" s="220"/>
      <c r="R124" s="221">
        <f>SUM(R125:R174)</f>
        <v>0</v>
      </c>
      <c r="S124" s="220"/>
      <c r="T124" s="222">
        <f>SUM(T125:T174)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SUM(BK125:BK174)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5832</v>
      </c>
      <c r="F125" s="230" t="s">
        <v>5833</v>
      </c>
      <c r="G125" s="231" t="s">
        <v>472</v>
      </c>
      <c r="H125" s="232">
        <v>25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5834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5750</v>
      </c>
      <c r="F126" s="230" t="s">
        <v>5751</v>
      </c>
      <c r="G126" s="231" t="s">
        <v>472</v>
      </c>
      <c r="H126" s="232">
        <v>91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5835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5753</v>
      </c>
      <c r="F127" s="230" t="s">
        <v>5754</v>
      </c>
      <c r="G127" s="231" t="s">
        <v>472</v>
      </c>
      <c r="H127" s="232">
        <v>888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5836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5837</v>
      </c>
      <c r="F128" s="230" t="s">
        <v>5838</v>
      </c>
      <c r="G128" s="231" t="s">
        <v>472</v>
      </c>
      <c r="H128" s="232">
        <v>234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5839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5840</v>
      </c>
      <c r="F129" s="230" t="s">
        <v>5841</v>
      </c>
      <c r="G129" s="231" t="s">
        <v>472</v>
      </c>
      <c r="H129" s="232">
        <v>294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5842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5843</v>
      </c>
      <c r="F130" s="230" t="s">
        <v>5803</v>
      </c>
      <c r="G130" s="231" t="s">
        <v>373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5844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5756</v>
      </c>
      <c r="F131" s="230" t="s">
        <v>5757</v>
      </c>
      <c r="G131" s="231" t="s">
        <v>5758</v>
      </c>
      <c r="H131" s="232">
        <v>4500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5845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5846</v>
      </c>
      <c r="F132" s="230" t="s">
        <v>5847</v>
      </c>
      <c r="G132" s="231" t="s">
        <v>373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5848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5849</v>
      </c>
      <c r="F133" s="230" t="s">
        <v>5850</v>
      </c>
      <c r="G133" s="231" t="s">
        <v>373</v>
      </c>
      <c r="H133" s="232">
        <v>28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5851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5852</v>
      </c>
      <c r="F134" s="230" t="s">
        <v>5853</v>
      </c>
      <c r="G134" s="231" t="s">
        <v>373</v>
      </c>
      <c r="H134" s="232">
        <v>24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5854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5855</v>
      </c>
      <c r="F135" s="230" t="s">
        <v>5856</v>
      </c>
      <c r="G135" s="231" t="s">
        <v>373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5857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5760</v>
      </c>
      <c r="F136" s="230" t="s">
        <v>5761</v>
      </c>
      <c r="G136" s="231" t="s">
        <v>373</v>
      </c>
      <c r="H136" s="232">
        <v>613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5858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5763</v>
      </c>
      <c r="F137" s="230" t="s">
        <v>5764</v>
      </c>
      <c r="G137" s="231" t="s">
        <v>373</v>
      </c>
      <c r="H137" s="232">
        <v>60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5859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5860</v>
      </c>
      <c r="F138" s="230" t="s">
        <v>5861</v>
      </c>
      <c r="G138" s="231" t="s">
        <v>373</v>
      </c>
      <c r="H138" s="232">
        <v>220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5862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5863</v>
      </c>
      <c r="F139" s="230" t="s">
        <v>5864</v>
      </c>
      <c r="G139" s="231" t="s">
        <v>373</v>
      </c>
      <c r="H139" s="232">
        <v>44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5865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5766</v>
      </c>
      <c r="F140" s="230" t="s">
        <v>5767</v>
      </c>
      <c r="G140" s="231" t="s">
        <v>472</v>
      </c>
      <c r="H140" s="232">
        <v>1532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5866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5867</v>
      </c>
      <c r="F141" s="230" t="s">
        <v>5868</v>
      </c>
      <c r="G141" s="231" t="s">
        <v>373</v>
      </c>
      <c r="H141" s="232">
        <v>7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5869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5870</v>
      </c>
      <c r="F142" s="230" t="s">
        <v>5871</v>
      </c>
      <c r="G142" s="231" t="s">
        <v>472</v>
      </c>
      <c r="H142" s="232">
        <v>1532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5872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5769</v>
      </c>
      <c r="F143" s="230" t="s">
        <v>5770</v>
      </c>
      <c r="G143" s="231" t="s">
        <v>472</v>
      </c>
      <c r="H143" s="232">
        <v>1532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5873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5874</v>
      </c>
      <c r="F144" s="230" t="s">
        <v>5875</v>
      </c>
      <c r="G144" s="231" t="s">
        <v>373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5876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5877</v>
      </c>
      <c r="F145" s="230" t="s">
        <v>5878</v>
      </c>
      <c r="G145" s="231" t="s">
        <v>373</v>
      </c>
      <c r="H145" s="232">
        <v>36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5879</v>
      </c>
    </row>
    <row r="146" s="2" customFormat="1" ht="16.5" customHeight="1">
      <c r="A146" s="39"/>
      <c r="B146" s="40"/>
      <c r="C146" s="228" t="s">
        <v>334</v>
      </c>
      <c r="D146" s="228" t="s">
        <v>217</v>
      </c>
      <c r="E146" s="229" t="s">
        <v>5880</v>
      </c>
      <c r="F146" s="230" t="s">
        <v>5881</v>
      </c>
      <c r="G146" s="231" t="s">
        <v>373</v>
      </c>
      <c r="H146" s="232">
        <v>7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5882</v>
      </c>
    </row>
    <row r="147" s="2" customFormat="1" ht="16.5" customHeight="1">
      <c r="A147" s="39"/>
      <c r="B147" s="40"/>
      <c r="C147" s="228" t="s">
        <v>339</v>
      </c>
      <c r="D147" s="228" t="s">
        <v>217</v>
      </c>
      <c r="E147" s="229" t="s">
        <v>5772</v>
      </c>
      <c r="F147" s="230" t="s">
        <v>5773</v>
      </c>
      <c r="G147" s="231" t="s">
        <v>373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5883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5775</v>
      </c>
      <c r="F148" s="230" t="s">
        <v>5776</v>
      </c>
      <c r="G148" s="231" t="s">
        <v>373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5884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5885</v>
      </c>
      <c r="F149" s="230" t="s">
        <v>5886</v>
      </c>
      <c r="G149" s="231" t="s">
        <v>373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5887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5888</v>
      </c>
      <c r="F150" s="230" t="s">
        <v>5889</v>
      </c>
      <c r="G150" s="231" t="s">
        <v>373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5890</v>
      </c>
    </row>
    <row r="151" s="2" customFormat="1" ht="16.5" customHeight="1">
      <c r="A151" s="39"/>
      <c r="B151" s="40"/>
      <c r="C151" s="228" t="s">
        <v>360</v>
      </c>
      <c r="D151" s="228" t="s">
        <v>217</v>
      </c>
      <c r="E151" s="229" t="s">
        <v>5778</v>
      </c>
      <c r="F151" s="230" t="s">
        <v>5779</v>
      </c>
      <c r="G151" s="231" t="s">
        <v>373</v>
      </c>
      <c r="H151" s="232">
        <v>42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5891</v>
      </c>
    </row>
    <row r="152" s="2" customFormat="1" ht="16.5" customHeight="1">
      <c r="A152" s="39"/>
      <c r="B152" s="40"/>
      <c r="C152" s="228" t="s">
        <v>365</v>
      </c>
      <c r="D152" s="228" t="s">
        <v>217</v>
      </c>
      <c r="E152" s="229" t="s">
        <v>5892</v>
      </c>
      <c r="F152" s="230" t="s">
        <v>5893</v>
      </c>
      <c r="G152" s="231" t="s">
        <v>373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5894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5781</v>
      </c>
      <c r="F153" s="230" t="s">
        <v>5782</v>
      </c>
      <c r="G153" s="231" t="s">
        <v>373</v>
      </c>
      <c r="H153" s="232">
        <v>12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5895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5896</v>
      </c>
      <c r="F154" s="230" t="s">
        <v>5897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5898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5899</v>
      </c>
      <c r="F155" s="230" t="s">
        <v>5900</v>
      </c>
      <c r="G155" s="231" t="s">
        <v>373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5901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5902</v>
      </c>
      <c r="F156" s="230" t="s">
        <v>5903</v>
      </c>
      <c r="G156" s="231" t="s">
        <v>373</v>
      </c>
      <c r="H156" s="232">
        <v>16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5904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5905</v>
      </c>
      <c r="F157" s="230" t="s">
        <v>5906</v>
      </c>
      <c r="G157" s="231" t="s">
        <v>373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5907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5908</v>
      </c>
      <c r="F158" s="230" t="s">
        <v>5909</v>
      </c>
      <c r="G158" s="231" t="s">
        <v>373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5910</v>
      </c>
    </row>
    <row r="159" s="2" customFormat="1" ht="21.75" customHeight="1">
      <c r="A159" s="39"/>
      <c r="B159" s="40"/>
      <c r="C159" s="228" t="s">
        <v>400</v>
      </c>
      <c r="D159" s="228" t="s">
        <v>217</v>
      </c>
      <c r="E159" s="229" t="s">
        <v>5911</v>
      </c>
      <c r="F159" s="230" t="s">
        <v>5912</v>
      </c>
      <c r="G159" s="231" t="s">
        <v>373</v>
      </c>
      <c r="H159" s="232">
        <v>3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5913</v>
      </c>
    </row>
    <row r="160" s="2" customFormat="1" ht="16.5" customHeight="1">
      <c r="A160" s="39"/>
      <c r="B160" s="40"/>
      <c r="C160" s="228" t="s">
        <v>406</v>
      </c>
      <c r="D160" s="228" t="s">
        <v>217</v>
      </c>
      <c r="E160" s="229" t="s">
        <v>5914</v>
      </c>
      <c r="F160" s="230" t="s">
        <v>5915</v>
      </c>
      <c r="G160" s="231" t="s">
        <v>472</v>
      </c>
      <c r="H160" s="232">
        <v>360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5916</v>
      </c>
    </row>
    <row r="161" s="2" customFormat="1" ht="21.75" customHeight="1">
      <c r="A161" s="39"/>
      <c r="B161" s="40"/>
      <c r="C161" s="228" t="s">
        <v>411</v>
      </c>
      <c r="D161" s="228" t="s">
        <v>217</v>
      </c>
      <c r="E161" s="229" t="s">
        <v>5917</v>
      </c>
      <c r="F161" s="230" t="s">
        <v>5918</v>
      </c>
      <c r="G161" s="231" t="s">
        <v>3197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5919</v>
      </c>
    </row>
    <row r="162" s="2" customFormat="1" ht="21.75" customHeight="1">
      <c r="A162" s="39"/>
      <c r="B162" s="40"/>
      <c r="C162" s="228" t="s">
        <v>415</v>
      </c>
      <c r="D162" s="228" t="s">
        <v>217</v>
      </c>
      <c r="E162" s="229" t="s">
        <v>5920</v>
      </c>
      <c r="F162" s="230" t="s">
        <v>5921</v>
      </c>
      <c r="G162" s="231" t="s">
        <v>3197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5922</v>
      </c>
    </row>
    <row r="163" s="2" customFormat="1" ht="21.75" customHeight="1">
      <c r="A163" s="39"/>
      <c r="B163" s="40"/>
      <c r="C163" s="228" t="s">
        <v>420</v>
      </c>
      <c r="D163" s="228" t="s">
        <v>217</v>
      </c>
      <c r="E163" s="229" t="s">
        <v>5923</v>
      </c>
      <c r="F163" s="230" t="s">
        <v>5924</v>
      </c>
      <c r="G163" s="231" t="s">
        <v>3197</v>
      </c>
      <c r="H163" s="232">
        <v>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5925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5926</v>
      </c>
      <c r="F164" s="230" t="s">
        <v>5927</v>
      </c>
      <c r="G164" s="231" t="s">
        <v>373</v>
      </c>
      <c r="H164" s="232">
        <v>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5928</v>
      </c>
    </row>
    <row r="165" s="2" customFormat="1" ht="66.75" customHeight="1">
      <c r="A165" s="39"/>
      <c r="B165" s="40"/>
      <c r="C165" s="228" t="s">
        <v>432</v>
      </c>
      <c r="D165" s="228" t="s">
        <v>217</v>
      </c>
      <c r="E165" s="229" t="s">
        <v>5929</v>
      </c>
      <c r="F165" s="230" t="s">
        <v>5930</v>
      </c>
      <c r="G165" s="231" t="s">
        <v>373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5931</v>
      </c>
    </row>
    <row r="166" s="2" customFormat="1" ht="66.75" customHeight="1">
      <c r="A166" s="39"/>
      <c r="B166" s="40"/>
      <c r="C166" s="228" t="s">
        <v>437</v>
      </c>
      <c r="D166" s="228" t="s">
        <v>217</v>
      </c>
      <c r="E166" s="229" t="s">
        <v>5932</v>
      </c>
      <c r="F166" s="230" t="s">
        <v>5933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5934</v>
      </c>
    </row>
    <row r="167" s="2" customFormat="1" ht="66.75" customHeight="1">
      <c r="A167" s="39"/>
      <c r="B167" s="40"/>
      <c r="C167" s="228" t="s">
        <v>449</v>
      </c>
      <c r="D167" s="228" t="s">
        <v>217</v>
      </c>
      <c r="E167" s="229" t="s">
        <v>5935</v>
      </c>
      <c r="F167" s="230" t="s">
        <v>5936</v>
      </c>
      <c r="G167" s="231" t="s">
        <v>373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5937</v>
      </c>
    </row>
    <row r="168" s="2" customFormat="1" ht="16.5" customHeight="1">
      <c r="A168" s="39"/>
      <c r="B168" s="40"/>
      <c r="C168" s="228" t="s">
        <v>458</v>
      </c>
      <c r="D168" s="228" t="s">
        <v>217</v>
      </c>
      <c r="E168" s="229" t="s">
        <v>5938</v>
      </c>
      <c r="F168" s="230" t="s">
        <v>5939</v>
      </c>
      <c r="G168" s="231" t="s">
        <v>373</v>
      </c>
      <c r="H168" s="232">
        <v>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5940</v>
      </c>
    </row>
    <row r="169" s="2" customFormat="1" ht="16.5" customHeight="1">
      <c r="A169" s="39"/>
      <c r="B169" s="40"/>
      <c r="C169" s="228" t="s">
        <v>463</v>
      </c>
      <c r="D169" s="228" t="s">
        <v>217</v>
      </c>
      <c r="E169" s="229" t="s">
        <v>5941</v>
      </c>
      <c r="F169" s="230" t="s">
        <v>5942</v>
      </c>
      <c r="G169" s="231" t="s">
        <v>373</v>
      </c>
      <c r="H169" s="232">
        <v>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5943</v>
      </c>
    </row>
    <row r="170" s="2" customFormat="1" ht="16.5" customHeight="1">
      <c r="A170" s="39"/>
      <c r="B170" s="40"/>
      <c r="C170" s="228" t="s">
        <v>469</v>
      </c>
      <c r="D170" s="228" t="s">
        <v>217</v>
      </c>
      <c r="E170" s="229" t="s">
        <v>5944</v>
      </c>
      <c r="F170" s="230" t="s">
        <v>5791</v>
      </c>
      <c r="G170" s="231" t="s">
        <v>373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5945</v>
      </c>
    </row>
    <row r="171" s="2" customFormat="1" ht="16.5" customHeight="1">
      <c r="A171" s="39"/>
      <c r="B171" s="40"/>
      <c r="C171" s="228" t="s">
        <v>475</v>
      </c>
      <c r="D171" s="228" t="s">
        <v>217</v>
      </c>
      <c r="E171" s="229" t="s">
        <v>5946</v>
      </c>
      <c r="F171" s="230" t="s">
        <v>5794</v>
      </c>
      <c r="G171" s="231" t="s">
        <v>373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5947</v>
      </c>
    </row>
    <row r="172" s="2" customFormat="1" ht="16.5" customHeight="1">
      <c r="A172" s="39"/>
      <c r="B172" s="40"/>
      <c r="C172" s="228" t="s">
        <v>481</v>
      </c>
      <c r="D172" s="228" t="s">
        <v>217</v>
      </c>
      <c r="E172" s="229" t="s">
        <v>5948</v>
      </c>
      <c r="F172" s="230" t="s">
        <v>5797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5949</v>
      </c>
    </row>
    <row r="173" s="2" customFormat="1" ht="21.75" customHeight="1">
      <c r="A173" s="39"/>
      <c r="B173" s="40"/>
      <c r="C173" s="228" t="s">
        <v>487</v>
      </c>
      <c r="D173" s="228" t="s">
        <v>217</v>
      </c>
      <c r="E173" s="229" t="s">
        <v>5950</v>
      </c>
      <c r="F173" s="230" t="s">
        <v>5951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5952</v>
      </c>
    </row>
    <row r="174" s="2" customFormat="1" ht="16.5" customHeight="1">
      <c r="A174" s="39"/>
      <c r="B174" s="40"/>
      <c r="C174" s="228" t="s">
        <v>492</v>
      </c>
      <c r="D174" s="228" t="s">
        <v>217</v>
      </c>
      <c r="E174" s="229" t="s">
        <v>5953</v>
      </c>
      <c r="F174" s="230" t="s">
        <v>5800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301" t="s">
        <v>1</v>
      </c>
      <c r="N174" s="302" t="s">
        <v>45</v>
      </c>
      <c r="O174" s="303"/>
      <c r="P174" s="304">
        <f>O174*H174</f>
        <v>0</v>
      </c>
      <c r="Q174" s="304">
        <v>0</v>
      </c>
      <c r="R174" s="304">
        <f>Q174*H174</f>
        <v>0</v>
      </c>
      <c r="S174" s="304">
        <v>0</v>
      </c>
      <c r="T174" s="30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5954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fFwQfnkTGWkyEshqsq8mB27DnbPE+0PAI6Qal8Bo6CaXraEbQIsy15lKPdEW1QZ/QumyxcYBvNsNnwLYbMtrOw==" hashValue="yobvgHAhzb2/B7Gc+oyK/VcdF4JcDUaoKi+Ry7NWJmjjsrG1o3ChO4pEDdygEywXYvGly+gdwA6/Ojv6A3PLLA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ROUND((SUM(BE122:BE145)),  2)</f>
        <v>0</v>
      </c>
      <c r="G35" s="39"/>
      <c r="H35" s="39"/>
      <c r="I35" s="165">
        <v>0.20999999999999999</v>
      </c>
      <c r="J35" s="164">
        <f>ROUND(((SUM(BE122:BE145))*I35),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ROUND((SUM(BF122:BF145)),  2)</f>
        <v>0</v>
      </c>
      <c r="G36" s="39"/>
      <c r="H36" s="39"/>
      <c r="I36" s="165">
        <v>0.14999999999999999</v>
      </c>
      <c r="J36" s="164">
        <f>ROUND(((SUM(BF122:BF145))*I36),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VAK - VAK.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5956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VAK - VAK.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5957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SUM(P125:P145)</f>
        <v>0</v>
      </c>
      <c r="Q124" s="220"/>
      <c r="R124" s="221">
        <f>SUM(R125:R145)</f>
        <v>0</v>
      </c>
      <c r="S124" s="220"/>
      <c r="T124" s="222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SUM(BK125:BK145)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5840</v>
      </c>
      <c r="F125" s="230" t="s">
        <v>5841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5958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5756</v>
      </c>
      <c r="F126" s="230" t="s">
        <v>5757</v>
      </c>
      <c r="G126" s="231" t="s">
        <v>5758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5959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5760</v>
      </c>
      <c r="F127" s="230" t="s">
        <v>5761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5960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5763</v>
      </c>
      <c r="F128" s="230" t="s">
        <v>5764</v>
      </c>
      <c r="G128" s="231" t="s">
        <v>373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5961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5766</v>
      </c>
      <c r="F129" s="230" t="s">
        <v>5767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5962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5769</v>
      </c>
      <c r="F130" s="230" t="s">
        <v>5770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5963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5778</v>
      </c>
      <c r="F131" s="230" t="s">
        <v>5779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5964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5899</v>
      </c>
      <c r="F132" s="230" t="s">
        <v>5900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5965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5905</v>
      </c>
      <c r="F133" s="230" t="s">
        <v>5906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5966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5967</v>
      </c>
      <c r="F134" s="230" t="s">
        <v>5803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5968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5784</v>
      </c>
      <c r="F135" s="230" t="s">
        <v>5785</v>
      </c>
      <c r="G135" s="231" t="s">
        <v>472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5969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5787</v>
      </c>
      <c r="F136" s="230" t="s">
        <v>5788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5970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5971</v>
      </c>
      <c r="F137" s="230" t="s">
        <v>5889</v>
      </c>
      <c r="G137" s="231" t="s">
        <v>373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5972</v>
      </c>
    </row>
    <row r="138" s="2" customFormat="1" ht="33" customHeight="1">
      <c r="A138" s="39"/>
      <c r="B138" s="40"/>
      <c r="C138" s="228" t="s">
        <v>293</v>
      </c>
      <c r="D138" s="228" t="s">
        <v>217</v>
      </c>
      <c r="E138" s="229" t="s">
        <v>5973</v>
      </c>
      <c r="F138" s="230" t="s">
        <v>5974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5975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5976</v>
      </c>
      <c r="F139" s="230" t="s">
        <v>5827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5977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5978</v>
      </c>
      <c r="F140" s="230" t="s">
        <v>5979</v>
      </c>
      <c r="G140" s="231" t="s">
        <v>472</v>
      </c>
      <c r="H140" s="232">
        <v>60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5980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5981</v>
      </c>
      <c r="F141" s="230" t="s">
        <v>5982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5983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5790</v>
      </c>
      <c r="F142" s="230" t="s">
        <v>5791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5984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5793</v>
      </c>
      <c r="F143" s="230" t="s">
        <v>5794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5985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5796</v>
      </c>
      <c r="F144" s="230" t="s">
        <v>5797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5986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5799</v>
      </c>
      <c r="F145" s="230" t="s">
        <v>5800</v>
      </c>
      <c r="G145" s="231" t="s">
        <v>373</v>
      </c>
      <c r="H145" s="232">
        <v>1</v>
      </c>
      <c r="I145" s="233"/>
      <c r="J145" s="234">
        <f>ROUND(I145*H145,2)</f>
        <v>0</v>
      </c>
      <c r="K145" s="235"/>
      <c r="L145" s="45"/>
      <c r="M145" s="301" t="s">
        <v>1</v>
      </c>
      <c r="N145" s="302" t="s">
        <v>45</v>
      </c>
      <c r="O145" s="303"/>
      <c r="P145" s="304">
        <f>O145*H145</f>
        <v>0</v>
      </c>
      <c r="Q145" s="304">
        <v>0</v>
      </c>
      <c r="R145" s="304">
        <f>Q145*H145</f>
        <v>0</v>
      </c>
      <c r="S145" s="304">
        <v>0</v>
      </c>
      <c r="T145" s="30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5987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pt22sHtzR2e9bH/L2ByS/RyfSa+RrZlV8oOb+UNzEOVtEoUM3uc5QYhO0PFJ78SbCmUQRladWM2wIVx35ExPRA==" hashValue="iRjmG7iIOxVGt4x0DqDyTPeT+v4kgN1436VOdv88kK8oZAXH/Nm2R74+mbKgc5VfnRZuS/kIPflohGCZrT4xHA==" algorithmName="SHA-512" password="CC3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LZC - LZCO 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5989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5990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LZC - LZCO 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213</v>
      </c>
      <c r="F123" s="215" t="s">
        <v>213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5991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5753</v>
      </c>
      <c r="F125" s="230" t="s">
        <v>5754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5992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5756</v>
      </c>
      <c r="F126" s="230" t="s">
        <v>5757</v>
      </c>
      <c r="G126" s="231" t="s">
        <v>5758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5993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5760</v>
      </c>
      <c r="F127" s="230" t="s">
        <v>5761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5994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5763</v>
      </c>
      <c r="F128" s="230" t="s">
        <v>5764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5995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5870</v>
      </c>
      <c r="F129" s="230" t="s">
        <v>5871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5996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5769</v>
      </c>
      <c r="F130" s="230" t="s">
        <v>5770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5997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5790</v>
      </c>
      <c r="F131" s="230" t="s">
        <v>5791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5998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5793</v>
      </c>
      <c r="F132" s="230" t="s">
        <v>5794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5999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5796</v>
      </c>
      <c r="F133" s="230" t="s">
        <v>5797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6000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5799</v>
      </c>
      <c r="F134" s="230" t="s">
        <v>5800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6001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6002</v>
      </c>
      <c r="F135" s="230" t="s">
        <v>5803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6003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6004</v>
      </c>
      <c r="F136" s="230" t="s">
        <v>6005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6006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6007</v>
      </c>
      <c r="F137" s="230" t="s">
        <v>5767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6008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6009</v>
      </c>
      <c r="F138" s="230" t="s">
        <v>6010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6011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6012</v>
      </c>
      <c r="F139" s="230" t="s">
        <v>6013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6014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6015</v>
      </c>
      <c r="F140" s="230" t="s">
        <v>6016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6017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j3CKOrt75Srx9+bjcKuVHJsVvsi/BtqWaffreEDTn3sYrAwrnM61kodlVs2JVeBsxUE+vRHGO+d44kK/dfkVpg==" hashValue="YJeQgQUY1naVqmxKKY9V6DZFlAiqriPmz8XeMc97xtTsWf8PJ1Nm6AfAIekkmGlM/IFYeZKCttb0QJ5cWuQA7A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6018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5746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LZN - LZN 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5632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6019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5746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LZN - LZN 20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3987</v>
      </c>
      <c r="F124" s="226" t="s">
        <v>6020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5753</v>
      </c>
      <c r="F125" s="230" t="s">
        <v>5754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6021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5756</v>
      </c>
      <c r="F126" s="230" t="s">
        <v>5757</v>
      </c>
      <c r="G126" s="231" t="s">
        <v>5758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6022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5760</v>
      </c>
      <c r="F127" s="230" t="s">
        <v>5761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6023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5763</v>
      </c>
      <c r="F128" s="230" t="s">
        <v>5764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6024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5870</v>
      </c>
      <c r="F129" s="230" t="s">
        <v>5871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6025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5769</v>
      </c>
      <c r="F130" s="230" t="s">
        <v>5770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6026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5790</v>
      </c>
      <c r="F131" s="230" t="s">
        <v>5791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6027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5793</v>
      </c>
      <c r="F132" s="230" t="s">
        <v>5794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6028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5796</v>
      </c>
      <c r="F133" s="230" t="s">
        <v>5797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6029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5799</v>
      </c>
      <c r="F134" s="230" t="s">
        <v>5800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6030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6002</v>
      </c>
      <c r="F135" s="230" t="s">
        <v>5803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6031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6004</v>
      </c>
      <c r="F136" s="230" t="s">
        <v>6005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6032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6007</v>
      </c>
      <c r="F137" s="230" t="s">
        <v>5767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6033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6009</v>
      </c>
      <c r="F138" s="230" t="s">
        <v>6010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6034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6012</v>
      </c>
      <c r="F139" s="230" t="s">
        <v>6013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6035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6015</v>
      </c>
      <c r="F140" s="230" t="s">
        <v>6016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6036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R+DCiA2zCTL8H5KjfmLAURipx7D1zdfh9L+pr4jRg2+pPrm0XbyIFRlmZNPOfQfh+/Z87hjengVdo1vlmZplaQ==" hashValue="4uR4SDN6HA4pgwTFUfoYfcXbuTprHavcBDM9QMygM8l2KyQ6EfJg+oTmtiwJwQirv8Qugj3h0DsVZ7rv0Fmsvw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6037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ROUND((SUM(BE132:BE222)),  2)</f>
        <v>0</v>
      </c>
      <c r="G33" s="39"/>
      <c r="H33" s="39"/>
      <c r="I33" s="165">
        <v>0.20999999999999999</v>
      </c>
      <c r="J33" s="164">
        <f>ROUND(((SUM(BE132:BE222))*I33),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ROUND((SUM(BF132:BF222)),  2)</f>
        <v>0</v>
      </c>
      <c r="G34" s="39"/>
      <c r="H34" s="39"/>
      <c r="I34" s="165">
        <v>0.14999999999999999</v>
      </c>
      <c r="J34" s="164">
        <f>ROUND(((SUM(BF132:BF222))*I34),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ROUND((SUM(BG132:BG222)),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ROUND((SUM(BH132:BH222)),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ROUND((SUM(BI132:BI222)),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CP (1) - ČISTÉ PROSTORY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6038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6039</v>
      </c>
      <c r="E98" s="197"/>
      <c r="F98" s="197"/>
      <c r="G98" s="197"/>
      <c r="H98" s="197"/>
      <c r="I98" s="197"/>
      <c r="J98" s="198">
        <f>J134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6040</v>
      </c>
      <c r="E99" s="197"/>
      <c r="F99" s="197"/>
      <c r="G99" s="197"/>
      <c r="H99" s="197"/>
      <c r="I99" s="197"/>
      <c r="J99" s="198">
        <f>J136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6041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6042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6043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6044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6045</v>
      </c>
      <c r="E104" s="197"/>
      <c r="F104" s="197"/>
      <c r="G104" s="197"/>
      <c r="H104" s="197"/>
      <c r="I104" s="197"/>
      <c r="J104" s="198">
        <f>J154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6046</v>
      </c>
      <c r="E105" s="197"/>
      <c r="F105" s="197"/>
      <c r="G105" s="197"/>
      <c r="H105" s="197"/>
      <c r="I105" s="197"/>
      <c r="J105" s="198">
        <f>J176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6047</v>
      </c>
      <c r="E106" s="197"/>
      <c r="F106" s="197"/>
      <c r="G106" s="197"/>
      <c r="H106" s="197"/>
      <c r="I106" s="197"/>
      <c r="J106" s="198">
        <f>J178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6048</v>
      </c>
      <c r="E107" s="197"/>
      <c r="F107" s="197"/>
      <c r="G107" s="197"/>
      <c r="H107" s="197"/>
      <c r="I107" s="197"/>
      <c r="J107" s="198">
        <f>J180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6049</v>
      </c>
      <c r="E108" s="197"/>
      <c r="F108" s="197"/>
      <c r="G108" s="197"/>
      <c r="H108" s="197"/>
      <c r="I108" s="197"/>
      <c r="J108" s="198">
        <f>J182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6050</v>
      </c>
      <c r="E109" s="197"/>
      <c r="F109" s="197"/>
      <c r="G109" s="197"/>
      <c r="H109" s="197"/>
      <c r="I109" s="197"/>
      <c r="J109" s="198">
        <f>J184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6051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6052</v>
      </c>
      <c r="E111" s="192"/>
      <c r="F111" s="192"/>
      <c r="G111" s="192"/>
      <c r="H111" s="192"/>
      <c r="I111" s="192"/>
      <c r="J111" s="193">
        <f>J205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6053</v>
      </c>
      <c r="E112" s="192"/>
      <c r="F112" s="192"/>
      <c r="G112" s="192"/>
      <c r="H112" s="192"/>
      <c r="I112" s="192"/>
      <c r="J112" s="193">
        <f>J213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CP (1) - ČISTÉ PROSTORY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F12</f>
        <v xml:space="preserve"> </v>
      </c>
      <c r="G126" s="41"/>
      <c r="H126" s="41"/>
      <c r="I126" s="33" t="s">
        <v>24</v>
      </c>
      <c r="J126" s="80" t="str">
        <f>IF(J12="","",J12)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E15</f>
        <v xml:space="preserve"> </v>
      </c>
      <c r="G128" s="41"/>
      <c r="H128" s="41"/>
      <c r="I128" s="33" t="s">
        <v>34</v>
      </c>
      <c r="J128" s="37" t="str">
        <f>E21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IF(E18="","",E18)</f>
        <v>Vyplň údaj</v>
      </c>
      <c r="G129" s="41"/>
      <c r="H129" s="41"/>
      <c r="I129" s="33" t="s">
        <v>37</v>
      </c>
      <c r="J129" s="37" t="str">
        <f>E24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201</v>
      </c>
      <c r="D131" s="203" t="s">
        <v>65</v>
      </c>
      <c r="E131" s="203" t="s">
        <v>61</v>
      </c>
      <c r="F131" s="203" t="s">
        <v>62</v>
      </c>
      <c r="G131" s="203" t="s">
        <v>202</v>
      </c>
      <c r="H131" s="203" t="s">
        <v>203</v>
      </c>
      <c r="I131" s="203" t="s">
        <v>204</v>
      </c>
      <c r="J131" s="204" t="s">
        <v>164</v>
      </c>
      <c r="K131" s="205" t="s">
        <v>205</v>
      </c>
      <c r="L131" s="206"/>
      <c r="M131" s="101" t="s">
        <v>1</v>
      </c>
      <c r="N131" s="102" t="s">
        <v>44</v>
      </c>
      <c r="O131" s="102" t="s">
        <v>206</v>
      </c>
      <c r="P131" s="102" t="s">
        <v>207</v>
      </c>
      <c r="Q131" s="102" t="s">
        <v>208</v>
      </c>
      <c r="R131" s="102" t="s">
        <v>209</v>
      </c>
      <c r="S131" s="102" t="s">
        <v>210</v>
      </c>
      <c r="T131" s="103" t="s">
        <v>211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212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P133+P205+P213</f>
        <v>0</v>
      </c>
      <c r="Q132" s="105"/>
      <c r="R132" s="209">
        <f>R133+R205+R213</f>
        <v>0</v>
      </c>
      <c r="S132" s="105"/>
      <c r="T132" s="210">
        <f>T133+T205+T213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166</v>
      </c>
      <c r="BK132" s="211">
        <f>BK133+BK205+BK213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3987</v>
      </c>
      <c r="F133" s="215" t="s">
        <v>6054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P134+P136+P138+P143+P148+P152+P154+P176+P178+P180+P182+P184+P196</f>
        <v>0</v>
      </c>
      <c r="Q133" s="220"/>
      <c r="R133" s="221">
        <f>R134+R136+R138+R143+R148+R152+R154+R176+R178+R180+R182+R184+R196</f>
        <v>0</v>
      </c>
      <c r="S133" s="220"/>
      <c r="T133" s="222">
        <f>T134+T136+T138+T143+T148+T152+T154+T176+T178+T180+T182+T184+T196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21</v>
      </c>
      <c r="AT133" s="224" t="s">
        <v>79</v>
      </c>
      <c r="AU133" s="224" t="s">
        <v>80</v>
      </c>
      <c r="AY133" s="223" t="s">
        <v>215</v>
      </c>
      <c r="BK133" s="225">
        <f>BK134+BK136+BK138+BK143+BK148+BK152+BK154+BK176+BK178+BK180+BK182+BK184+BK196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4061</v>
      </c>
      <c r="F134" s="226" t="s">
        <v>6055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21</v>
      </c>
      <c r="AT134" s="224" t="s">
        <v>79</v>
      </c>
      <c r="AU134" s="224" t="s">
        <v>21</v>
      </c>
      <c r="AY134" s="223" t="s">
        <v>215</v>
      </c>
      <c r="BK134" s="225">
        <f>BK135</f>
        <v>0</v>
      </c>
    </row>
    <row r="135" s="2" customFormat="1" ht="66.75" customHeight="1">
      <c r="A135" s="39"/>
      <c r="B135" s="40"/>
      <c r="C135" s="228" t="s">
        <v>21</v>
      </c>
      <c r="D135" s="228" t="s">
        <v>217</v>
      </c>
      <c r="E135" s="229" t="s">
        <v>6056</v>
      </c>
      <c r="F135" s="230" t="s">
        <v>6057</v>
      </c>
      <c r="G135" s="231" t="s">
        <v>246</v>
      </c>
      <c r="H135" s="232">
        <v>266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89</v>
      </c>
    </row>
    <row r="136" s="12" customFormat="1" ht="22.8" customHeight="1">
      <c r="A136" s="12"/>
      <c r="B136" s="212"/>
      <c r="C136" s="213"/>
      <c r="D136" s="214" t="s">
        <v>79</v>
      </c>
      <c r="E136" s="226" t="s">
        <v>4073</v>
      </c>
      <c r="F136" s="226" t="s">
        <v>6058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21</v>
      </c>
      <c r="AY136" s="223" t="s">
        <v>215</v>
      </c>
      <c r="BK136" s="225">
        <f>BK137</f>
        <v>0</v>
      </c>
    </row>
    <row r="137" s="2" customFormat="1" ht="21.75" customHeight="1">
      <c r="A137" s="39"/>
      <c r="B137" s="40"/>
      <c r="C137" s="228" t="s">
        <v>89</v>
      </c>
      <c r="D137" s="228" t="s">
        <v>217</v>
      </c>
      <c r="E137" s="229" t="s">
        <v>6059</v>
      </c>
      <c r="F137" s="230" t="s">
        <v>6060</v>
      </c>
      <c r="G137" s="231" t="s">
        <v>4425</v>
      </c>
      <c r="H137" s="232">
        <v>290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221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4153</v>
      </c>
      <c r="F138" s="226" t="s">
        <v>6061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21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233</v>
      </c>
      <c r="D139" s="228" t="s">
        <v>217</v>
      </c>
      <c r="E139" s="229" t="s">
        <v>6062</v>
      </c>
      <c r="F139" s="230" t="s">
        <v>6063</v>
      </c>
      <c r="G139" s="231" t="s">
        <v>246</v>
      </c>
      <c r="H139" s="232">
        <v>480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249</v>
      </c>
    </row>
    <row r="140" s="2" customFormat="1" ht="66.75" customHeight="1">
      <c r="A140" s="39"/>
      <c r="B140" s="40"/>
      <c r="C140" s="228" t="s">
        <v>221</v>
      </c>
      <c r="D140" s="228" t="s">
        <v>217</v>
      </c>
      <c r="E140" s="229" t="s">
        <v>6064</v>
      </c>
      <c r="F140" s="230" t="s">
        <v>6065</v>
      </c>
      <c r="G140" s="231" t="s">
        <v>246</v>
      </c>
      <c r="H140" s="232">
        <v>87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259</v>
      </c>
    </row>
    <row r="141" s="2" customFormat="1" ht="66.75" customHeight="1">
      <c r="A141" s="39"/>
      <c r="B141" s="40"/>
      <c r="C141" s="228" t="s">
        <v>243</v>
      </c>
      <c r="D141" s="228" t="s">
        <v>217</v>
      </c>
      <c r="E141" s="229" t="s">
        <v>6066</v>
      </c>
      <c r="F141" s="230" t="s">
        <v>6067</v>
      </c>
      <c r="G141" s="231" t="s">
        <v>246</v>
      </c>
      <c r="H141" s="232">
        <v>128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26</v>
      </c>
    </row>
    <row r="142" s="2" customFormat="1" ht="66.75" customHeight="1">
      <c r="A142" s="39"/>
      <c r="B142" s="40"/>
      <c r="C142" s="228" t="s">
        <v>249</v>
      </c>
      <c r="D142" s="228" t="s">
        <v>217</v>
      </c>
      <c r="E142" s="229" t="s">
        <v>6068</v>
      </c>
      <c r="F142" s="230" t="s">
        <v>6069</v>
      </c>
      <c r="G142" s="231" t="s">
        <v>246</v>
      </c>
      <c r="H142" s="232">
        <v>39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278</v>
      </c>
    </row>
    <row r="143" s="12" customFormat="1" ht="22.8" customHeight="1">
      <c r="A143" s="12"/>
      <c r="B143" s="212"/>
      <c r="C143" s="213"/>
      <c r="D143" s="214" t="s">
        <v>79</v>
      </c>
      <c r="E143" s="226" t="s">
        <v>4197</v>
      </c>
      <c r="F143" s="226" t="s">
        <v>6070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21</v>
      </c>
      <c r="AY143" s="223" t="s">
        <v>215</v>
      </c>
      <c r="BK143" s="225">
        <f>SUM(BK144:BK147)</f>
        <v>0</v>
      </c>
    </row>
    <row r="144" s="2" customFormat="1" ht="78" customHeight="1">
      <c r="A144" s="39"/>
      <c r="B144" s="40"/>
      <c r="C144" s="228" t="s">
        <v>254</v>
      </c>
      <c r="D144" s="228" t="s">
        <v>217</v>
      </c>
      <c r="E144" s="229" t="s">
        <v>6071</v>
      </c>
      <c r="F144" s="230" t="s">
        <v>6072</v>
      </c>
      <c r="G144" s="231" t="s">
        <v>246</v>
      </c>
      <c r="H144" s="232">
        <v>48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293</v>
      </c>
    </row>
    <row r="145" s="2" customFormat="1" ht="21.75" customHeight="1">
      <c r="A145" s="39"/>
      <c r="B145" s="40"/>
      <c r="C145" s="228" t="s">
        <v>259</v>
      </c>
      <c r="D145" s="228" t="s">
        <v>217</v>
      </c>
      <c r="E145" s="229" t="s">
        <v>6073</v>
      </c>
      <c r="F145" s="230" t="s">
        <v>6074</v>
      </c>
      <c r="G145" s="231" t="s">
        <v>4425</v>
      </c>
      <c r="H145" s="232">
        <v>172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303</v>
      </c>
    </row>
    <row r="146" s="2" customFormat="1" ht="21.75" customHeight="1">
      <c r="A146" s="39"/>
      <c r="B146" s="40"/>
      <c r="C146" s="228" t="s">
        <v>264</v>
      </c>
      <c r="D146" s="228" t="s">
        <v>217</v>
      </c>
      <c r="E146" s="229" t="s">
        <v>6075</v>
      </c>
      <c r="F146" s="230" t="s">
        <v>6076</v>
      </c>
      <c r="G146" s="231" t="s">
        <v>4425</v>
      </c>
      <c r="H146" s="232">
        <v>28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314</v>
      </c>
    </row>
    <row r="147" s="2" customFormat="1" ht="21.75" customHeight="1">
      <c r="A147" s="39"/>
      <c r="B147" s="40"/>
      <c r="C147" s="228" t="s">
        <v>26</v>
      </c>
      <c r="D147" s="228" t="s">
        <v>217</v>
      </c>
      <c r="E147" s="229" t="s">
        <v>6077</v>
      </c>
      <c r="F147" s="230" t="s">
        <v>6078</v>
      </c>
      <c r="G147" s="231" t="s">
        <v>4425</v>
      </c>
      <c r="H147" s="232">
        <v>15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324</v>
      </c>
    </row>
    <row r="148" s="12" customFormat="1" ht="22.8" customHeight="1">
      <c r="A148" s="12"/>
      <c r="B148" s="212"/>
      <c r="C148" s="213"/>
      <c r="D148" s="214" t="s">
        <v>79</v>
      </c>
      <c r="E148" s="226" t="s">
        <v>4224</v>
      </c>
      <c r="F148" s="226" t="s">
        <v>6079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21</v>
      </c>
      <c r="AY148" s="223" t="s">
        <v>215</v>
      </c>
      <c r="BK148" s="225">
        <f>SUM(BK149:BK151)</f>
        <v>0</v>
      </c>
    </row>
    <row r="149" s="2" customFormat="1" ht="33" customHeight="1">
      <c r="A149" s="39"/>
      <c r="B149" s="40"/>
      <c r="C149" s="228" t="s">
        <v>273</v>
      </c>
      <c r="D149" s="228" t="s">
        <v>217</v>
      </c>
      <c r="E149" s="229" t="s">
        <v>6080</v>
      </c>
      <c r="F149" s="230" t="s">
        <v>6081</v>
      </c>
      <c r="G149" s="231" t="s">
        <v>3197</v>
      </c>
      <c r="H149" s="232">
        <v>27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334</v>
      </c>
    </row>
    <row r="150" s="2" customFormat="1" ht="44.25" customHeight="1">
      <c r="A150" s="39"/>
      <c r="B150" s="40"/>
      <c r="C150" s="228" t="s">
        <v>278</v>
      </c>
      <c r="D150" s="228" t="s">
        <v>217</v>
      </c>
      <c r="E150" s="229" t="s">
        <v>6082</v>
      </c>
      <c r="F150" s="230" t="s">
        <v>6083</v>
      </c>
      <c r="G150" s="231" t="s">
        <v>3197</v>
      </c>
      <c r="H150" s="232">
        <v>11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344</v>
      </c>
    </row>
    <row r="151" s="2" customFormat="1" ht="44.25" customHeight="1">
      <c r="A151" s="39"/>
      <c r="B151" s="40"/>
      <c r="C151" s="228" t="s">
        <v>284</v>
      </c>
      <c r="D151" s="228" t="s">
        <v>217</v>
      </c>
      <c r="E151" s="229" t="s">
        <v>6084</v>
      </c>
      <c r="F151" s="230" t="s">
        <v>6085</v>
      </c>
      <c r="G151" s="231" t="s">
        <v>3197</v>
      </c>
      <c r="H151" s="232">
        <v>24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355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4276</v>
      </c>
      <c r="F152" s="226" t="s">
        <v>6086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P153</f>
        <v>0</v>
      </c>
      <c r="Q152" s="220"/>
      <c r="R152" s="221">
        <f>R153</f>
        <v>0</v>
      </c>
      <c r="S152" s="220"/>
      <c r="T152" s="22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21</v>
      </c>
      <c r="AT152" s="224" t="s">
        <v>79</v>
      </c>
      <c r="AU152" s="224" t="s">
        <v>21</v>
      </c>
      <c r="AY152" s="223" t="s">
        <v>215</v>
      </c>
      <c r="BK152" s="225">
        <f>BK153</f>
        <v>0</v>
      </c>
    </row>
    <row r="153" s="2" customFormat="1" ht="33" customHeight="1">
      <c r="A153" s="39"/>
      <c r="B153" s="40"/>
      <c r="C153" s="228" t="s">
        <v>293</v>
      </c>
      <c r="D153" s="228" t="s">
        <v>217</v>
      </c>
      <c r="E153" s="229" t="s">
        <v>6087</v>
      </c>
      <c r="F153" s="230" t="s">
        <v>6088</v>
      </c>
      <c r="G153" s="231" t="s">
        <v>3197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365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4449</v>
      </c>
      <c r="F154" s="226" t="s">
        <v>6089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SUM(P155:P175)</f>
        <v>0</v>
      </c>
      <c r="Q154" s="220"/>
      <c r="R154" s="221">
        <f>SUM(R155:R175)</f>
        <v>0</v>
      </c>
      <c r="S154" s="220"/>
      <c r="T154" s="222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21</v>
      </c>
      <c r="AT154" s="224" t="s">
        <v>79</v>
      </c>
      <c r="AU154" s="224" t="s">
        <v>21</v>
      </c>
      <c r="AY154" s="223" t="s">
        <v>215</v>
      </c>
      <c r="BK154" s="225">
        <f>SUM(BK155:BK175)</f>
        <v>0</v>
      </c>
    </row>
    <row r="155" s="2" customFormat="1" ht="55.5" customHeight="1">
      <c r="A155" s="39"/>
      <c r="B155" s="40"/>
      <c r="C155" s="228" t="s">
        <v>8</v>
      </c>
      <c r="D155" s="228" t="s">
        <v>217</v>
      </c>
      <c r="E155" s="229" t="s">
        <v>6090</v>
      </c>
      <c r="F155" s="230" t="s">
        <v>6091</v>
      </c>
      <c r="G155" s="231" t="s">
        <v>3197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375</v>
      </c>
    </row>
    <row r="156" s="2" customFormat="1" ht="66.75" customHeight="1">
      <c r="A156" s="39"/>
      <c r="B156" s="40"/>
      <c r="C156" s="228" t="s">
        <v>303</v>
      </c>
      <c r="D156" s="228" t="s">
        <v>217</v>
      </c>
      <c r="E156" s="229" t="s">
        <v>6092</v>
      </c>
      <c r="F156" s="230" t="s">
        <v>6093</v>
      </c>
      <c r="G156" s="231" t="s">
        <v>3197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384</v>
      </c>
    </row>
    <row r="157" s="2" customFormat="1" ht="66.75" customHeight="1">
      <c r="A157" s="39"/>
      <c r="B157" s="40"/>
      <c r="C157" s="228" t="s">
        <v>309</v>
      </c>
      <c r="D157" s="228" t="s">
        <v>217</v>
      </c>
      <c r="E157" s="229" t="s">
        <v>6094</v>
      </c>
      <c r="F157" s="230" t="s">
        <v>6095</v>
      </c>
      <c r="G157" s="231" t="s">
        <v>3197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394</v>
      </c>
    </row>
    <row r="158" s="2" customFormat="1" ht="66.75" customHeight="1">
      <c r="A158" s="39"/>
      <c r="B158" s="40"/>
      <c r="C158" s="228" t="s">
        <v>314</v>
      </c>
      <c r="D158" s="228" t="s">
        <v>217</v>
      </c>
      <c r="E158" s="229" t="s">
        <v>6096</v>
      </c>
      <c r="F158" s="230" t="s">
        <v>6097</v>
      </c>
      <c r="G158" s="231" t="s">
        <v>3197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406</v>
      </c>
    </row>
    <row r="159" s="2" customFormat="1" ht="66.75" customHeight="1">
      <c r="A159" s="39"/>
      <c r="B159" s="40"/>
      <c r="C159" s="228" t="s">
        <v>319</v>
      </c>
      <c r="D159" s="228" t="s">
        <v>217</v>
      </c>
      <c r="E159" s="229" t="s">
        <v>6098</v>
      </c>
      <c r="F159" s="230" t="s">
        <v>6099</v>
      </c>
      <c r="G159" s="231" t="s">
        <v>3197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415</v>
      </c>
    </row>
    <row r="160" s="2" customFormat="1" ht="66.75" customHeight="1">
      <c r="A160" s="39"/>
      <c r="B160" s="40"/>
      <c r="C160" s="228" t="s">
        <v>324</v>
      </c>
      <c r="D160" s="228" t="s">
        <v>217</v>
      </c>
      <c r="E160" s="229" t="s">
        <v>6100</v>
      </c>
      <c r="F160" s="230" t="s">
        <v>6101</v>
      </c>
      <c r="G160" s="231" t="s">
        <v>3197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427</v>
      </c>
    </row>
    <row r="161" s="2" customFormat="1" ht="66.75" customHeight="1">
      <c r="A161" s="39"/>
      <c r="B161" s="40"/>
      <c r="C161" s="228" t="s">
        <v>7</v>
      </c>
      <c r="D161" s="228" t="s">
        <v>217</v>
      </c>
      <c r="E161" s="229" t="s">
        <v>6102</v>
      </c>
      <c r="F161" s="230" t="s">
        <v>6103</v>
      </c>
      <c r="G161" s="231" t="s">
        <v>3197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437</v>
      </c>
    </row>
    <row r="162" s="2" customFormat="1" ht="66.75" customHeight="1">
      <c r="A162" s="39"/>
      <c r="B162" s="40"/>
      <c r="C162" s="228" t="s">
        <v>334</v>
      </c>
      <c r="D162" s="228" t="s">
        <v>217</v>
      </c>
      <c r="E162" s="229" t="s">
        <v>6104</v>
      </c>
      <c r="F162" s="230" t="s">
        <v>6105</v>
      </c>
      <c r="G162" s="231" t="s">
        <v>3197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458</v>
      </c>
    </row>
    <row r="163" s="2" customFormat="1" ht="66.75" customHeight="1">
      <c r="A163" s="39"/>
      <c r="B163" s="40"/>
      <c r="C163" s="228" t="s">
        <v>339</v>
      </c>
      <c r="D163" s="228" t="s">
        <v>217</v>
      </c>
      <c r="E163" s="229" t="s">
        <v>6106</v>
      </c>
      <c r="F163" s="230" t="s">
        <v>6107</v>
      </c>
      <c r="G163" s="231" t="s">
        <v>3197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469</v>
      </c>
    </row>
    <row r="164" s="2" customFormat="1" ht="66.75" customHeight="1">
      <c r="A164" s="39"/>
      <c r="B164" s="40"/>
      <c r="C164" s="228" t="s">
        <v>344</v>
      </c>
      <c r="D164" s="228" t="s">
        <v>217</v>
      </c>
      <c r="E164" s="229" t="s">
        <v>6108</v>
      </c>
      <c r="F164" s="230" t="s">
        <v>6109</v>
      </c>
      <c r="G164" s="231" t="s">
        <v>3197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481</v>
      </c>
    </row>
    <row r="165" s="2" customFormat="1" ht="66.75" customHeight="1">
      <c r="A165" s="39"/>
      <c r="B165" s="40"/>
      <c r="C165" s="228" t="s">
        <v>349</v>
      </c>
      <c r="D165" s="228" t="s">
        <v>217</v>
      </c>
      <c r="E165" s="229" t="s">
        <v>6110</v>
      </c>
      <c r="F165" s="230" t="s">
        <v>6111</v>
      </c>
      <c r="G165" s="231" t="s">
        <v>3197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492</v>
      </c>
    </row>
    <row r="166" s="2" customFormat="1" ht="66.75" customHeight="1">
      <c r="A166" s="39"/>
      <c r="B166" s="40"/>
      <c r="C166" s="228" t="s">
        <v>355</v>
      </c>
      <c r="D166" s="228" t="s">
        <v>217</v>
      </c>
      <c r="E166" s="229" t="s">
        <v>6112</v>
      </c>
      <c r="F166" s="230" t="s">
        <v>6113</v>
      </c>
      <c r="G166" s="231" t="s">
        <v>3197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502</v>
      </c>
    </row>
    <row r="167" s="2" customFormat="1" ht="66.75" customHeight="1">
      <c r="A167" s="39"/>
      <c r="B167" s="40"/>
      <c r="C167" s="228" t="s">
        <v>360</v>
      </c>
      <c r="D167" s="228" t="s">
        <v>217</v>
      </c>
      <c r="E167" s="229" t="s">
        <v>6114</v>
      </c>
      <c r="F167" s="230" t="s">
        <v>6115</v>
      </c>
      <c r="G167" s="231" t="s">
        <v>3197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512</v>
      </c>
    </row>
    <row r="168" s="2" customFormat="1" ht="55.5" customHeight="1">
      <c r="A168" s="39"/>
      <c r="B168" s="40"/>
      <c r="C168" s="228" t="s">
        <v>365</v>
      </c>
      <c r="D168" s="228" t="s">
        <v>217</v>
      </c>
      <c r="E168" s="229" t="s">
        <v>6116</v>
      </c>
      <c r="F168" s="230" t="s">
        <v>6117</v>
      </c>
      <c r="G168" s="231" t="s">
        <v>3197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525</v>
      </c>
    </row>
    <row r="169" s="2" customFormat="1" ht="55.5" customHeight="1">
      <c r="A169" s="39"/>
      <c r="B169" s="40"/>
      <c r="C169" s="228" t="s">
        <v>370</v>
      </c>
      <c r="D169" s="228" t="s">
        <v>217</v>
      </c>
      <c r="E169" s="229" t="s">
        <v>6118</v>
      </c>
      <c r="F169" s="230" t="s">
        <v>6119</v>
      </c>
      <c r="G169" s="231" t="s">
        <v>3197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535</v>
      </c>
    </row>
    <row r="170" s="2" customFormat="1" ht="55.5" customHeight="1">
      <c r="A170" s="39"/>
      <c r="B170" s="40"/>
      <c r="C170" s="228" t="s">
        <v>375</v>
      </c>
      <c r="D170" s="228" t="s">
        <v>217</v>
      </c>
      <c r="E170" s="229" t="s">
        <v>6120</v>
      </c>
      <c r="F170" s="230" t="s">
        <v>6121</v>
      </c>
      <c r="G170" s="231" t="s">
        <v>3197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544</v>
      </c>
    </row>
    <row r="171" s="2" customFormat="1" ht="55.5" customHeight="1">
      <c r="A171" s="39"/>
      <c r="B171" s="40"/>
      <c r="C171" s="228" t="s">
        <v>380</v>
      </c>
      <c r="D171" s="228" t="s">
        <v>217</v>
      </c>
      <c r="E171" s="229" t="s">
        <v>6122</v>
      </c>
      <c r="F171" s="230" t="s">
        <v>6123</v>
      </c>
      <c r="G171" s="231" t="s">
        <v>3197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555</v>
      </c>
    </row>
    <row r="172" s="2" customFormat="1" ht="55.5" customHeight="1">
      <c r="A172" s="39"/>
      <c r="B172" s="40"/>
      <c r="C172" s="228" t="s">
        <v>384</v>
      </c>
      <c r="D172" s="228" t="s">
        <v>217</v>
      </c>
      <c r="E172" s="229" t="s">
        <v>6124</v>
      </c>
      <c r="F172" s="230" t="s">
        <v>6125</v>
      </c>
      <c r="G172" s="231" t="s">
        <v>3197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564</v>
      </c>
    </row>
    <row r="173" s="2" customFormat="1" ht="66.75" customHeight="1">
      <c r="A173" s="39"/>
      <c r="B173" s="40"/>
      <c r="C173" s="228" t="s">
        <v>389</v>
      </c>
      <c r="D173" s="228" t="s">
        <v>217</v>
      </c>
      <c r="E173" s="229" t="s">
        <v>6126</v>
      </c>
      <c r="F173" s="230" t="s">
        <v>6127</v>
      </c>
      <c r="G173" s="231" t="s">
        <v>3197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573</v>
      </c>
    </row>
    <row r="174" s="2" customFormat="1" ht="55.5" customHeight="1">
      <c r="A174" s="39"/>
      <c r="B174" s="40"/>
      <c r="C174" s="228" t="s">
        <v>394</v>
      </c>
      <c r="D174" s="228" t="s">
        <v>217</v>
      </c>
      <c r="E174" s="229" t="s">
        <v>6128</v>
      </c>
      <c r="F174" s="230" t="s">
        <v>6129</v>
      </c>
      <c r="G174" s="231" t="s">
        <v>3197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583</v>
      </c>
    </row>
    <row r="175" s="2" customFormat="1" ht="55.5" customHeight="1">
      <c r="A175" s="39"/>
      <c r="B175" s="40"/>
      <c r="C175" s="228" t="s">
        <v>400</v>
      </c>
      <c r="D175" s="228" t="s">
        <v>217</v>
      </c>
      <c r="E175" s="229" t="s">
        <v>6130</v>
      </c>
      <c r="F175" s="230" t="s">
        <v>6131</v>
      </c>
      <c r="G175" s="231" t="s">
        <v>3197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593</v>
      </c>
    </row>
    <row r="176" s="12" customFormat="1" ht="22.8" customHeight="1">
      <c r="A176" s="12"/>
      <c r="B176" s="212"/>
      <c r="C176" s="213"/>
      <c r="D176" s="214" t="s">
        <v>79</v>
      </c>
      <c r="E176" s="226" t="s">
        <v>4453</v>
      </c>
      <c r="F176" s="226" t="s">
        <v>6132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21</v>
      </c>
      <c r="AT176" s="224" t="s">
        <v>79</v>
      </c>
      <c r="AU176" s="224" t="s">
        <v>21</v>
      </c>
      <c r="AY176" s="223" t="s">
        <v>215</v>
      </c>
      <c r="BK176" s="225">
        <f>BK177</f>
        <v>0</v>
      </c>
    </row>
    <row r="177" s="2" customFormat="1" ht="66.75" customHeight="1">
      <c r="A177" s="39"/>
      <c r="B177" s="40"/>
      <c r="C177" s="228" t="s">
        <v>406</v>
      </c>
      <c r="D177" s="228" t="s">
        <v>217</v>
      </c>
      <c r="E177" s="229" t="s">
        <v>6133</v>
      </c>
      <c r="F177" s="230" t="s">
        <v>6134</v>
      </c>
      <c r="G177" s="231" t="s">
        <v>3197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603</v>
      </c>
    </row>
    <row r="178" s="12" customFormat="1" ht="22.8" customHeight="1">
      <c r="A178" s="12"/>
      <c r="B178" s="212"/>
      <c r="C178" s="213"/>
      <c r="D178" s="214" t="s">
        <v>79</v>
      </c>
      <c r="E178" s="226" t="s">
        <v>4328</v>
      </c>
      <c r="F178" s="226" t="s">
        <v>6135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21</v>
      </c>
      <c r="AY178" s="223" t="s">
        <v>215</v>
      </c>
      <c r="BK178" s="225">
        <f>BK179</f>
        <v>0</v>
      </c>
    </row>
    <row r="179" s="2" customFormat="1" ht="33" customHeight="1">
      <c r="A179" s="39"/>
      <c r="B179" s="40"/>
      <c r="C179" s="228" t="s">
        <v>411</v>
      </c>
      <c r="D179" s="228" t="s">
        <v>217</v>
      </c>
      <c r="E179" s="229" t="s">
        <v>6136</v>
      </c>
      <c r="F179" s="230" t="s">
        <v>6137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612</v>
      </c>
    </row>
    <row r="180" s="12" customFormat="1" ht="22.8" customHeight="1">
      <c r="A180" s="12"/>
      <c r="B180" s="212"/>
      <c r="C180" s="213"/>
      <c r="D180" s="214" t="s">
        <v>79</v>
      </c>
      <c r="E180" s="226" t="s">
        <v>4464</v>
      </c>
      <c r="F180" s="226" t="s">
        <v>6138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21</v>
      </c>
      <c r="AT180" s="224" t="s">
        <v>79</v>
      </c>
      <c r="AU180" s="224" t="s">
        <v>21</v>
      </c>
      <c r="AY180" s="223" t="s">
        <v>215</v>
      </c>
      <c r="BK180" s="225">
        <f>BK181</f>
        <v>0</v>
      </c>
    </row>
    <row r="181" s="2" customFormat="1" ht="33" customHeight="1">
      <c r="A181" s="39"/>
      <c r="B181" s="40"/>
      <c r="C181" s="228" t="s">
        <v>415</v>
      </c>
      <c r="D181" s="228" t="s">
        <v>217</v>
      </c>
      <c r="E181" s="229" t="s">
        <v>6139</v>
      </c>
      <c r="F181" s="230" t="s">
        <v>6140</v>
      </c>
      <c r="G181" s="231" t="s">
        <v>3197</v>
      </c>
      <c r="H181" s="232">
        <v>2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620</v>
      </c>
    </row>
    <row r="182" s="12" customFormat="1" ht="22.8" customHeight="1">
      <c r="A182" s="12"/>
      <c r="B182" s="212"/>
      <c r="C182" s="213"/>
      <c r="D182" s="214" t="s">
        <v>79</v>
      </c>
      <c r="E182" s="226" t="s">
        <v>4472</v>
      </c>
      <c r="F182" s="226" t="s">
        <v>6141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P183</f>
        <v>0</v>
      </c>
      <c r="Q182" s="220"/>
      <c r="R182" s="221">
        <f>R183</f>
        <v>0</v>
      </c>
      <c r="S182" s="220"/>
      <c r="T182" s="22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21</v>
      </c>
      <c r="AT182" s="224" t="s">
        <v>79</v>
      </c>
      <c r="AU182" s="224" t="s">
        <v>21</v>
      </c>
      <c r="AY182" s="223" t="s">
        <v>215</v>
      </c>
      <c r="BK182" s="225">
        <f>BK183</f>
        <v>0</v>
      </c>
    </row>
    <row r="183" s="2" customFormat="1" ht="66.75" customHeight="1">
      <c r="A183" s="39"/>
      <c r="B183" s="40"/>
      <c r="C183" s="228" t="s">
        <v>420</v>
      </c>
      <c r="D183" s="228" t="s">
        <v>217</v>
      </c>
      <c r="E183" s="229" t="s">
        <v>6142</v>
      </c>
      <c r="F183" s="230" t="s">
        <v>6143</v>
      </c>
      <c r="G183" s="231" t="s">
        <v>3197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631</v>
      </c>
    </row>
    <row r="184" s="12" customFormat="1" ht="22.8" customHeight="1">
      <c r="A184" s="12"/>
      <c r="B184" s="212"/>
      <c r="C184" s="213"/>
      <c r="D184" s="214" t="s">
        <v>79</v>
      </c>
      <c r="E184" s="226" t="s">
        <v>4478</v>
      </c>
      <c r="F184" s="226" t="s">
        <v>6144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SUM(P185:P195)</f>
        <v>0</v>
      </c>
      <c r="Q184" s="220"/>
      <c r="R184" s="221">
        <f>SUM(R185:R195)</f>
        <v>0</v>
      </c>
      <c r="S184" s="220"/>
      <c r="T184" s="222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21</v>
      </c>
      <c r="AT184" s="224" t="s">
        <v>79</v>
      </c>
      <c r="AU184" s="224" t="s">
        <v>21</v>
      </c>
      <c r="AY184" s="223" t="s">
        <v>215</v>
      </c>
      <c r="BK184" s="225">
        <f>SUM(BK185:BK195)</f>
        <v>0</v>
      </c>
    </row>
    <row r="185" s="2" customFormat="1" ht="16.5" customHeight="1">
      <c r="A185" s="39"/>
      <c r="B185" s="40"/>
      <c r="C185" s="228" t="s">
        <v>427</v>
      </c>
      <c r="D185" s="228" t="s">
        <v>217</v>
      </c>
      <c r="E185" s="229" t="s">
        <v>6145</v>
      </c>
      <c r="F185" s="230" t="s">
        <v>6146</v>
      </c>
      <c r="G185" s="231" t="s">
        <v>3197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641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6147</v>
      </c>
      <c r="F186" s="230" t="s">
        <v>6148</v>
      </c>
      <c r="G186" s="231" t="s">
        <v>3197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651</v>
      </c>
    </row>
    <row r="187" s="2" customFormat="1" ht="16.5" customHeight="1">
      <c r="A187" s="39"/>
      <c r="B187" s="40"/>
      <c r="C187" s="228" t="s">
        <v>437</v>
      </c>
      <c r="D187" s="228" t="s">
        <v>217</v>
      </c>
      <c r="E187" s="229" t="s">
        <v>6149</v>
      </c>
      <c r="F187" s="230" t="s">
        <v>6150</v>
      </c>
      <c r="G187" s="231" t="s">
        <v>3197</v>
      </c>
      <c r="H187" s="232">
        <v>10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661</v>
      </c>
    </row>
    <row r="188" s="2" customFormat="1" ht="16.5" customHeight="1">
      <c r="A188" s="39"/>
      <c r="B188" s="40"/>
      <c r="C188" s="228" t="s">
        <v>449</v>
      </c>
      <c r="D188" s="228" t="s">
        <v>217</v>
      </c>
      <c r="E188" s="229" t="s">
        <v>6151</v>
      </c>
      <c r="F188" s="230" t="s">
        <v>6152</v>
      </c>
      <c r="G188" s="231" t="s">
        <v>3197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672</v>
      </c>
    </row>
    <row r="189" s="2" customFormat="1" ht="16.5" customHeight="1">
      <c r="A189" s="39"/>
      <c r="B189" s="40"/>
      <c r="C189" s="228" t="s">
        <v>458</v>
      </c>
      <c r="D189" s="228" t="s">
        <v>217</v>
      </c>
      <c r="E189" s="229" t="s">
        <v>6153</v>
      </c>
      <c r="F189" s="230" t="s">
        <v>6154</v>
      </c>
      <c r="G189" s="231" t="s">
        <v>3197</v>
      </c>
      <c r="H189" s="232">
        <v>11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680</v>
      </c>
    </row>
    <row r="190" s="2" customFormat="1" ht="16.5" customHeight="1">
      <c r="A190" s="39"/>
      <c r="B190" s="40"/>
      <c r="C190" s="228" t="s">
        <v>463</v>
      </c>
      <c r="D190" s="228" t="s">
        <v>217</v>
      </c>
      <c r="E190" s="229" t="s">
        <v>6155</v>
      </c>
      <c r="F190" s="230" t="s">
        <v>6156</v>
      </c>
      <c r="G190" s="231" t="s">
        <v>3197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688</v>
      </c>
    </row>
    <row r="191" s="2" customFormat="1" ht="16.5" customHeight="1">
      <c r="A191" s="39"/>
      <c r="B191" s="40"/>
      <c r="C191" s="228" t="s">
        <v>469</v>
      </c>
      <c r="D191" s="228" t="s">
        <v>217</v>
      </c>
      <c r="E191" s="229" t="s">
        <v>6157</v>
      </c>
      <c r="F191" s="230" t="s">
        <v>6158</v>
      </c>
      <c r="G191" s="231" t="s">
        <v>3197</v>
      </c>
      <c r="H191" s="232">
        <v>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697</v>
      </c>
    </row>
    <row r="192" s="2" customFormat="1" ht="16.5" customHeight="1">
      <c r="A192" s="39"/>
      <c r="B192" s="40"/>
      <c r="C192" s="228" t="s">
        <v>475</v>
      </c>
      <c r="D192" s="228" t="s">
        <v>217</v>
      </c>
      <c r="E192" s="229" t="s">
        <v>6159</v>
      </c>
      <c r="F192" s="230" t="s">
        <v>6160</v>
      </c>
      <c r="G192" s="231" t="s">
        <v>3197</v>
      </c>
      <c r="H192" s="232">
        <v>14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708</v>
      </c>
    </row>
    <row r="193" s="2" customFormat="1" ht="16.5" customHeight="1">
      <c r="A193" s="39"/>
      <c r="B193" s="40"/>
      <c r="C193" s="228" t="s">
        <v>481</v>
      </c>
      <c r="D193" s="228" t="s">
        <v>217</v>
      </c>
      <c r="E193" s="229" t="s">
        <v>6161</v>
      </c>
      <c r="F193" s="230" t="s">
        <v>6162</v>
      </c>
      <c r="G193" s="231" t="s">
        <v>3197</v>
      </c>
      <c r="H193" s="232">
        <v>8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718</v>
      </c>
    </row>
    <row r="194" s="2" customFormat="1" ht="16.5" customHeight="1">
      <c r="A194" s="39"/>
      <c r="B194" s="40"/>
      <c r="C194" s="228" t="s">
        <v>487</v>
      </c>
      <c r="D194" s="228" t="s">
        <v>217</v>
      </c>
      <c r="E194" s="229" t="s">
        <v>6163</v>
      </c>
      <c r="F194" s="230" t="s">
        <v>6164</v>
      </c>
      <c r="G194" s="231" t="s">
        <v>3197</v>
      </c>
      <c r="H194" s="232">
        <v>10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729</v>
      </c>
    </row>
    <row r="195" s="2" customFormat="1" ht="16.5" customHeight="1">
      <c r="A195" s="39"/>
      <c r="B195" s="40"/>
      <c r="C195" s="228" t="s">
        <v>492</v>
      </c>
      <c r="D195" s="228" t="s">
        <v>217</v>
      </c>
      <c r="E195" s="229" t="s">
        <v>6165</v>
      </c>
      <c r="F195" s="230" t="s">
        <v>6166</v>
      </c>
      <c r="G195" s="231" t="s">
        <v>3197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27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4486</v>
      </c>
      <c r="F196" s="226" t="s">
        <v>4651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21</v>
      </c>
      <c r="AT196" s="224" t="s">
        <v>79</v>
      </c>
      <c r="AU196" s="224" t="s">
        <v>21</v>
      </c>
      <c r="AY196" s="223" t="s">
        <v>215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497</v>
      </c>
      <c r="D197" s="228" t="s">
        <v>217</v>
      </c>
      <c r="E197" s="229" t="s">
        <v>6167</v>
      </c>
      <c r="F197" s="230" t="s">
        <v>6168</v>
      </c>
      <c r="G197" s="231" t="s">
        <v>3197</v>
      </c>
      <c r="H197" s="232">
        <v>3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764</v>
      </c>
    </row>
    <row r="198" s="2" customFormat="1" ht="16.5" customHeight="1">
      <c r="A198" s="39"/>
      <c r="B198" s="40"/>
      <c r="C198" s="228" t="s">
        <v>502</v>
      </c>
      <c r="D198" s="228" t="s">
        <v>217</v>
      </c>
      <c r="E198" s="229" t="s">
        <v>6169</v>
      </c>
      <c r="F198" s="230" t="s">
        <v>6170</v>
      </c>
      <c r="G198" s="231" t="s">
        <v>3197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839</v>
      </c>
    </row>
    <row r="199" s="2" customFormat="1" ht="16.5" customHeight="1">
      <c r="A199" s="39"/>
      <c r="B199" s="40"/>
      <c r="C199" s="228" t="s">
        <v>507</v>
      </c>
      <c r="D199" s="228" t="s">
        <v>217</v>
      </c>
      <c r="E199" s="229" t="s">
        <v>6171</v>
      </c>
      <c r="F199" s="230" t="s">
        <v>6172</v>
      </c>
      <c r="G199" s="231" t="s">
        <v>3197</v>
      </c>
      <c r="H199" s="232">
        <v>8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865</v>
      </c>
    </row>
    <row r="200" s="2" customFormat="1" ht="16.5" customHeight="1">
      <c r="A200" s="39"/>
      <c r="B200" s="40"/>
      <c r="C200" s="228" t="s">
        <v>512</v>
      </c>
      <c r="D200" s="228" t="s">
        <v>217</v>
      </c>
      <c r="E200" s="229" t="s">
        <v>6173</v>
      </c>
      <c r="F200" s="230" t="s">
        <v>6174</v>
      </c>
      <c r="G200" s="231" t="s">
        <v>3197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884</v>
      </c>
    </row>
    <row r="201" s="2" customFormat="1" ht="16.5" customHeight="1">
      <c r="A201" s="39"/>
      <c r="B201" s="40"/>
      <c r="C201" s="228" t="s">
        <v>520</v>
      </c>
      <c r="D201" s="228" t="s">
        <v>217</v>
      </c>
      <c r="E201" s="229" t="s">
        <v>6175</v>
      </c>
      <c r="F201" s="230" t="s">
        <v>6176</v>
      </c>
      <c r="G201" s="231" t="s">
        <v>3197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901</v>
      </c>
    </row>
    <row r="202" s="2" customFormat="1" ht="16.5" customHeight="1">
      <c r="A202" s="39"/>
      <c r="B202" s="40"/>
      <c r="C202" s="228" t="s">
        <v>525</v>
      </c>
      <c r="D202" s="228" t="s">
        <v>217</v>
      </c>
      <c r="E202" s="229" t="s">
        <v>6177</v>
      </c>
      <c r="F202" s="230" t="s">
        <v>6178</v>
      </c>
      <c r="G202" s="231" t="s">
        <v>3197</v>
      </c>
      <c r="H202" s="232">
        <v>10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927</v>
      </c>
    </row>
    <row r="203" s="2" customFormat="1" ht="16.5" customHeight="1">
      <c r="A203" s="39"/>
      <c r="B203" s="40"/>
      <c r="C203" s="228" t="s">
        <v>530</v>
      </c>
      <c r="D203" s="228" t="s">
        <v>217</v>
      </c>
      <c r="E203" s="229" t="s">
        <v>6179</v>
      </c>
      <c r="F203" s="230" t="s">
        <v>6180</v>
      </c>
      <c r="G203" s="231" t="s">
        <v>3197</v>
      </c>
      <c r="H203" s="232">
        <v>11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943</v>
      </c>
    </row>
    <row r="204" s="2" customFormat="1" ht="16.5" customHeight="1">
      <c r="A204" s="39"/>
      <c r="B204" s="40"/>
      <c r="C204" s="228" t="s">
        <v>535</v>
      </c>
      <c r="D204" s="228" t="s">
        <v>217</v>
      </c>
      <c r="E204" s="229" t="s">
        <v>6181</v>
      </c>
      <c r="F204" s="230" t="s">
        <v>6182</v>
      </c>
      <c r="G204" s="231" t="s">
        <v>3197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953</v>
      </c>
    </row>
    <row r="205" s="12" customFormat="1" ht="25.92" customHeight="1">
      <c r="A205" s="12"/>
      <c r="B205" s="212"/>
      <c r="C205" s="213"/>
      <c r="D205" s="214" t="s">
        <v>79</v>
      </c>
      <c r="E205" s="215" t="s">
        <v>4494</v>
      </c>
      <c r="F205" s="215" t="s">
        <v>6183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SUM(P206:P212)</f>
        <v>0</v>
      </c>
      <c r="Q205" s="220"/>
      <c r="R205" s="221">
        <f>SUM(R206:R212)</f>
        <v>0</v>
      </c>
      <c r="S205" s="220"/>
      <c r="T205" s="222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21</v>
      </c>
      <c r="AT205" s="224" t="s">
        <v>79</v>
      </c>
      <c r="AU205" s="224" t="s">
        <v>80</v>
      </c>
      <c r="AY205" s="223" t="s">
        <v>215</v>
      </c>
      <c r="BK205" s="225">
        <f>SUM(BK206:BK212)</f>
        <v>0</v>
      </c>
    </row>
    <row r="206" s="2" customFormat="1" ht="44.25" customHeight="1">
      <c r="A206" s="39"/>
      <c r="B206" s="40"/>
      <c r="C206" s="228" t="s">
        <v>539</v>
      </c>
      <c r="D206" s="228" t="s">
        <v>217</v>
      </c>
      <c r="E206" s="229" t="s">
        <v>6184</v>
      </c>
      <c r="F206" s="230" t="s">
        <v>6185</v>
      </c>
      <c r="G206" s="231" t="s">
        <v>3197</v>
      </c>
      <c r="H206" s="232">
        <v>4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970</v>
      </c>
    </row>
    <row r="207" s="2" customFormat="1" ht="44.25" customHeight="1">
      <c r="A207" s="39"/>
      <c r="B207" s="40"/>
      <c r="C207" s="228" t="s">
        <v>544</v>
      </c>
      <c r="D207" s="228" t="s">
        <v>217</v>
      </c>
      <c r="E207" s="229" t="s">
        <v>6186</v>
      </c>
      <c r="F207" s="230" t="s">
        <v>6187</v>
      </c>
      <c r="G207" s="231" t="s">
        <v>3197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983</v>
      </c>
    </row>
    <row r="208" s="2" customFormat="1" ht="21.75" customHeight="1">
      <c r="A208" s="39"/>
      <c r="B208" s="40"/>
      <c r="C208" s="228" t="s">
        <v>550</v>
      </c>
      <c r="D208" s="228" t="s">
        <v>217</v>
      </c>
      <c r="E208" s="229" t="s">
        <v>6188</v>
      </c>
      <c r="F208" s="230" t="s">
        <v>6189</v>
      </c>
      <c r="G208" s="231" t="s">
        <v>3197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994</v>
      </c>
    </row>
    <row r="209" s="2" customFormat="1" ht="21.75" customHeight="1">
      <c r="A209" s="39"/>
      <c r="B209" s="40"/>
      <c r="C209" s="228" t="s">
        <v>555</v>
      </c>
      <c r="D209" s="228" t="s">
        <v>217</v>
      </c>
      <c r="E209" s="229" t="s">
        <v>6190</v>
      </c>
      <c r="F209" s="230" t="s">
        <v>6191</v>
      </c>
      <c r="G209" s="231" t="s">
        <v>3197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1004</v>
      </c>
    </row>
    <row r="210" s="2" customFormat="1" ht="21.75" customHeight="1">
      <c r="A210" s="39"/>
      <c r="B210" s="40"/>
      <c r="C210" s="228" t="s">
        <v>559</v>
      </c>
      <c r="D210" s="228" t="s">
        <v>217</v>
      </c>
      <c r="E210" s="229" t="s">
        <v>6192</v>
      </c>
      <c r="F210" s="230" t="s">
        <v>6193</v>
      </c>
      <c r="G210" s="231" t="s">
        <v>3197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1034</v>
      </c>
    </row>
    <row r="211" s="2" customFormat="1" ht="21.75" customHeight="1">
      <c r="A211" s="39"/>
      <c r="B211" s="40"/>
      <c r="C211" s="228" t="s">
        <v>564</v>
      </c>
      <c r="D211" s="228" t="s">
        <v>217</v>
      </c>
      <c r="E211" s="229" t="s">
        <v>6194</v>
      </c>
      <c r="F211" s="230" t="s">
        <v>6195</v>
      </c>
      <c r="G211" s="231" t="s">
        <v>3197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592</v>
      </c>
    </row>
    <row r="212" s="2" customFormat="1" ht="66.75" customHeight="1">
      <c r="A212" s="39"/>
      <c r="B212" s="40"/>
      <c r="C212" s="228" t="s">
        <v>569</v>
      </c>
      <c r="D212" s="228" t="s">
        <v>217</v>
      </c>
      <c r="E212" s="229" t="s">
        <v>6196</v>
      </c>
      <c r="F212" s="230" t="s">
        <v>6197</v>
      </c>
      <c r="G212" s="231" t="s">
        <v>4425</v>
      </c>
      <c r="H212" s="232">
        <v>16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1053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4506</v>
      </c>
      <c r="F213" s="215" t="s">
        <v>6198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SUM(P214:P222)</f>
        <v>0</v>
      </c>
      <c r="Q213" s="220"/>
      <c r="R213" s="221">
        <f>SUM(R214:R222)</f>
        <v>0</v>
      </c>
      <c r="S213" s="220"/>
      <c r="T213" s="22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</v>
      </c>
      <c r="AT213" s="224" t="s">
        <v>79</v>
      </c>
      <c r="AU213" s="224" t="s">
        <v>80</v>
      </c>
      <c r="AY213" s="223" t="s">
        <v>215</v>
      </c>
      <c r="BK213" s="225">
        <f>SUM(BK214:BK222)</f>
        <v>0</v>
      </c>
    </row>
    <row r="214" s="2" customFormat="1" ht="33" customHeight="1">
      <c r="A214" s="39"/>
      <c r="B214" s="40"/>
      <c r="C214" s="228" t="s">
        <v>573</v>
      </c>
      <c r="D214" s="228" t="s">
        <v>217</v>
      </c>
      <c r="E214" s="229" t="s">
        <v>6199</v>
      </c>
      <c r="F214" s="230" t="s">
        <v>6200</v>
      </c>
      <c r="G214" s="231" t="s">
        <v>991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1065</v>
      </c>
    </row>
    <row r="215" s="2" customFormat="1" ht="16.5" customHeight="1">
      <c r="A215" s="39"/>
      <c r="B215" s="40"/>
      <c r="C215" s="228" t="s">
        <v>578</v>
      </c>
      <c r="D215" s="228" t="s">
        <v>217</v>
      </c>
      <c r="E215" s="229" t="s">
        <v>6201</v>
      </c>
      <c r="F215" s="230" t="s">
        <v>6202</v>
      </c>
      <c r="G215" s="231" t="s">
        <v>991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1076</v>
      </c>
    </row>
    <row r="216" s="2" customFormat="1" ht="16.5" customHeight="1">
      <c r="A216" s="39"/>
      <c r="B216" s="40"/>
      <c r="C216" s="228" t="s">
        <v>583</v>
      </c>
      <c r="D216" s="228" t="s">
        <v>217</v>
      </c>
      <c r="E216" s="229" t="s">
        <v>6203</v>
      </c>
      <c r="F216" s="230" t="s">
        <v>6204</v>
      </c>
      <c r="G216" s="231" t="s">
        <v>991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1086</v>
      </c>
    </row>
    <row r="217" s="2" customFormat="1" ht="44.25" customHeight="1">
      <c r="A217" s="39"/>
      <c r="B217" s="40"/>
      <c r="C217" s="228" t="s">
        <v>588</v>
      </c>
      <c r="D217" s="228" t="s">
        <v>217</v>
      </c>
      <c r="E217" s="229" t="s">
        <v>6205</v>
      </c>
      <c r="F217" s="230" t="s">
        <v>6206</v>
      </c>
      <c r="G217" s="231" t="s">
        <v>991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1096</v>
      </c>
    </row>
    <row r="218" s="2" customFormat="1" ht="33" customHeight="1">
      <c r="A218" s="39"/>
      <c r="B218" s="40"/>
      <c r="C218" s="228" t="s">
        <v>593</v>
      </c>
      <c r="D218" s="228" t="s">
        <v>217</v>
      </c>
      <c r="E218" s="229" t="s">
        <v>6207</v>
      </c>
      <c r="F218" s="230" t="s">
        <v>4932</v>
      </c>
      <c r="G218" s="231" t="s">
        <v>991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1108</v>
      </c>
    </row>
    <row r="219" s="2" customFormat="1" ht="21.75" customHeight="1">
      <c r="A219" s="39"/>
      <c r="B219" s="40"/>
      <c r="C219" s="228" t="s">
        <v>597</v>
      </c>
      <c r="D219" s="228" t="s">
        <v>217</v>
      </c>
      <c r="E219" s="229" t="s">
        <v>6208</v>
      </c>
      <c r="F219" s="230" t="s">
        <v>6209</v>
      </c>
      <c r="G219" s="231" t="s">
        <v>991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1117</v>
      </c>
    </row>
    <row r="220" s="2" customFormat="1" ht="16.5" customHeight="1">
      <c r="A220" s="39"/>
      <c r="B220" s="40"/>
      <c r="C220" s="228" t="s">
        <v>603</v>
      </c>
      <c r="D220" s="228" t="s">
        <v>217</v>
      </c>
      <c r="E220" s="229" t="s">
        <v>6210</v>
      </c>
      <c r="F220" s="230" t="s">
        <v>4935</v>
      </c>
      <c r="G220" s="231" t="s">
        <v>991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21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1132</v>
      </c>
    </row>
    <row r="221" s="2" customFormat="1" ht="16.5" customHeight="1">
      <c r="A221" s="39"/>
      <c r="B221" s="40"/>
      <c r="C221" s="228" t="s">
        <v>608</v>
      </c>
      <c r="D221" s="228" t="s">
        <v>217</v>
      </c>
      <c r="E221" s="229" t="s">
        <v>6211</v>
      </c>
      <c r="F221" s="230" t="s">
        <v>6212</v>
      </c>
      <c r="G221" s="231" t="s">
        <v>991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1142</v>
      </c>
    </row>
    <row r="222" s="2" customFormat="1" ht="16.5" customHeight="1">
      <c r="A222" s="39"/>
      <c r="B222" s="40"/>
      <c r="C222" s="228" t="s">
        <v>612</v>
      </c>
      <c r="D222" s="228" t="s">
        <v>217</v>
      </c>
      <c r="E222" s="229" t="s">
        <v>6213</v>
      </c>
      <c r="F222" s="230" t="s">
        <v>4941</v>
      </c>
      <c r="G222" s="231" t="s">
        <v>991</v>
      </c>
      <c r="H222" s="232">
        <v>1</v>
      </c>
      <c r="I222" s="233"/>
      <c r="J222" s="234">
        <f>ROUND(I222*H222,2)</f>
        <v>0</v>
      </c>
      <c r="K222" s="235"/>
      <c r="L222" s="45"/>
      <c r="M222" s="301" t="s">
        <v>1</v>
      </c>
      <c r="N222" s="302" t="s">
        <v>45</v>
      </c>
      <c r="O222" s="303"/>
      <c r="P222" s="304">
        <f>O222*H222</f>
        <v>0</v>
      </c>
      <c r="Q222" s="304">
        <v>0</v>
      </c>
      <c r="R222" s="304">
        <f>Q222*H222</f>
        <v>0</v>
      </c>
      <c r="S222" s="304">
        <v>0</v>
      </c>
      <c r="T222" s="30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1153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25IsXqL5k/9pWexJSMR6T/CE9RTz1z/FVp1EiBEkTDNQcNY+D/UKKmEz1FW+rmfQdzA2j0cCMnJTZU4yxltTTA==" hashValue="NVKp4DzBiWBH2lyPGAUad1e+Z35Yqr2/V1yRehx5LVmcElHudzPsjWZm5Kwly9pq+YGOmcKBWu5FySmjRRhz4g==" algorithmName="SHA-512" password="CC35"/>
  <autoFilter ref="C131:K2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2021-11-11T07:53:42Z</dcterms:created>
  <dcterms:modified xsi:type="dcterms:W3CDTF">2021-11-11T07:54:48Z</dcterms:modified>
</cp:coreProperties>
</file>