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Zateplení obvodových..." sheetId="2" r:id="rId2"/>
    <sheet name="02 - Výměna výplní otvorů" sheetId="3" r:id="rId3"/>
    <sheet name="03 - Rekonstrukce střechy" sheetId="4" r:id="rId4"/>
    <sheet name="04 - Vzduchotechnika" sheetId="5" r:id="rId5"/>
    <sheet name="05.1 - Elektroinstalace" sheetId="6" r:id="rId6"/>
    <sheet name="05.2 - ROZPOČET" sheetId="7" r:id="rId7"/>
    <sheet name="06 - ÚT + ZTI" sheetId="8" r:id="rId8"/>
    <sheet name="VRN - Vedlejší rozpočtové..." sheetId="9" r:id="rId9"/>
  </sheets>
  <definedNames>
    <definedName name="_xlnm.Print_Area" localSheetId="0">'Rekapitulace stavby'!$D$4:$AO$76,'Rekapitulace stavby'!$C$82:$AQ$104</definedName>
    <definedName name="_xlnm._FilterDatabase" localSheetId="1" hidden="1">'01 - Zateplení obvodových...'!$C$126:$K$627</definedName>
    <definedName name="_xlnm.Print_Area" localSheetId="1">'01 - Zateplení obvodových...'!$C$4:$J$76,'01 - Zateplení obvodových...'!$C$82:$J$108,'01 - Zateplení obvodových...'!$C$114:$K$627</definedName>
    <definedName name="_xlnm._FilterDatabase" localSheetId="2" hidden="1">'02 - Výměna výplní otvorů'!$C$125:$K$291</definedName>
    <definedName name="_xlnm.Print_Area" localSheetId="2">'02 - Výměna výplní otvorů'!$C$4:$J$76,'02 - Výměna výplní otvorů'!$C$82:$J$107,'02 - Výměna výplní otvorů'!$C$113:$K$291</definedName>
    <definedName name="_xlnm._FilterDatabase" localSheetId="3" hidden="1">'03 - Rekonstrukce střechy'!$C$126:$K$318</definedName>
    <definedName name="_xlnm.Print_Area" localSheetId="3">'03 - Rekonstrukce střechy'!$C$4:$J$76,'03 - Rekonstrukce střechy'!$C$82:$J$108,'03 - Rekonstrukce střechy'!$C$114:$K$318</definedName>
    <definedName name="_xlnm._FilterDatabase" localSheetId="4" hidden="1">'04 - Vzduchotechnika'!$C$117:$K$160</definedName>
    <definedName name="_xlnm.Print_Area" localSheetId="4">'04 - Vzduchotechnika'!$C$4:$J$76,'04 - Vzduchotechnika'!$C$82:$J$99,'04 - Vzduchotechnika'!$C$105:$K$160</definedName>
    <definedName name="_xlnm._FilterDatabase" localSheetId="5" hidden="1">'05.1 - Elektroinstalace'!$C$122:$K$190</definedName>
    <definedName name="_xlnm.Print_Area" localSheetId="5">'05.1 - Elektroinstalace'!$C$4:$J$76,'05.1 - Elektroinstalace'!$C$82:$J$102,'05.1 - Elektroinstalace'!$C$108:$K$190</definedName>
    <definedName name="_xlnm._FilterDatabase" localSheetId="6" hidden="1">'05.2 - ROZPOČET'!$C$120:$K$143</definedName>
    <definedName name="_xlnm.Print_Area" localSheetId="6">'05.2 - ROZPOČET'!$C$4:$J$76,'05.2 - ROZPOČET'!$C$82:$J$100,'05.2 - ROZPOČET'!$C$106:$K$143</definedName>
    <definedName name="_xlnm._FilterDatabase" localSheetId="7" hidden="1">'06 - ÚT + ZTI'!$C$120:$K$142</definedName>
    <definedName name="_xlnm.Print_Area" localSheetId="7">'06 - ÚT + ZTI'!$C$4:$J$76,'06 - ÚT + ZTI'!$C$82:$J$102,'06 - ÚT + ZTI'!$C$108:$K$142</definedName>
    <definedName name="_xlnm._FilterDatabase" localSheetId="8" hidden="1">'VRN - Vedlejší rozpočtové...'!$C$116:$K$132</definedName>
    <definedName name="_xlnm.Print_Area" localSheetId="8">'VRN - Vedlejší rozpočtové...'!$C$4:$J$76,'VRN - Vedlejší rozpočtové...'!$C$82:$J$98,'VRN - Vedlejší rozpočtové...'!$C$104:$K$132</definedName>
    <definedName name="_xlnm.Print_Titles" localSheetId="0">'Rekapitulace stavby'!$92:$92</definedName>
    <definedName name="_xlnm.Print_Titles" localSheetId="1">'01 - Zateplení obvodových...'!$126:$126</definedName>
    <definedName name="_xlnm.Print_Titles" localSheetId="2">'02 - Výměna výplní otvorů'!$125:$125</definedName>
    <definedName name="_xlnm.Print_Titles" localSheetId="3">'03 - Rekonstrukce střechy'!$126:$126</definedName>
    <definedName name="_xlnm.Print_Titles" localSheetId="4">'04 - Vzduchotechnika'!$117:$117</definedName>
    <definedName name="_xlnm.Print_Titles" localSheetId="5">'05.1 - Elektroinstalace'!$122:$122</definedName>
    <definedName name="_xlnm.Print_Titles" localSheetId="6">'05.2 - ROZPOČET'!$120:$120</definedName>
    <definedName name="_xlnm.Print_Titles" localSheetId="7">'06 - ÚT + ZTI'!$120:$120</definedName>
    <definedName name="_xlnm.Print_Titles" localSheetId="8">'VRN - Vedlejší rozpočtové...'!$116:$116</definedName>
  </definedNames>
  <calcPr fullCalcOnLoad="1"/>
</workbook>
</file>

<file path=xl/sharedStrings.xml><?xml version="1.0" encoding="utf-8"?>
<sst xmlns="http://schemas.openxmlformats.org/spreadsheetml/2006/main" count="12079" uniqueCount="1711">
  <si>
    <t>Export Komplet</t>
  </si>
  <si>
    <t/>
  </si>
  <si>
    <t>2.0</t>
  </si>
  <si>
    <t>ZAMOK</t>
  </si>
  <si>
    <t>False</t>
  </si>
  <si>
    <t>{636efab7-a26d-4da1-bf3e-6fe241a7fa61}</t>
  </si>
  <si>
    <t>0,01</t>
  </si>
  <si>
    <t>21</t>
  </si>
  <si>
    <t>15</t>
  </si>
  <si>
    <t>REKAPITULACE STAVBY</t>
  </si>
  <si>
    <t>v ---  níže se nacházejí doplnkové a pomocné údaje k sestavám  --- v</t>
  </si>
  <si>
    <t>Návod na vyplnění</t>
  </si>
  <si>
    <t>0,001</t>
  </si>
  <si>
    <t>Kód:</t>
  </si>
  <si>
    <t>03062019REVII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</si>
  <si>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</si>
  <si>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</si>
  <si>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Snížení en. náročnosti budovy dílen VOŠS a SPŠS v Náchodě</t>
  </si>
  <si>
    <t>KSO:</t>
  </si>
  <si>
    <t>CC-CZ:</t>
  </si>
  <si>
    <t>Místo:</t>
  </si>
  <si>
    <t>Pražská 931</t>
  </si>
  <si>
    <t>Datum:</t>
  </si>
  <si>
    <t>12. 11. 2021</t>
  </si>
  <si>
    <t>Zadavatel:</t>
  </si>
  <si>
    <t>IČ:</t>
  </si>
  <si>
    <t>SPŠS a OA Pražská 931, Náchod</t>
  </si>
  <si>
    <t>DIČ:</t>
  </si>
  <si>
    <t>Uchazeč:</t>
  </si>
  <si>
    <t>Vyplň údaj</t>
  </si>
  <si>
    <t>Projektant:</t>
  </si>
  <si>
    <t>OBCHODNÍ PROJEKT HRADEC KRÁLOVÉ v.o.s.</t>
  </si>
  <si>
    <t>True</t>
  </si>
  <si>
    <t>Zpracovatel:</t>
  </si>
  <si>
    <t xml:space="preserve"> </t>
  </si>
  <si>
    <t>Poznámka:</t>
  </si>
  <si>
    <t>NEDÍLNOU SOUČÁSTÍ ROZPOČTU JE PROJEKTOVÁ DOKUMENTACE!
Soupis prací je sestaven s využitím položek Cenové soustavy ÚRS. Cenové a technické podmínky soustavy ÚRS, které nejsou součástí soupisu prací, jsou neomezeně dálkově k dispozici na www.cs-urs.cz. Položky soupisu prací, které nemají ve sloupci "Cenová soustava" uveden žádný údaj, nepochází s Cenové soustavy ÚRS. 
Dodávka akce se předpokládá včetně kompletní montáže, dopravy, vnitrostaveništní manipulace, veškerého souvisejícího doplňkového, podružného a montážního materiálu tak, aby celé zařízení bylo funkční a splňovalo všechny předpisy, které se na ně vztahují.
Při zpracování nabídky je nutné vycházet ze všech částí dokumentace (textové i grafické části, všech schémat a specifikace materiálu).
Součástí ceny musí být veškeré náklady, aby cena byla konečná a zahrnovala celou dodávku a montáž akce.
Všechny použité výrobky musí mít osvědčení o schválení k provozu v České republice.
V průběhu provádění prací budou respektovány všechny příslušné platné předpisy a požadavky BOZP. Náklady vyplývající z jejich dodržení jsou součástí jednotkové ceny a nebudou zvlášť hrazeny.
Veškeré práce budou provedeny úhledně, řádně a kvalitně řemeslným způsobem.
Zařízení bude uvedeno do provozu až po provedení všech výchozích zkouškách (revizích) el. instalace a pod. O provedených zkouškách budou vystaveny protokoly.
POVINNOSTÍ DODAVATELE JE PŘEKONTROLOVAT SPECIFIKACI MATERIÁLŮ A CHYBĚJÍCÍ MATERIÁL NEBO VÝKON DOPLNIT A OCENIT!</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</si>
  <si>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</si>
  <si>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</si>
  <si>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</si>
  <si>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</si>
  <si>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</si>
  <si>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</si>
  <si>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</si>
  <si>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</si>
  <si>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</si>
  <si>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</si>
  <si>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</si>
  <si>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</si>
  <si>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</si>
  <si>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</si>
  <si>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</si>
  <si>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</si>
  <si>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</si>
  <si>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</si>
  <si>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</si>
  <si>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</si>
  <si>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</si>
  <si>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</si>
  <si>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</si>
  <si>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</si>
  <si>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</si>
  <si>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</si>
  <si>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</si>
  <si>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</si>
  <si>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</si>
  <si>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</si>
  <si>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</si>
  <si>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</si>
  <si>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</si>
  <si>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</si>
  <si>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</si>
  <si>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</si>
  <si>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</si>
  <si>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</si>
  <si>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</si>
  <si>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</si>
  <si>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</si>
  <si>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</si>
  <si>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</si>
  <si>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</si>
  <si>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</si>
  <si>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</si>
  <si>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Zateplení obvodových zdí</t>
  </si>
  <si>
    <t>STA</t>
  </si>
  <si>
    <t>1</t>
  </si>
  <si>
    <t>{cbb6a7ad-9d1d-4b60-b7cd-21beb4b21ad6}</t>
  </si>
  <si>
    <t>2</t>
  </si>
  <si>
    <t>02</t>
  </si>
  <si>
    <t>Výměna výplní otvorů</t>
  </si>
  <si>
    <t>{e24e3d0b-3255-45b5-b1dc-0f4f0c60693d}</t>
  </si>
  <si>
    <t>03</t>
  </si>
  <si>
    <t>Rekonstrukce střechy</t>
  </si>
  <si>
    <t>{9e9badb0-4cdb-4a01-a67f-88801000a301}</t>
  </si>
  <si>
    <t>04</t>
  </si>
  <si>
    <t>Vzduchotechnika</t>
  </si>
  <si>
    <t>{c1c6772d-a884-4083-a740-acfb72e9e021}</t>
  </si>
  <si>
    <t>05</t>
  </si>
  <si>
    <t>Elektroinstalace</t>
  </si>
  <si>
    <t>{3543414d-c0fa-4481-8a15-bf071f57adcc}</t>
  </si>
  <si>
    <t>801 32</t>
  </si>
  <si>
    <t>05.1</t>
  </si>
  <si>
    <t>Soupis</t>
  </si>
  <si>
    <t>{8479515b-2cb3-452a-b432-8b47efc7c7ed}</t>
  </si>
  <si>
    <t>05.2</t>
  </si>
  <si>
    <t>ROZPOČET</t>
  </si>
  <si>
    <t>{dd557c5c-fef8-43ba-8b6c-364b8c9351af}</t>
  </si>
  <si>
    <t>06</t>
  </si>
  <si>
    <t>ÚT + ZTI</t>
  </si>
  <si>
    <t>{7e261b67-e168-4f8d-80c5-fbf4c9206fcb}</t>
  </si>
  <si>
    <t>VRN</t>
  </si>
  <si>
    <t>Vedlejší rozpočtové náklady</t>
  </si>
  <si>
    <t>{6d18743d-b587-499e-93cb-c839a6d36ef2}</t>
  </si>
  <si>
    <t>KRYCÍ LIST SOUPISU PRACÍ</t>
  </si>
  <si>
    <t>Objekt:</t>
  </si>
  <si>
    <t>01 - Zateplení obvodových zdí</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</si>
  <si>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t>
  </si>
  <si>
    <t>REKAPITULACE ČLENĚNÍ SOUPISU PRACÍ</t>
  </si>
  <si>
    <t>Kód dílu - Popis</t>
  </si>
  <si>
    <t>Cena celkem [CZK]</t>
  </si>
  <si>
    <t>Náklady ze soupisu prací</t>
  </si>
  <si>
    <t>-1</t>
  </si>
  <si>
    <t>HSV - Práce a dodávky HSV</t>
  </si>
  <si>
    <t xml:space="preserve">    1 - Zemní práce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</si>
  <si>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</si>
  <si>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</si>
  <si>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</si>
  <si>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</si>
  <si>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</si>
  <si>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</si>
  <si>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</si>
  <si>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767 - Konstrukce zámečnické</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</si>
  <si>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</si>
  <si>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</si>
  <si>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</si>
  <si>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</si>
  <si>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</si>
  <si>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</si>
  <si>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</si>
  <si>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</si>
  <si>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</si>
  <si>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</si>
  <si>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</si>
  <si>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</si>
  <si>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</si>
  <si>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</si>
  <si>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</si>
  <si>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</si>
  <si>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</si>
  <si>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</si>
  <si>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</si>
  <si>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113106-R</t>
  </si>
  <si>
    <t>Rozebrání dlažeb z betonových nebo kamenných dlaždic komunikací pro pěší ručně s uskladněním po dobu rekonstrukce</t>
  </si>
  <si>
    <t>m2</t>
  </si>
  <si>
    <t>CS vlastní</t>
  </si>
  <si>
    <t>4</t>
  </si>
  <si>
    <t>-1075406231</t>
  </si>
  <si>
    <t>P</t>
  </si>
  <si>
    <t>Poznámka k položce:
kompletní provedení vč. přesunu hmot a stavebních přípomocí</t>
  </si>
  <si>
    <t>VV</t>
  </si>
  <si>
    <t>25,85" dle v.č. D.1.1.2.1</t>
  </si>
  <si>
    <t>113107026</t>
  </si>
  <si>
    <t>Odstranění podkladu z kameniva drceného se štětem tl 450 mm při překopech ručně</t>
  </si>
  <si>
    <t>CS ÚRS 2021 02</t>
  </si>
  <si>
    <t>608623097</t>
  </si>
  <si>
    <t>"okapový chodník dle v.č. D.1.1.2.1</t>
  </si>
  <si>
    <t>26,61</t>
  </si>
  <si>
    <t>Součet</t>
  </si>
  <si>
    <t>3</t>
  </si>
  <si>
    <t>113107112</t>
  </si>
  <si>
    <t>Odstranění podkladu z kameniva těženého tl 200 mm ručně</t>
  </si>
  <si>
    <t>-245117897</t>
  </si>
  <si>
    <t>132212111</t>
  </si>
  <si>
    <t>Hloubení rýh š do 800 mm v soudržných horninách třídy těžitelnosti I skupiny 3 ručně</t>
  </si>
  <si>
    <t>m3</t>
  </si>
  <si>
    <t>-1427980728</t>
  </si>
  <si>
    <t>25,85*0,4</t>
  </si>
  <si>
    <t>26,61*0,15</t>
  </si>
  <si>
    <t>5</t>
  </si>
  <si>
    <t>162751117</t>
  </si>
  <si>
    <t>Vodorovné přemístění přes 9 000 do 10000 m výkopku/sypaniny z horniny třídy těžitelnosti I skupiny 1 až 3</t>
  </si>
  <si>
    <t>223015015</t>
  </si>
  <si>
    <t>6</t>
  </si>
  <si>
    <t>162751119</t>
  </si>
  <si>
    <t>Příplatek k vodorovnému přemístění výkopku/sypaniny z horniny třídy těžitelnosti I skupiny 1 až 3 ZKD 1000 m přes 10000 m</t>
  </si>
  <si>
    <t>303188560</t>
  </si>
  <si>
    <t>14,332</t>
  </si>
  <si>
    <t>14,332*10 'Přepočtené koeficientem množství</t>
  </si>
  <si>
    <t>7</t>
  </si>
  <si>
    <t>171201201</t>
  </si>
  <si>
    <t>Uložení sypaniny na skládky</t>
  </si>
  <si>
    <t>-1565163982</t>
  </si>
  <si>
    <t>8</t>
  </si>
  <si>
    <t>171201221</t>
  </si>
  <si>
    <t>Poplatek za uložení na skládce (skládkovné) zeminy a kamení kód odpadu 17 05 04</t>
  </si>
  <si>
    <t>t</t>
  </si>
  <si>
    <t>-699183542</t>
  </si>
  <si>
    <t>14,332*1,8</t>
  </si>
  <si>
    <t>Úpravy povrchů, podlahy a osazování výplní</t>
  </si>
  <si>
    <t>9</t>
  </si>
  <si>
    <t>612131101</t>
  </si>
  <si>
    <t>Cementový postřik vnitřních stěn nanášený celoplošně ručně</t>
  </si>
  <si>
    <t>-2069331644</t>
  </si>
  <si>
    <t>" vnitřní zateplení - stěny</t>
  </si>
  <si>
    <t>(22+10,3+5,1)*3,3</t>
  </si>
  <si>
    <t>-1,9*1,9</t>
  </si>
  <si>
    <t>(33,4+3,5)*3,1</t>
  </si>
  <si>
    <t>-1,6*2,1*2</t>
  </si>
  <si>
    <t>-0,9*2,1*3</t>
  </si>
  <si>
    <t>10,7*3,3" 2 NP</t>
  </si>
  <si>
    <t>špalety vnitřních stěn</t>
  </si>
  <si>
    <t>1,9*3*0,2</t>
  </si>
  <si>
    <t>(1,6+2,1*2)*0,2*2</t>
  </si>
  <si>
    <t>(0,9+2,1*2)*0,2*3</t>
  </si>
  <si>
    <t>(3,5+3,2*2)*0,2</t>
  </si>
  <si>
    <t>10</t>
  </si>
  <si>
    <t>612131111</t>
  </si>
  <si>
    <t>Polymercementový spojovací můstek vnitřních stěn nanášený ručně</t>
  </si>
  <si>
    <t>-1129696977</t>
  </si>
  <si>
    <t>11</t>
  </si>
  <si>
    <t>612131121</t>
  </si>
  <si>
    <t>Penetrační disperzní nátěr vnitřních stěn nanášený ručně</t>
  </si>
  <si>
    <t>755962262</t>
  </si>
  <si>
    <t>12</t>
  </si>
  <si>
    <t>612135002</t>
  </si>
  <si>
    <t>Vyrovnání podkladu vnitřních stěn maltou cementovou tl do 10 mm</t>
  </si>
  <si>
    <t>1485339228</t>
  </si>
  <si>
    <t>dle popisu v TZ</t>
  </si>
  <si>
    <t>265,62*0,3</t>
  </si>
  <si>
    <t>13</t>
  </si>
  <si>
    <t>612325412</t>
  </si>
  <si>
    <t>Oprava vnitřní vápenocementové hladké omítky stěn v rozsahu plochy do 30%</t>
  </si>
  <si>
    <t>1898187449</t>
  </si>
  <si>
    <t>14</t>
  </si>
  <si>
    <t>619991001</t>
  </si>
  <si>
    <t>Zakrytí podlah fólií přilepenou lepící páskou</t>
  </si>
  <si>
    <t>1112285002</t>
  </si>
  <si>
    <t>(45+28+12)*2" zakrytí pod lešením</t>
  </si>
  <si>
    <t>(12,5+38)*2,0" na střeše</t>
  </si>
  <si>
    <t>619996145</t>
  </si>
  <si>
    <t>Ochrana konstrukcí nebo samostatných prvků obalením geotextilií</t>
  </si>
  <si>
    <t>CS ÚRS 2019 01</t>
  </si>
  <si>
    <t>332068483</t>
  </si>
  <si>
    <t>"zakrytím pod lešením</t>
  </si>
  <si>
    <t>(40*2+13+28+11+6)*2,0</t>
  </si>
  <si>
    <t>16</t>
  </si>
  <si>
    <t>622131101</t>
  </si>
  <si>
    <t>Cementový postřik vnějších stěn nanášený celoplošně ručně</t>
  </si>
  <si>
    <t>-2135540458</t>
  </si>
  <si>
    <t>" vnější</t>
  </si>
  <si>
    <t>37,98*7,85</t>
  </si>
  <si>
    <t>(5,6+27)*4,2</t>
  </si>
  <si>
    <t>(37,98+12,5+0,8*2)*4,42</t>
  </si>
  <si>
    <t>-1,2*1,8*38</t>
  </si>
  <si>
    <t>-0,9*0,9*12</t>
  </si>
  <si>
    <t>-1,2*2,0</t>
  </si>
  <si>
    <t>-0,55*0,6*9</t>
  </si>
  <si>
    <t>-2,6*2,75</t>
  </si>
  <si>
    <t>" podhled v 2 NP</t>
  </si>
  <si>
    <t>38*0,8</t>
  </si>
  <si>
    <t>Mezisoučet</t>
  </si>
  <si>
    <t xml:space="preserve">špalety oken vnějších </t>
  </si>
  <si>
    <t>(1,2+1,8*2)*0,2*38</t>
  </si>
  <si>
    <t>(09+0,9*2)*0,2*12</t>
  </si>
  <si>
    <t>(0,55+0,6*2)*0,2*9</t>
  </si>
  <si>
    <t>(1,2+2,0*2)*0,2</t>
  </si>
  <si>
    <t>(2,6+2,75*2)*0,2</t>
  </si>
  <si>
    <t>" sokl</t>
  </si>
  <si>
    <t>(43,4+27+11+6)*0,5</t>
  </si>
  <si>
    <t>17</t>
  </si>
  <si>
    <t>622131111</t>
  </si>
  <si>
    <t>Polymercementový spojovací můstek vnějších stěn nanášený ručně</t>
  </si>
  <si>
    <t>483365150</t>
  </si>
  <si>
    <t>18</t>
  </si>
  <si>
    <t>622131121</t>
  </si>
  <si>
    <t>Penetrační disperzní nátěr vnějších stěn nanášený ručně</t>
  </si>
  <si>
    <t>-1915126841</t>
  </si>
  <si>
    <t>19</t>
  </si>
  <si>
    <t>622135002</t>
  </si>
  <si>
    <t>Vyrovnání podkladu vnějších stěn maltou cementovou tl do 10 mm</t>
  </si>
  <si>
    <t>68942669</t>
  </si>
  <si>
    <t xml:space="preserve">" přesné množství se upřesní na stavbě zjišťovacím protokolem a bude fakturováno dle skutečnosti </t>
  </si>
  <si>
    <t>"vyrovnání podkladu pod provedení KZS - 30%</t>
  </si>
  <si>
    <t>703,247*0,3</t>
  </si>
  <si>
    <t>20</t>
  </si>
  <si>
    <t>622135011</t>
  </si>
  <si>
    <t>Vyrovnání podkladu vnějších stěn tmelem tl do 2 mm</t>
  </si>
  <si>
    <t>-256275226</t>
  </si>
  <si>
    <t>622211021</t>
  </si>
  <si>
    <t>Montáž kontaktního zateplení vnějších stěn z polystyrénových desek tl do 120 mm</t>
  </si>
  <si>
    <t>-530020105</t>
  </si>
  <si>
    <t>Poznámka k položce:
rozmístění a počet hmoždinek je dle TZ</t>
  </si>
  <si>
    <t>" sokl - ozn 4</t>
  </si>
  <si>
    <t>(43,4+27)*(0,9+0,4)</t>
  </si>
  <si>
    <t>22</t>
  </si>
  <si>
    <t>M</t>
  </si>
  <si>
    <t>28376444</t>
  </si>
  <si>
    <t>deska z polystyrénu XPS, hrana rovná a strukturovaný povrch tl 120mm</t>
  </si>
  <si>
    <t>-1647682826</t>
  </si>
  <si>
    <t>91,52*1,1</t>
  </si>
  <si>
    <t>23</t>
  </si>
  <si>
    <t>622212051</t>
  </si>
  <si>
    <t>Montáž kontaktního zateplení vnějšího ostění hl. špalety do 400 mm z polystyrenu tl do 40 mm vč. systémových lišt</t>
  </si>
  <si>
    <t>m</t>
  </si>
  <si>
    <t>787609603</t>
  </si>
  <si>
    <t>parapety</t>
  </si>
  <si>
    <t>1,2*38</t>
  </si>
  <si>
    <t>0,9*12</t>
  </si>
  <si>
    <t>0,55*9</t>
  </si>
  <si>
    <t>24</t>
  </si>
  <si>
    <t>28376438</t>
  </si>
  <si>
    <t>deska z polystyrénu XPS, hrana rovná a strukturovaný povrch tl 30mm</t>
  </si>
  <si>
    <t>139576177</t>
  </si>
  <si>
    <t>61,35*0,4*1,1</t>
  </si>
  <si>
    <t>25</t>
  </si>
  <si>
    <t>621221021</t>
  </si>
  <si>
    <t>Montáž kontaktního zateplení vnějších podhledů z minerální vlny s podélnou orientací tl do 120 mm</t>
  </si>
  <si>
    <t>-1794865128</t>
  </si>
  <si>
    <t>36,9*0,9 " zateplení podhledu ve 2 NP na střeše - dle v.č. D.1.1.3.4 ozn 6</t>
  </si>
  <si>
    <t>26</t>
  </si>
  <si>
    <t>63151527</t>
  </si>
  <si>
    <t>deska tepelně izolační minerální kontaktních fasád podélné vlákno  tl 100mm</t>
  </si>
  <si>
    <t>-1843113345</t>
  </si>
  <si>
    <t>33,21*1,1</t>
  </si>
  <si>
    <t>27</t>
  </si>
  <si>
    <t>622221021</t>
  </si>
  <si>
    <t>Montáž kontaktního zateplení vnějších stěn z minerální vlny s podélnou orientací vláken tl do 120 mm</t>
  </si>
  <si>
    <t>-621735121</t>
  </si>
  <si>
    <t xml:space="preserve"> " zateplení ve 2 NP na střeše - dle v.č. D.1.1.3.2 a 4 ozn 6</t>
  </si>
  <si>
    <t>(0,45*2+0,8*2)*(2,8+0,3)</t>
  </si>
  <si>
    <t>(0,45*2+32,6)*(1,17+0,3)</t>
  </si>
  <si>
    <t>28</t>
  </si>
  <si>
    <t>-11853984</t>
  </si>
  <si>
    <t>56,995*1,1</t>
  </si>
  <si>
    <t>29</t>
  </si>
  <si>
    <t>533670548</t>
  </si>
  <si>
    <t>Poznámka k položce:
VNITŘNÍ ZATEPLENÍ STĚN
rozmístění a počet hmoždinek je dle TZ</t>
  </si>
  <si>
    <t>" vnitřní zateplení - stěny - ozn. 3</t>
  </si>
  <si>
    <t>30</t>
  </si>
  <si>
    <t>63151529</t>
  </si>
  <si>
    <t>deska tepelně izolační minerální kontaktních fasád podélné vlákno tl 120mm</t>
  </si>
  <si>
    <t>1312543404</t>
  </si>
  <si>
    <t>102*1,1</t>
  </si>
  <si>
    <t>31</t>
  </si>
  <si>
    <t>622221041</t>
  </si>
  <si>
    <t>Montáž kontaktního zateplení vnějších stěn z minerální vlny s podélnou orientací tl přes 160 mm</t>
  </si>
  <si>
    <t>-632760269</t>
  </si>
  <si>
    <t>" vnější stěny - ozn 1</t>
  </si>
  <si>
    <t>37,98*8,0</t>
  </si>
  <si>
    <t>12,5*4,5</t>
  </si>
  <si>
    <t>37,98*3,0</t>
  </si>
  <si>
    <t>32</t>
  </si>
  <si>
    <t>63151539</t>
  </si>
  <si>
    <t>deska tepelně izolační minerální kontaktních fasád podélné vlákno  tl 180mm</t>
  </si>
  <si>
    <t>196861800</t>
  </si>
  <si>
    <t>506,63*1,1</t>
  </si>
  <si>
    <t>33</t>
  </si>
  <si>
    <t>227461084</t>
  </si>
  <si>
    <t>" vnitřní zateplení - stěny - ozn 2</t>
  </si>
  <si>
    <t>34</t>
  </si>
  <si>
    <t>-1119073038</t>
  </si>
  <si>
    <t>155,12*1,1</t>
  </si>
  <si>
    <t>35</t>
  </si>
  <si>
    <t>622222051</t>
  </si>
  <si>
    <t>Montáž kontaktního zateplení vnějšího ostění hl. špalety do 400 mm z minerální vlny tl do 40 mm</t>
  </si>
  <si>
    <t>-1491609878</t>
  </si>
  <si>
    <t>(1,2+1,8*2)*38</t>
  </si>
  <si>
    <t>(09+0,9*2)*12</t>
  </si>
  <si>
    <t>(0,55+0,6*2)*9</t>
  </si>
  <si>
    <t>(1,2+2,0*2)</t>
  </si>
  <si>
    <t>(2,6+2,75*2)</t>
  </si>
  <si>
    <t>36</t>
  </si>
  <si>
    <t>63141410</t>
  </si>
  <si>
    <t>deska tepelně izolační minerální kontaktních fasád podélné vlákno  tl 40mm</t>
  </si>
  <si>
    <t>535258290</t>
  </si>
  <si>
    <t>341,05*0,4*1,1</t>
  </si>
  <si>
    <t>37</t>
  </si>
  <si>
    <t>-1166370702</t>
  </si>
  <si>
    <t>Poznámka k položce:
VNITŘNÍ ZATEPLENÍ STĚN</t>
  </si>
  <si>
    <t>1,9*3</t>
  </si>
  <si>
    <t>(1,6+2,1*2)*2</t>
  </si>
  <si>
    <t>(0,9+2,1*2)*3</t>
  </si>
  <si>
    <t>(3,5+3,2*2)</t>
  </si>
  <si>
    <t>38</t>
  </si>
  <si>
    <t>753492301</t>
  </si>
  <si>
    <t>42,5*0,4*1,1</t>
  </si>
  <si>
    <t>39</t>
  </si>
  <si>
    <t>622251101</t>
  </si>
  <si>
    <t>Příplatek k cenám kontaktního zateplení stěn za použití tepelněizolačních zátek z polystyrenu</t>
  </si>
  <si>
    <t>-1455386724</t>
  </si>
  <si>
    <t>40</t>
  </si>
  <si>
    <t>6222511-R0</t>
  </si>
  <si>
    <t>Příplatek za použití tepelněizolačních zátek nad 8ks/m2 pro EPS pro množství stanovené dle PD</t>
  </si>
  <si>
    <t>-253402564</t>
  </si>
  <si>
    <t>41</t>
  </si>
  <si>
    <t>622251105</t>
  </si>
  <si>
    <t>Příplatek k cenám kontaktního zateplení stěn za použití tepelněizolačních zátek z minerální vlny</t>
  </si>
  <si>
    <t>1161106282</t>
  </si>
  <si>
    <t>" dle popisu v. č. D.1.1.3 1 - 5</t>
  </si>
  <si>
    <t>33,21+56,995+102+506,63+155,12</t>
  </si>
  <si>
    <t>42</t>
  </si>
  <si>
    <t>6222511-R1</t>
  </si>
  <si>
    <t>Příplatek za použití tepelněizolačních zátek nad 8ks/m2 pro MW pro množství stanovené dle PD</t>
  </si>
  <si>
    <t>-169693134</t>
  </si>
  <si>
    <t>43</t>
  </si>
  <si>
    <t>6222511-R</t>
  </si>
  <si>
    <t xml:space="preserve">Sjednocení povrchu pomocí MW tl 50mm nebo stěrky - dle popisu PD ozn 1 </t>
  </si>
  <si>
    <t>-1443205500</t>
  </si>
  <si>
    <t>5*3,6*2</t>
  </si>
  <si>
    <t>(2,8+3,5*2)*0,8</t>
  </si>
  <si>
    <t>65</t>
  </si>
  <si>
    <t>44</t>
  </si>
  <si>
    <t>6222511-R2</t>
  </si>
  <si>
    <t>Příplatek za použití rozšiřovacího terče pro MW</t>
  </si>
  <si>
    <t>-536850836</t>
  </si>
  <si>
    <t>45</t>
  </si>
  <si>
    <t>622251231</t>
  </si>
  <si>
    <t>Montáž každé další kotvy přes 8 ks/m2 zápustné kotvení kontaktního zateplení vnějších stěn</t>
  </si>
  <si>
    <t>kus</t>
  </si>
  <si>
    <t>-1251043537</t>
  </si>
  <si>
    <t>853*8</t>
  </si>
  <si>
    <t>46</t>
  </si>
  <si>
    <t>59051214</t>
  </si>
  <si>
    <t>hmoždinka ETA univerzální šroubovací fasádní s kovovým trnem pro montáž TI 8x60mm délka dle požadavku tahových zkoušek</t>
  </si>
  <si>
    <t>2097649016</t>
  </si>
  <si>
    <t>6824</t>
  </si>
  <si>
    <t>47</t>
  </si>
  <si>
    <t>622252001</t>
  </si>
  <si>
    <t>Montáž profilů kontaktního zateplení připevněných mechanicky</t>
  </si>
  <si>
    <t>532429401</t>
  </si>
  <si>
    <t xml:space="preserve">" zakládací profil nad střechou </t>
  </si>
  <si>
    <t>36,9+0,72*2+0,45*2</t>
  </si>
  <si>
    <t xml:space="preserve">" zakládací profil na stěnách </t>
  </si>
  <si>
    <t>43,38+17,23+6,75-2,95-3,0</t>
  </si>
  <si>
    <t>48</t>
  </si>
  <si>
    <t>59051655</t>
  </si>
  <si>
    <t>profil zakládací Al tl 0,7mm pro ETICS pro izolant tl 180mm</t>
  </si>
  <si>
    <t>-595773494</t>
  </si>
  <si>
    <t>36,9</t>
  </si>
  <si>
    <t>98,31*1,05 'Přepočtené koeficientem množství</t>
  </si>
  <si>
    <t>49</t>
  </si>
  <si>
    <t>59051647</t>
  </si>
  <si>
    <t>profil zakládací Al tl 0,7mm pro ETICS pro izolant tl 100mm</t>
  </si>
  <si>
    <t>-1694941729</t>
  </si>
  <si>
    <t>0,72*2+0,45*2</t>
  </si>
  <si>
    <t>2,34*1,05 'Přepočtené koeficientem množství</t>
  </si>
  <si>
    <t>50</t>
  </si>
  <si>
    <t>622252002</t>
  </si>
  <si>
    <t>Montáž ostatních lišt kontaktního zateplení</t>
  </si>
  <si>
    <t>1920142050</t>
  </si>
  <si>
    <t>421,905+301,774+16,5+112,365+67,485</t>
  </si>
  <si>
    <t>51</t>
  </si>
  <si>
    <t>59051476</t>
  </si>
  <si>
    <t>profil okenní začišťovací se sklovláknitou armovací tkaninou 9 mm/2,4 m</t>
  </si>
  <si>
    <t>455146292</t>
  </si>
  <si>
    <t>383,55*1,1</t>
  </si>
  <si>
    <t>52</t>
  </si>
  <si>
    <t>59051486</t>
  </si>
  <si>
    <t>lišta rohová PVC 10/15cm s tkaninou</t>
  </si>
  <si>
    <t>-331927959</t>
  </si>
  <si>
    <t>7,85*2</t>
  </si>
  <si>
    <t>4,4*2</t>
  </si>
  <si>
    <t>2,7*2</t>
  </si>
  <si>
    <t>3,5*4</t>
  </si>
  <si>
    <t>4,62*2</t>
  </si>
  <si>
    <t xml:space="preserve">" rohy kolem oken </t>
  </si>
  <si>
    <t>(1,8*2)*38</t>
  </si>
  <si>
    <t>(0,9*2)*12</t>
  </si>
  <si>
    <t>(0,6*2)*9</t>
  </si>
  <si>
    <t>(2,0*2)</t>
  </si>
  <si>
    <t>(2,75*2)</t>
  </si>
  <si>
    <t>274,34*1,1</t>
  </si>
  <si>
    <t>53</t>
  </si>
  <si>
    <t>59051500</t>
  </si>
  <si>
    <t>profil dilatační stěnový</t>
  </si>
  <si>
    <t>-1932420022</t>
  </si>
  <si>
    <t>15*1,1</t>
  </si>
  <si>
    <t>54</t>
  </si>
  <si>
    <t>59051510</t>
  </si>
  <si>
    <t>profil okenní s nepřiznanou podomítkovou okapnicí PVC 2,0 m</t>
  </si>
  <si>
    <t>1578542518</t>
  </si>
  <si>
    <t>1,2</t>
  </si>
  <si>
    <t>2,6</t>
  </si>
  <si>
    <t>102,15*1,1</t>
  </si>
  <si>
    <t>55</t>
  </si>
  <si>
    <t>59051512</t>
  </si>
  <si>
    <t>profil parapetní se sklovláknitou armovací tkaninou PVC 2 m</t>
  </si>
  <si>
    <t>1231444333</t>
  </si>
  <si>
    <t>61,35*1,1</t>
  </si>
  <si>
    <t>56</t>
  </si>
  <si>
    <t>622335103</t>
  </si>
  <si>
    <t>Oprava cementové hladké omítky vnějších stěn v rozsahu do 50%</t>
  </si>
  <si>
    <t>1952760074</t>
  </si>
  <si>
    <t>703,247</t>
  </si>
  <si>
    <t>57</t>
  </si>
  <si>
    <t>612311131</t>
  </si>
  <si>
    <t>Potažení vnitřních stěn vápenným štukem tloušťky do 3 mm</t>
  </si>
  <si>
    <t>-1313933403</t>
  </si>
  <si>
    <t>1,9*3*0,4</t>
  </si>
  <si>
    <t>(1,6+2,1*2)*0,4*2</t>
  </si>
  <si>
    <t>(0,9+2,1*2)*0,4*3</t>
  </si>
  <si>
    <t>(3,5+3,2*2)*0,4</t>
  </si>
  <si>
    <t>58</t>
  </si>
  <si>
    <t>621151001</t>
  </si>
  <si>
    <t>Penetrační akrylátový nátěr vnějších pastovitých tenkovrstvých omítek podhledů</t>
  </si>
  <si>
    <t>975201286</t>
  </si>
  <si>
    <t>59</t>
  </si>
  <si>
    <t>622151001</t>
  </si>
  <si>
    <t>Penetrační akrylátový nátěr vnějších pastovitých tenkovrstvých omítek stěn</t>
  </si>
  <si>
    <t>211159103</t>
  </si>
  <si>
    <t>60</t>
  </si>
  <si>
    <t>622151021</t>
  </si>
  <si>
    <t>Penetrační akrylátový nátěr vnějších mozaikových tenkovrstvých omítek stěn</t>
  </si>
  <si>
    <t>-819434540</t>
  </si>
  <si>
    <t>61</t>
  </si>
  <si>
    <t>621531012</t>
  </si>
  <si>
    <t>Tenkovrstvá zrnitá omítka zrnitost 1,5 mm vnějších podhledů</t>
  </si>
  <si>
    <t>-631585135</t>
  </si>
  <si>
    <t xml:space="preserve">Poznámka k položce:
specifikace dle PD
</t>
  </si>
  <si>
    <t>62</t>
  </si>
  <si>
    <t>622511112</t>
  </si>
  <si>
    <t>Tenkovrstvá  mozaiková střednězrnná omítka vnějších stěn</t>
  </si>
  <si>
    <t>103888650</t>
  </si>
  <si>
    <t>63</t>
  </si>
  <si>
    <t>622531012</t>
  </si>
  <si>
    <t>Tenkovrstvá zrnitá omítka zrnitost 1,5 mm vnějších stěn</t>
  </si>
  <si>
    <t>1743272000</t>
  </si>
  <si>
    <t>56,995</t>
  </si>
  <si>
    <t>102</t>
  </si>
  <si>
    <t>506,63</t>
  </si>
  <si>
    <t>155,12</t>
  </si>
  <si>
    <t>341,05*0,4</t>
  </si>
  <si>
    <t>42,5*0,4</t>
  </si>
  <si>
    <t>64</t>
  </si>
  <si>
    <t>628195001</t>
  </si>
  <si>
    <t>Očištění zdiva nebo betonu zdí a valů před započetím oprav ručně</t>
  </si>
  <si>
    <t>863946929</t>
  </si>
  <si>
    <t>629991001</t>
  </si>
  <si>
    <t>Zakrytí podélných ploch fólií volně položenou</t>
  </si>
  <si>
    <t>-1173343823</t>
  </si>
  <si>
    <t>66</t>
  </si>
  <si>
    <t>629991011</t>
  </si>
  <si>
    <t>Zakrytí výplní otvorů a svislých ploch fólií přilepenou lepící páskou</t>
  </si>
  <si>
    <t>243525042</t>
  </si>
  <si>
    <t>98,38*1,15</t>
  </si>
  <si>
    <t>113,137*1,15 'Přepočtené koeficientem množství</t>
  </si>
  <si>
    <t>67</t>
  </si>
  <si>
    <t>629995101</t>
  </si>
  <si>
    <t>Očištění vnějších ploch tlakovou vodou</t>
  </si>
  <si>
    <t>-1877812207</t>
  </si>
  <si>
    <t>265,62+703,247</t>
  </si>
  <si>
    <t>68</t>
  </si>
  <si>
    <t>629999011</t>
  </si>
  <si>
    <t>Příplatek k úpravám povrchů za provádění styku dvou barev nebo struktur na fasádě</t>
  </si>
  <si>
    <t>-950302050</t>
  </si>
  <si>
    <t>94,35</t>
  </si>
  <si>
    <t>17*13*2</t>
  </si>
  <si>
    <t>69</t>
  </si>
  <si>
    <t>629999031</t>
  </si>
  <si>
    <t>Příplatek k omítce vnějších povrchů za zvýšenou pracnost při ploše otvorů přes 45 do 65 %</t>
  </si>
  <si>
    <t>1120601020</t>
  </si>
  <si>
    <t>949,072</t>
  </si>
  <si>
    <t>70</t>
  </si>
  <si>
    <t>637111115</t>
  </si>
  <si>
    <t>Okapový chodník ze štěrkopísku tl 300 mm s udusáním</t>
  </si>
  <si>
    <t>-1610005841</t>
  </si>
  <si>
    <t>(18,63+22,74) "pro  nový okapový chodník kolem objektu dle popisu v TZ a v.č. D1.1.3.2</t>
  </si>
  <si>
    <t>71</t>
  </si>
  <si>
    <t>637111112</t>
  </si>
  <si>
    <t>Okapový chodník ze štěrkopísku tl 150 mm s udusáním</t>
  </si>
  <si>
    <t>1947443879</t>
  </si>
  <si>
    <t>41,37</t>
  </si>
  <si>
    <t>72</t>
  </si>
  <si>
    <t>637211-R1</t>
  </si>
  <si>
    <t>Okapový chodník z betonových žlabovek do betonového lože</t>
  </si>
  <si>
    <t>2045120673</t>
  </si>
  <si>
    <t>18,63"  Dle popisu v TZ a v.č. D 1.1.3. 1</t>
  </si>
  <si>
    <t>73</t>
  </si>
  <si>
    <t>637211-R2</t>
  </si>
  <si>
    <t xml:space="preserve">Zpětné osazení betonové dlažby vč. vyrovvnání a případné výměny poškozených kusů </t>
  </si>
  <si>
    <t>1617846596</t>
  </si>
  <si>
    <t>22,74 "  Dle popisu v TZ a v.č. D 1.1.3. 1</t>
  </si>
  <si>
    <t>74</t>
  </si>
  <si>
    <t>644941112</t>
  </si>
  <si>
    <t>Osazování ventilačních mřížek velikosti do 300 x 300 mm</t>
  </si>
  <si>
    <t>1082139520</t>
  </si>
  <si>
    <t>1  " dle pohledů a výpisu výrobků pozice A2</t>
  </si>
  <si>
    <t>75</t>
  </si>
  <si>
    <t>55341428R</t>
  </si>
  <si>
    <t>mřížka větrací nerezová kruhová se síťovinou 200mm</t>
  </si>
  <si>
    <t>-128804150</t>
  </si>
  <si>
    <t>76</t>
  </si>
  <si>
    <t>644941121</t>
  </si>
  <si>
    <t>Montáž průchodky k větrací mřížce se zhotovením otvoru v tepelné izolaci</t>
  </si>
  <si>
    <t>177618460</t>
  </si>
  <si>
    <t>77</t>
  </si>
  <si>
    <t>283776100</t>
  </si>
  <si>
    <t xml:space="preserve">tvarovka průchodka </t>
  </si>
  <si>
    <t>1246087157</t>
  </si>
  <si>
    <t>5*0,2 'Přepočtené koeficientem množství</t>
  </si>
  <si>
    <t>Ostatní konstrukce a práce, bourání</t>
  </si>
  <si>
    <t>78</t>
  </si>
  <si>
    <t>941111132</t>
  </si>
  <si>
    <t>Montáž lešení řadového trubkového lehkého s podlahami zatížení do 200 kg/m2 š do 1,5 m v do 25 m</t>
  </si>
  <si>
    <t>-1042276815</t>
  </si>
  <si>
    <t>" dle popisu v. č. D.1.1.3  1-5</t>
  </si>
  <si>
    <t>38*8</t>
  </si>
  <si>
    <t>(38+12,5)*5</t>
  </si>
  <si>
    <t>28*5</t>
  </si>
  <si>
    <t>(11+6)*4</t>
  </si>
  <si>
    <t>780</t>
  </si>
  <si>
    <t>79</t>
  </si>
  <si>
    <t>941111232</t>
  </si>
  <si>
    <t>Příplatek k lešení řadovému trubkovému lehkému s podlahami š 1,5 m v 25 m za první a ZKD den použití</t>
  </si>
  <si>
    <t>-1404909337</t>
  </si>
  <si>
    <t>780*145</t>
  </si>
  <si>
    <t>80</t>
  </si>
  <si>
    <t>941111832</t>
  </si>
  <si>
    <t>Demontáž lešení řadového trubkového lehkého s podlahami zatížení do 200 kg/m2 š do 1,5 m v do 25 m</t>
  </si>
  <si>
    <t>987262770</t>
  </si>
  <si>
    <t>81</t>
  </si>
  <si>
    <t>941111832-R</t>
  </si>
  <si>
    <t xml:space="preserve">Příplatek k lešení za složité založení objektu na JV straně </t>
  </si>
  <si>
    <t>328869362</t>
  </si>
  <si>
    <t>82</t>
  </si>
  <si>
    <t>944511111</t>
  </si>
  <si>
    <t>Montáž ochranné sítě z textilie z umělých vláken</t>
  </si>
  <si>
    <t>-1107004625</t>
  </si>
  <si>
    <t>83</t>
  </si>
  <si>
    <t>944511211</t>
  </si>
  <si>
    <t>Příplatek k ochranné síti za první a ZKD den použití</t>
  </si>
  <si>
    <t>-684052318</t>
  </si>
  <si>
    <t>84</t>
  </si>
  <si>
    <t>944511811</t>
  </si>
  <si>
    <t>Demontáž ochranné sítě z textilie z umělých vláken</t>
  </si>
  <si>
    <t>-47357438</t>
  </si>
  <si>
    <t>85</t>
  </si>
  <si>
    <t>944711111</t>
  </si>
  <si>
    <t>Montáž záchytné stříšky š do 1,5 m</t>
  </si>
  <si>
    <t>1922264483</t>
  </si>
  <si>
    <t>86</t>
  </si>
  <si>
    <t>944711211</t>
  </si>
  <si>
    <t>Příplatek k záchytné stříšce š do 1,5 m za první a ZKD den použití</t>
  </si>
  <si>
    <t>-354349195</t>
  </si>
  <si>
    <t>45*145</t>
  </si>
  <si>
    <t>87</t>
  </si>
  <si>
    <t>944711811</t>
  </si>
  <si>
    <t>Demontáž záchytné stříšky š do 1,5 m</t>
  </si>
  <si>
    <t>1851259492</t>
  </si>
  <si>
    <t>88</t>
  </si>
  <si>
    <t>949101112</t>
  </si>
  <si>
    <t>Lešení pomocné pro objekty pozemních staveb s lešeňovou podlahou v do 3,5 m zatížení do 150 kg/m2</t>
  </si>
  <si>
    <t>438340648</t>
  </si>
  <si>
    <t>1680 " pomocné lešení pro stavební úpravy</t>
  </si>
  <si>
    <t>89</t>
  </si>
  <si>
    <t>949111111</t>
  </si>
  <si>
    <t>Montáž lešení lehkého kozového trubkového v do 1,2 m</t>
  </si>
  <si>
    <t>sada</t>
  </si>
  <si>
    <t>-840492103</t>
  </si>
  <si>
    <t>75" pomocné konstrukce z lešení</t>
  </si>
  <si>
    <t>90</t>
  </si>
  <si>
    <t>949111211</t>
  </si>
  <si>
    <t>Příplatek k lešení lehkému kozovému trubkovému v do 1,2 m za první a ZKD den použití</t>
  </si>
  <si>
    <t>-356036784</t>
  </si>
  <si>
    <t>75*60</t>
  </si>
  <si>
    <t>91</t>
  </si>
  <si>
    <t>949111811</t>
  </si>
  <si>
    <t>Demontáž lešení lehkého kozového trubkového v do 1,2 m</t>
  </si>
  <si>
    <t>-59290303</t>
  </si>
  <si>
    <t>92</t>
  </si>
  <si>
    <t>952901111</t>
  </si>
  <si>
    <t>Vyčištění budov bytové a občanské výstavby při výšce podlaží do 4 m</t>
  </si>
  <si>
    <t>-1820781000</t>
  </si>
  <si>
    <t>1028,34+372,1 +280 " vyčištění po dokončení stavebních úprav</t>
  </si>
  <si>
    <t>93</t>
  </si>
  <si>
    <t>965043421</t>
  </si>
  <si>
    <t>Bourání podkladů pod dlažby betonových s potěrem nebo teracem tl do 150 mm pl do 1 m2</t>
  </si>
  <si>
    <t>-866301992</t>
  </si>
  <si>
    <t>"okapový chodník</t>
  </si>
  <si>
    <t>26,61*0,6</t>
  </si>
  <si>
    <t>94</t>
  </si>
  <si>
    <t>965049111</t>
  </si>
  <si>
    <t>Příplatek k bourání betonových mazanin za bourání mazanin se svařovanou sítí tl do 100 mm</t>
  </si>
  <si>
    <t>-1942722307</t>
  </si>
  <si>
    <t>95</t>
  </si>
  <si>
    <t>977211111</t>
  </si>
  <si>
    <t>Řezání stěnovou pilou ŽB kcí s výztuží průměru do 16 mm hl do 200 mm</t>
  </si>
  <si>
    <t>1881949602</t>
  </si>
  <si>
    <t>1,1*2</t>
  </si>
  <si>
    <t>96</t>
  </si>
  <si>
    <t>977312114</t>
  </si>
  <si>
    <t>Řezání stávajících betonových mazanin vyztužených hl do 200 mm</t>
  </si>
  <si>
    <t>-336154695</t>
  </si>
  <si>
    <t>44*2</t>
  </si>
  <si>
    <t>97</t>
  </si>
  <si>
    <t>978013141</t>
  </si>
  <si>
    <t>Otlučení (osekání) vnitřní vápenné nebo vápenocementové omítky stěn v rozsahu do 30 %</t>
  </si>
  <si>
    <t>732562142</t>
  </si>
  <si>
    <t>98</t>
  </si>
  <si>
    <t>978036151</t>
  </si>
  <si>
    <t>Otlučení (osekání) cementových omítek vnějších ploch v rozsahu do 40 %</t>
  </si>
  <si>
    <t>-1894785687</t>
  </si>
  <si>
    <t>99</t>
  </si>
  <si>
    <t>978059641</t>
  </si>
  <si>
    <t>Odsekání a odebrání obkladů stěn z vnějších obkládaček plochy přes 1 m2</t>
  </si>
  <si>
    <t>1213538479</t>
  </si>
  <si>
    <t>"odsekání obkladu dle v.č. D.1.1.2.5</t>
  </si>
  <si>
    <t>(0,2+6,55+17,1+5,5*2+0,65*2+44)*0,9</t>
  </si>
  <si>
    <t>997</t>
  </si>
  <si>
    <t>Přesun sutě</t>
  </si>
  <si>
    <t>100</t>
  </si>
  <si>
    <t>997006002</t>
  </si>
  <si>
    <t>Třídění stavebního odpadu na jednotlivé druhy</t>
  </si>
  <si>
    <t>1360554448</t>
  </si>
  <si>
    <t>101</t>
  </si>
  <si>
    <t>997013112</t>
  </si>
  <si>
    <t>Vnitrostaveništní doprava suti a vybouraných hmot pro budovy v do 9 m s použitím mechanizace</t>
  </si>
  <si>
    <t>-642496960</t>
  </si>
  <si>
    <t>997013501</t>
  </si>
  <si>
    <t>Odvoz suti a vybouraných hmot na skládku nebo meziskládku do 1 km se složením</t>
  </si>
  <si>
    <t>2000214339</t>
  </si>
  <si>
    <t>103</t>
  </si>
  <si>
    <t>997013509</t>
  </si>
  <si>
    <t>Příplatek k odvozu suti a vybouraných hmot na skládku ZKD 1 km přes 1 km</t>
  </si>
  <si>
    <t>-1607440678</t>
  </si>
  <si>
    <t>92,578*19 'Přepočtené koeficientem množství</t>
  </si>
  <si>
    <t>104</t>
  </si>
  <si>
    <t>997013631</t>
  </si>
  <si>
    <t>Poplatek za uložení na skládce (skládkovné) stavebního odpadu směsného kód odpadu 17 09 04</t>
  </si>
  <si>
    <t>211287847</t>
  </si>
  <si>
    <t xml:space="preserve">Poznámka k položce:
v případě že se při realizaci zjistí jiný druh odpadu, bude po odsouhlasení účtováno dle skutečnosti </t>
  </si>
  <si>
    <t>998</t>
  </si>
  <si>
    <t>Přesun hmot</t>
  </si>
  <si>
    <t>105</t>
  </si>
  <si>
    <t>998017002</t>
  </si>
  <si>
    <t>Přesun hmot s omezením mechanizace pro budovy v do 12 m</t>
  </si>
  <si>
    <t>1441403732</t>
  </si>
  <si>
    <t>PSV</t>
  </si>
  <si>
    <t>Práce a dodávky PSV</t>
  </si>
  <si>
    <t>711</t>
  </si>
  <si>
    <t>Izolace proti vodě, vlhkosti a plynům</t>
  </si>
  <si>
    <t>106</t>
  </si>
  <si>
    <t>711161215</t>
  </si>
  <si>
    <t>Izolace proti zemní vlhkosti nopovou fólií svislá, nopek v 20,0 mm, tl do 1,0 mm</t>
  </si>
  <si>
    <t>-540382158</t>
  </si>
  <si>
    <t>(44+17,5)*(0,9+0,4)" dle poznámce na v.č. D.1.1.3.1</t>
  </si>
  <si>
    <t>107</t>
  </si>
  <si>
    <t>711161384</t>
  </si>
  <si>
    <t>Izolace proti zemní vlhkosti nopovou fólií ukončení provětrávací lištou</t>
  </si>
  <si>
    <t>1298506337</t>
  </si>
  <si>
    <t>44+17,5</t>
  </si>
  <si>
    <t>108</t>
  </si>
  <si>
    <t>711493121</t>
  </si>
  <si>
    <t>Izolace proti podpovrchové a tlakové vodě svislá těsnicí hmotou dvousložkovou na bázi cementu</t>
  </si>
  <si>
    <t>879709226</t>
  </si>
  <si>
    <t>61,5*0,5" napojení na KZS</t>
  </si>
  <si>
    <t>109</t>
  </si>
  <si>
    <t>998711102</t>
  </si>
  <si>
    <t>Přesun hmot tonážní pro izolace proti vodě, vlhkosti a plynům v objektech výšky do 12 m</t>
  </si>
  <si>
    <t>1955208862</t>
  </si>
  <si>
    <t>764</t>
  </si>
  <si>
    <t>Konstrukce klempířské</t>
  </si>
  <si>
    <t>110</t>
  </si>
  <si>
    <t>764002851</t>
  </si>
  <si>
    <t>Demontáž oplechování parapetů do suti</t>
  </si>
  <si>
    <t>2001321730</t>
  </si>
  <si>
    <t>61,35</t>
  </si>
  <si>
    <t>111</t>
  </si>
  <si>
    <t>764216645</t>
  </si>
  <si>
    <t>Oplechování rovných parapetů celoplošně lepené z Pz s povrchovou úpravou rš 400 mm</t>
  </si>
  <si>
    <t>1787810829</t>
  </si>
  <si>
    <t>"dle výpisu klempířských výrobků  pozice K1 - K4</t>
  </si>
  <si>
    <t>" dle popisu v.č. D.1.1.3.1-5</t>
  </si>
  <si>
    <t>1,9*1</t>
  </si>
  <si>
    <t>112</t>
  </si>
  <si>
    <t>998764102</t>
  </si>
  <si>
    <t>Přesun hmot tonážní pro konstrukce klempířské v objektech v do 12 m</t>
  </si>
  <si>
    <t>1425980906</t>
  </si>
  <si>
    <t>767</t>
  </si>
  <si>
    <t>Konstrukce zámečnické</t>
  </si>
  <si>
    <t>113</t>
  </si>
  <si>
    <t>767 - R1</t>
  </si>
  <si>
    <t>Úprava plotu pro nový KZS - kompletní provedení vč. přesunu hmot</t>
  </si>
  <si>
    <t>-50477260</t>
  </si>
  <si>
    <t>dle popisu v tabulce výrobků ozn. A1</t>
  </si>
  <si>
    <t>114</t>
  </si>
  <si>
    <t>767 - R4</t>
  </si>
  <si>
    <t>Demontáž, renovace a úprava ocelové brány vč. zpětné montáže</t>
  </si>
  <si>
    <t>soub</t>
  </si>
  <si>
    <t>467029939</t>
  </si>
  <si>
    <t>dle popisu v tabulce výrobků ozn. A4</t>
  </si>
  <si>
    <t>115</t>
  </si>
  <si>
    <t>767-R200</t>
  </si>
  <si>
    <t>Demontáž žebříku na střechu</t>
  </si>
  <si>
    <t>1628443861</t>
  </si>
  <si>
    <t>5,2+4,8 " dle popisu v tabulce výrobků ozn. Z2 +Z3</t>
  </si>
  <si>
    <t>116</t>
  </si>
  <si>
    <t>767-R300</t>
  </si>
  <si>
    <t xml:space="preserve">Demontáž schodiště ocelového </t>
  </si>
  <si>
    <t>544330693</t>
  </si>
  <si>
    <t>1 " dle popisu v tabulce výrobků ozn. Z1</t>
  </si>
  <si>
    <t>117</t>
  </si>
  <si>
    <t>767-R500</t>
  </si>
  <si>
    <t>Demontážž kanalizační mříže</t>
  </si>
  <si>
    <t>1279895580</t>
  </si>
  <si>
    <t>1 " dle  v.č. D.1.1.2.1</t>
  </si>
  <si>
    <t>118</t>
  </si>
  <si>
    <t>767-R600</t>
  </si>
  <si>
    <t>Zpětná montáž a renovace žebříku na střechu vč. povrchové úpravy a nových kotvících prvků</t>
  </si>
  <si>
    <t>1808661674</t>
  </si>
  <si>
    <t>119</t>
  </si>
  <si>
    <t>767-R700</t>
  </si>
  <si>
    <t>Zpětá montáž a renovace zábradlí schodiště vč. povrchové úpravy a kotvení</t>
  </si>
  <si>
    <t>-903157675</t>
  </si>
  <si>
    <t>120</t>
  </si>
  <si>
    <t>767-R800</t>
  </si>
  <si>
    <t xml:space="preserve">Dodávka a montáž mříže kanalizační vpustě vč. obetonování a napojení na odtok </t>
  </si>
  <si>
    <t>1183911975</t>
  </si>
  <si>
    <t>121</t>
  </si>
  <si>
    <t>767-R8900</t>
  </si>
  <si>
    <t xml:space="preserve">Dodávka a montáž větrací mříže 400x400 nerezová </t>
  </si>
  <si>
    <t>2037892932</t>
  </si>
  <si>
    <t>1 " dle  výpisu tabulky výrobků ozn A1</t>
  </si>
  <si>
    <t>HZS</t>
  </si>
  <si>
    <t>Hodinové zúčtovací sazby</t>
  </si>
  <si>
    <t>122</t>
  </si>
  <si>
    <t>HZS1291</t>
  </si>
  <si>
    <t>Hodinová zúčtovací sazba pomocný stavební dělník</t>
  </si>
  <si>
    <t>hod</t>
  </si>
  <si>
    <t>512</t>
  </si>
  <si>
    <t>1102719458</t>
  </si>
  <si>
    <t>Poznámka k položce:
SOUČÁSTÍ BOURACÍCH PRACÍ BUDE PROVEDENÍ DEMONTÁŽE STÁVAJÍCÍCH
PRVKŮ NA FASÁDĚ.
V RÁMCI ZATEPLENÍ BUDE PROVEDENA DEMONTÁŽ A OPĚTOVNÁ MONTÁŽ VEŠKERÝCH
INSTALACÍ A ZAŘÍZENÍ (VZT ZAŘÍZENÍ, SVÍTIDLA, VYPÍNAČE, SVĚTELNÉ TABULE, ATD.),
DOTČENÝCH ZATEPLOVACÍMI PRACEMI, S TÍM, ŽE BUDOU NASTAVENY O TLOUŠŤKU ZATEPLENÍ,
VČETNĚ ELEKTROINSTALAČNÍ KRABICE DO ZATEPLENÍ
PRO OPĚTOVNOU MONTÁŽ JEDNOTLIVÝCH PRVKŮ BUDOU POUŽITY MONTÁŽNÍ
DESKY DO ZATEPLENÍ VČETNĚ ELEKTROINSTALČNÍCH KRABIC DO ZATEPLENÍ</t>
  </si>
  <si>
    <t>sejmutí doplňkových komponentů fasády a pomocné práce při jejich montáži zpět</t>
  </si>
  <si>
    <t xml:space="preserve">odstranění jiných nežadoucích prvků na fasádě </t>
  </si>
  <si>
    <t>123</t>
  </si>
  <si>
    <t>HZS129-R</t>
  </si>
  <si>
    <t>Vyklizení a odsunutí regálů a strojů v místností pro provedení stavebních úprav a zpětné osazení - úprava dispozice</t>
  </si>
  <si>
    <t>1590063360</t>
  </si>
  <si>
    <t>380</t>
  </si>
  <si>
    <t>02 - Výměna výplní otvorů</t>
  </si>
  <si>
    <t xml:space="preserve">    766 - Konstrukce truhlářské</t>
  </si>
  <si>
    <t xml:space="preserve">    784 - Dokončovací práce - malby</t>
  </si>
  <si>
    <t xml:space="preserve">    787 - Dokončovací práce - zasklívání</t>
  </si>
  <si>
    <t>611325223</t>
  </si>
  <si>
    <t>Vápenocementová štuková omítka malých ploch přes 0,25 do 1 m2 na stropech</t>
  </si>
  <si>
    <t>-76974618</t>
  </si>
  <si>
    <t xml:space="preserve">15" práce spojená s rekonstrukcí </t>
  </si>
  <si>
    <t>612325223</t>
  </si>
  <si>
    <t>Vápenocementová štuková omítka malých ploch přes 0,25 do 1 m2 na stěnách</t>
  </si>
  <si>
    <t>-87479472</t>
  </si>
  <si>
    <t>612325302</t>
  </si>
  <si>
    <t>Vápenocementová štuková omítka ostění nebo nadpraží</t>
  </si>
  <si>
    <t>763790298</t>
  </si>
  <si>
    <t>367,5*0,5 " nová omítka ostění a nadpraží při výměnách výplní otvorů</t>
  </si>
  <si>
    <t>-1653853532</t>
  </si>
  <si>
    <t xml:space="preserve"> 1017,73 + 372,1" práce spojené s výměnou výpní otvorů</t>
  </si>
  <si>
    <t>619991011</t>
  </si>
  <si>
    <t>Obalení konstrukcí a prvků fólií přilepenou lepící páskou</t>
  </si>
  <si>
    <t>1848083444</t>
  </si>
  <si>
    <t>1150 " práce spojené s výměnou výpní otvorů</t>
  </si>
  <si>
    <t>619995001</t>
  </si>
  <si>
    <t>Začištění omítek kolem oken, dveří, podlah nebo obkladů</t>
  </si>
  <si>
    <t>1995543404</t>
  </si>
  <si>
    <t>(1,2+1,8)*2*38</t>
  </si>
  <si>
    <t>0,9*4*12</t>
  </si>
  <si>
    <t>(0,55+0,6)*2*9</t>
  </si>
  <si>
    <t>1,9*4</t>
  </si>
  <si>
    <t>(2,8+3,3)*2</t>
  </si>
  <si>
    <t>(0,9+2,1)*2</t>
  </si>
  <si>
    <t>(0,8+2,0)*2*4</t>
  </si>
  <si>
    <t>(1,5+2,0)*2*2</t>
  </si>
  <si>
    <t>(3,2+3,5)*2</t>
  </si>
  <si>
    <t>619-R1</t>
  </si>
  <si>
    <t xml:space="preserve">Zazdění okenního otvoru vč. zapravení omítkou </t>
  </si>
  <si>
    <t xml:space="preserve">kus </t>
  </si>
  <si>
    <t>-491711944</t>
  </si>
  <si>
    <t>-1467260652</t>
  </si>
  <si>
    <t xml:space="preserve">1389,83 " vyčištění po dokončení stavebních úprav </t>
  </si>
  <si>
    <t>968072245</t>
  </si>
  <si>
    <t>Vybourání kovových rámů oken jednoduchých včetně křídel pl do 2 m2</t>
  </si>
  <si>
    <t>-1878976026</t>
  </si>
  <si>
    <t>" demontáž oken pro výměnu dle tabulky výrobků pozice O1 - O8, O10 -O12,O15 -O16</t>
  </si>
  <si>
    <t>1,2*1,8*38</t>
  </si>
  <si>
    <t>0,9*0,9*12</t>
  </si>
  <si>
    <t>0,55*0,6*9</t>
  </si>
  <si>
    <t>1,9*1,9</t>
  </si>
  <si>
    <t>0,6*1,2</t>
  </si>
  <si>
    <t>968072455</t>
  </si>
  <si>
    <t>Vybourání kovových dveřních zárubní pl do 2 m2</t>
  </si>
  <si>
    <t>-64613685</t>
  </si>
  <si>
    <t>" demontáž dveří pro výměnu dle tabulky výrobků pozice D1 - D7</t>
  </si>
  <si>
    <t>3,5*3,2</t>
  </si>
  <si>
    <t>0,8*2,0*4</t>
  </si>
  <si>
    <t>1,5*2,0*2</t>
  </si>
  <si>
    <t>0,9*2,1</t>
  </si>
  <si>
    <t>968072558</t>
  </si>
  <si>
    <t>Vybourání kovových vrat pl do 5 m2</t>
  </si>
  <si>
    <t>530980036</t>
  </si>
  <si>
    <t>2,8*3,3</t>
  </si>
  <si>
    <t>978013191</t>
  </si>
  <si>
    <t>Otlučení (osekání) vnitřní vápenné nebo vápenocementové omítky stěn v rozsahu do 100 %</t>
  </si>
  <si>
    <t>657263706</t>
  </si>
  <si>
    <t>367,5*0,5 " otlučení ostění a nadpraží při výměnách výplní otvorů</t>
  </si>
  <si>
    <t>978057-R1</t>
  </si>
  <si>
    <t>Odsekání obkladů z parapetů z keramických dlaždic plochy do 1m2</t>
  </si>
  <si>
    <t>2056375942</t>
  </si>
  <si>
    <t>1,9</t>
  </si>
  <si>
    <t>978057-R2</t>
  </si>
  <si>
    <t xml:space="preserve">Oprava podlah po výměně dveří </t>
  </si>
  <si>
    <t>318074634</t>
  </si>
  <si>
    <t>0,8*4</t>
  </si>
  <si>
    <t>1,5*2</t>
  </si>
  <si>
    <t>3,5</t>
  </si>
  <si>
    <t>2,8</t>
  </si>
  <si>
    <t>0,9</t>
  </si>
  <si>
    <t>985131311</t>
  </si>
  <si>
    <t>Ruční dočištění ploch stěn, rubu kleneb a podlah ocelových kartáči</t>
  </si>
  <si>
    <t>756498868</t>
  </si>
  <si>
    <t>otlučení ostění a nadpraží při výměnách výplní otvorů</t>
  </si>
  <si>
    <t>367,5*0,8</t>
  </si>
  <si>
    <t>7711210-R</t>
  </si>
  <si>
    <t xml:space="preserve">Nátěr penetrační </t>
  </si>
  <si>
    <t>1848003077</t>
  </si>
  <si>
    <t xml:space="preserve">Poznámka k položce:
kompletní provedení vč. přesunu hmot a stavebních přípomocí
</t>
  </si>
  <si>
    <t>63,25*0,4</t>
  </si>
  <si>
    <t>7712741-R</t>
  </si>
  <si>
    <t>Montáž obkladů parapetů z dlaždic keramických flexibilní lepidlo š do 400 mm</t>
  </si>
  <si>
    <t>-1812956069</t>
  </si>
  <si>
    <t>59761015</t>
  </si>
  <si>
    <t>dlažba keramická hutná reliéfní do interiéru i exteriéru přes 85 do 100ks/m2</t>
  </si>
  <si>
    <t>-1901125536</t>
  </si>
  <si>
    <t>63,25*1,1</t>
  </si>
  <si>
    <t>802437086</t>
  </si>
  <si>
    <t>-1836646892</t>
  </si>
  <si>
    <t>-1765286341</t>
  </si>
  <si>
    <t>-537108040</t>
  </si>
  <si>
    <t>22,692*10 'Přepočtené koeficientem množství</t>
  </si>
  <si>
    <t>997013804</t>
  </si>
  <si>
    <t>Poplatek za uložení na skládce (skládkovné) stavebního odpadu ze skla kód odpadu 17 02 02</t>
  </si>
  <si>
    <t>-794984265</t>
  </si>
  <si>
    <t>22,692*0,07 'Přepočtené koeficientem množství</t>
  </si>
  <si>
    <t>997013831</t>
  </si>
  <si>
    <t>Poplatek za uložení na skládce (skládkovné) stavebního odpadu směsného kód odpadu 170 904</t>
  </si>
  <si>
    <t>1536489779</t>
  </si>
  <si>
    <t>22,692*0,93 'Přepočtené koeficientem množství</t>
  </si>
  <si>
    <t>-1623748378</t>
  </si>
  <si>
    <t>766</t>
  </si>
  <si>
    <t>Konstrukce truhlářské</t>
  </si>
  <si>
    <t>76662-R01</t>
  </si>
  <si>
    <t xml:space="preserve">Dodávka a montáž nových okenních výrobků </t>
  </si>
  <si>
    <t>-1784081368</t>
  </si>
  <si>
    <t>1,2*1,8*38"ozn  O1</t>
  </si>
  <si>
    <t>0,9*0,9*12" ozn O4</t>
  </si>
  <si>
    <t>0,55*0,6*9" ozn O3</t>
  </si>
  <si>
    <t>76662-R011</t>
  </si>
  <si>
    <t>Dodávka a montáž nových okenních výrobků fixních</t>
  </si>
  <si>
    <t>-804406968</t>
  </si>
  <si>
    <t>1,9*1,9" ozn O2</t>
  </si>
  <si>
    <t>76662-R02</t>
  </si>
  <si>
    <t xml:space="preserve">Dodávka a montáž hliníkových dveří v obvodových stěnách </t>
  </si>
  <si>
    <t>-2012915378</t>
  </si>
  <si>
    <t>Poznámka k položce:
Kompletní provedení vč. přesunu hmot a stavební přípomoci</t>
  </si>
  <si>
    <t>Dodávka hliníkových dveří ozn. D1</t>
  </si>
  <si>
    <t>76662-R03</t>
  </si>
  <si>
    <t>Dodávka a montáž plastových dveří v obvodových stěnách</t>
  </si>
  <si>
    <t>305589276</t>
  </si>
  <si>
    <t>" dle výpisu výrobků ozn D8L</t>
  </si>
  <si>
    <t>76662-R04</t>
  </si>
  <si>
    <t xml:space="preserve">Dodávka a montáž dveří vnitřních s požární odolností </t>
  </si>
  <si>
    <t>105805856</t>
  </si>
  <si>
    <t>" dle výpisu výrobků ozn D7 a D5</t>
  </si>
  <si>
    <t>1,5*2,1</t>
  </si>
  <si>
    <t>76662-R05</t>
  </si>
  <si>
    <t xml:space="preserve">Dodávka a montáž dveří vnitřních </t>
  </si>
  <si>
    <t>1994127845</t>
  </si>
  <si>
    <t>" dle výpisu výrobků ozn D2L</t>
  </si>
  <si>
    <t>" dle výpisu výrobků ozn D3P</t>
  </si>
  <si>
    <t>" dle výpisu výrobků ozn D6P</t>
  </si>
  <si>
    <t>76662-R051</t>
  </si>
  <si>
    <t>Dodávka a montáž dveří vnitřních dvoukřídlých</t>
  </si>
  <si>
    <t>-417008973</t>
  </si>
  <si>
    <t>" dle výpisu výrobků ozn D4</t>
  </si>
  <si>
    <t>76662-R14</t>
  </si>
  <si>
    <t>Dodávka a montáž nového světlíku - kompletní provedení vč. přesunu hmot</t>
  </si>
  <si>
    <t>1365225393</t>
  </si>
  <si>
    <t>2*5*7</t>
  </si>
  <si>
    <t>76662-R16</t>
  </si>
  <si>
    <t xml:space="preserve">Dodávka a montáž nových vrat </t>
  </si>
  <si>
    <t>-1240889710</t>
  </si>
  <si>
    <t>1" V1</t>
  </si>
  <si>
    <t>767311830</t>
  </si>
  <si>
    <t>Demontáž světlíků bodových se skleněnou výplní</t>
  </si>
  <si>
    <t>-1619578057</t>
  </si>
  <si>
    <t>767321810</t>
  </si>
  <si>
    <t>Demontáž podsvětlíků a zasklení</t>
  </si>
  <si>
    <t>-882596911</t>
  </si>
  <si>
    <t>767996701</t>
  </si>
  <si>
    <t>Demontáž atypických zámečnických konstrukcí řezáním hmotnosti jednotlivých dílů do 50 kg</t>
  </si>
  <si>
    <t>kg</t>
  </si>
  <si>
    <t>-973850945</t>
  </si>
  <si>
    <t xml:space="preserve">91*10"řezání konstrukcí při demontáži světlíků </t>
  </si>
  <si>
    <t xml:space="preserve">65*10"řezání konstrukcí při demontáži světlíků </t>
  </si>
  <si>
    <t>767996801</t>
  </si>
  <si>
    <t>Demontáž atypických zámečnických konstrukcí rozebráním hmotnosti jednotlivých dílů do 50 kg</t>
  </si>
  <si>
    <t>630768674</t>
  </si>
  <si>
    <t>1560*0,3 " prvky ve světlíku</t>
  </si>
  <si>
    <t>784</t>
  </si>
  <si>
    <t>Dokončovací práce - malby</t>
  </si>
  <si>
    <t>784111001</t>
  </si>
  <si>
    <t>Oprášení (ometení ) podkladu v místnostech výšky do 3,80 m</t>
  </si>
  <si>
    <t>954236930</t>
  </si>
  <si>
    <t>27,33+44,48+57,88+51,35+51,6+107,23" stropy u světlíku</t>
  </si>
  <si>
    <t>10,5+24,48+42,84+40,77+19,06+40+100,18" doplnění stopů spojené se zateplením</t>
  </si>
  <si>
    <t>67" 2 NP</t>
  </si>
  <si>
    <t>(43,2*2+27*2+33,4+37,8*2)*3,3" stěny dotčených rekonstrukcí</t>
  </si>
  <si>
    <t>784121001</t>
  </si>
  <si>
    <t>Oškrabání malby v mísnostech výšky do 3,80 m</t>
  </si>
  <si>
    <t>2040609065</t>
  </si>
  <si>
    <t>784181121</t>
  </si>
  <si>
    <t>Hloubková jednonásobná penetrace podkladu v místnostech výšky do 3,80 m</t>
  </si>
  <si>
    <t>-1674379790</t>
  </si>
  <si>
    <t>784221101</t>
  </si>
  <si>
    <t>Dvojnásobné bílé malby  ze směsí za sucha dobře otěruvzdorných v místnostech do 3,80 m</t>
  </si>
  <si>
    <t>1580029804</t>
  </si>
  <si>
    <t>787</t>
  </si>
  <si>
    <t>Dokončovací práce - zasklívání</t>
  </si>
  <si>
    <t>787300801</t>
  </si>
  <si>
    <t>Vysklívání střešních konstrukcí a světlíků tmelených</t>
  </si>
  <si>
    <t>-574483023</t>
  </si>
  <si>
    <t>787800811</t>
  </si>
  <si>
    <t>Vysklívání podhledů tmelených</t>
  </si>
  <si>
    <t>482889176</t>
  </si>
  <si>
    <t>03 - Rekonstrukce střechy</t>
  </si>
  <si>
    <t xml:space="preserve">    712 - Povlakové krytiny</t>
  </si>
  <si>
    <t xml:space="preserve">    713 - Izolace tepelné</t>
  </si>
  <si>
    <t xml:space="preserve">    721 - Zdravotechnika - vnitřní kanalizace</t>
  </si>
  <si>
    <t xml:space="preserve">    762 - Konstrukce tesařské</t>
  </si>
  <si>
    <t>965042121</t>
  </si>
  <si>
    <t>Bourání podkladů pod dlažby nebo mazanin betonových nebo z litého asfaltu tl do 100 mm pl do 1 m2</t>
  </si>
  <si>
    <t>-1755542521</t>
  </si>
  <si>
    <t>1049*0,05" střecha - betonová mazanina</t>
  </si>
  <si>
    <t>9650829-R01</t>
  </si>
  <si>
    <t>Nadvýšení atiky dle popisu projektu - kompletní provedení vč. přesunu hmot</t>
  </si>
  <si>
    <t>-2122533288</t>
  </si>
  <si>
    <t>43,38*2+27*2+38,1+12,5+11,5*2+7,25+3,45+4,6</t>
  </si>
  <si>
    <t>981511116</t>
  </si>
  <si>
    <t>Demolice konstrukcí objektů z betonu prostého postupným rozebíráním</t>
  </si>
  <si>
    <t>308213491</t>
  </si>
  <si>
    <t xml:space="preserve">4,15*0,5*0,3 " demolice atiky </t>
  </si>
  <si>
    <t xml:space="preserve">3,5*0,5*0,3 " demolice atiky </t>
  </si>
  <si>
    <t>-1996193995</t>
  </si>
  <si>
    <t>997013311</t>
  </si>
  <si>
    <t>Montáž a demontáž shozu suti v do 10 m</t>
  </si>
  <si>
    <t>44149604</t>
  </si>
  <si>
    <t>2*7</t>
  </si>
  <si>
    <t>997013321</t>
  </si>
  <si>
    <t>Příplatek k shozu suti v do 10 m za první a ZKD den použití</t>
  </si>
  <si>
    <t>1023326925</t>
  </si>
  <si>
    <t>14*45</t>
  </si>
  <si>
    <t>2040071486</t>
  </si>
  <si>
    <t>-1835442134</t>
  </si>
  <si>
    <t>355,837*25 'Přepočtené koeficientem množství</t>
  </si>
  <si>
    <t>997013814</t>
  </si>
  <si>
    <t>Poplatek za uložení na skládce (skládkovné) stavebního odpadu izolací kód odpadu 170 604</t>
  </si>
  <si>
    <t>218509725</t>
  </si>
  <si>
    <t>355,837*0,2 'Přepočtené koeficientem množství</t>
  </si>
  <si>
    <t>-2019204518</t>
  </si>
  <si>
    <t>355,837*0,8 'Přepočtené koeficientem množství</t>
  </si>
  <si>
    <t>712</t>
  </si>
  <si>
    <t>Povlakové krytiny</t>
  </si>
  <si>
    <t>712340833</t>
  </si>
  <si>
    <t>Odstranění povlakové krytiny střech do 10° z pásů NAIP přitavených v plné ploše třívrstvé</t>
  </si>
  <si>
    <t>-1814610199</t>
  </si>
  <si>
    <t>1049</t>
  </si>
  <si>
    <t>(37,3*2+11,65*2)*0,25</t>
  </si>
  <si>
    <t>(43,2*2+26,15*2)*0,45</t>
  </si>
  <si>
    <t>(8,7*2+7,25*2)*0,45</t>
  </si>
  <si>
    <t>712340834</t>
  </si>
  <si>
    <t>Příplatek k odstranění povlakové krytiny střech do 10° z pásů NAIP přitavených v plné ploše ZKD vrstvu</t>
  </si>
  <si>
    <t>-1870347855</t>
  </si>
  <si>
    <t>712300841</t>
  </si>
  <si>
    <t>Odstranění povlakové krytiny střech do 10° odškrabáním mechu s urovnáním povrchu a očištěním</t>
  </si>
  <si>
    <t>-211779214</t>
  </si>
  <si>
    <t>712300843</t>
  </si>
  <si>
    <t>Odstranění povlakové krytiny střech do 10° od zbytkového asfaltového pásu odsekáním</t>
  </si>
  <si>
    <t>1433839246</t>
  </si>
  <si>
    <t>7123008-R</t>
  </si>
  <si>
    <t xml:space="preserve">Příplatek za odstranění křovin ze střechy </t>
  </si>
  <si>
    <t>904526676</t>
  </si>
  <si>
    <t>1150,245*0,1</t>
  </si>
  <si>
    <t>712311101</t>
  </si>
  <si>
    <t>Provedení povlakové krytiny střech do 10° za studena lakem penetračním nebo asfaltovým</t>
  </si>
  <si>
    <t>921076586</t>
  </si>
  <si>
    <t>11163150</t>
  </si>
  <si>
    <t>lak penetrační asfaltový</t>
  </si>
  <si>
    <t>1254368049</t>
  </si>
  <si>
    <t>Poznámka k položce:
Spotřeba 0,3-0,4kg/m2</t>
  </si>
  <si>
    <t>1150,245*0,4/1000</t>
  </si>
  <si>
    <t>712341559</t>
  </si>
  <si>
    <t>Provedení povlakové krytiny střech do 10° pásy NAIP přitavením v plné ploše</t>
  </si>
  <si>
    <t>911015402</t>
  </si>
  <si>
    <t>62832134</t>
  </si>
  <si>
    <t>pás asfaltový natavitelný oxidovaný tl. 4,0mm typu V60 S40 s vložkou ze skleněné rohože, s jemnozrnným minerálním posypem</t>
  </si>
  <si>
    <t>-189093779</t>
  </si>
  <si>
    <t>1150,245*1,25</t>
  </si>
  <si>
    <t>1437,806*1,15 'Přepočtené koeficientem množství</t>
  </si>
  <si>
    <t>712363115R</t>
  </si>
  <si>
    <t xml:space="preserve">Provedení povlakové krytiny střech do 10° zaizolování prostupů kruhového průřezu D do 300 mm vč. dodávky příslušního materiálu </t>
  </si>
  <si>
    <t>-62130305</t>
  </si>
  <si>
    <t>712363384</t>
  </si>
  <si>
    <t>Povlakové krytiny střech do 10° z tvarovaných poplastovaných lišt pro profily atypické výroby o větší rš</t>
  </si>
  <si>
    <t>-1215742515</t>
  </si>
  <si>
    <t>" oplechování atiky K5 +K6</t>
  </si>
  <si>
    <t>120,12*0,75</t>
  </si>
  <si>
    <t>99,98*0,6</t>
  </si>
  <si>
    <t xml:space="preserve">" okapní lišta </t>
  </si>
  <si>
    <t>4,1*0,4*2</t>
  </si>
  <si>
    <t>1,75*0,4 " K10</t>
  </si>
  <si>
    <t>4,1*0,25 " K11</t>
  </si>
  <si>
    <t>7123633-R</t>
  </si>
  <si>
    <t>Systémové napojení pásových světlíků a vzt oplechováním  RŠ přes 200</t>
  </si>
  <si>
    <t>-969896410</t>
  </si>
  <si>
    <t>(4,9*2+1,9)*7</t>
  </si>
  <si>
    <t xml:space="preserve">4,5" VZT </t>
  </si>
  <si>
    <t>712363445</t>
  </si>
  <si>
    <t>Provedení povlak krytiny mechanicky kotvenou do betonu TI tl přes 100 do 140 mm krajní pole, budova v do 18 m</t>
  </si>
  <si>
    <t>-647755156</t>
  </si>
  <si>
    <t>(3,6+3,45*2+5,82*2+3,6*2+7,25*2)*0,5</t>
  </si>
  <si>
    <t>28322012</t>
  </si>
  <si>
    <t xml:space="preserve">fólie hydroizolační střešní mPVC, tl. 1,5 mm š 1300 mm šedá </t>
  </si>
  <si>
    <t>-1990930044</t>
  </si>
  <si>
    <t>83,92*1,15</t>
  </si>
  <si>
    <t>712363605</t>
  </si>
  <si>
    <t>Provedení povlak krytiny mechanicky kotvenou do betonu TI tl přes 240 mm krajní pole, budova v do 18 m</t>
  </si>
  <si>
    <t>2121051169</t>
  </si>
  <si>
    <t>1150,245</t>
  </si>
  <si>
    <t>-83,92</t>
  </si>
  <si>
    <t>354051984</t>
  </si>
  <si>
    <t>1066,325</t>
  </si>
  <si>
    <t>-593,367</t>
  </si>
  <si>
    <t>-54,38</t>
  </si>
  <si>
    <t>418,578*1,15</t>
  </si>
  <si>
    <t>28322012R</t>
  </si>
  <si>
    <t>fólie hydroizolační střešní mPVC, tl. 1,5 mm š 1300 mm šedá pro BroofT3</t>
  </si>
  <si>
    <t>819236476</t>
  </si>
  <si>
    <t>1150</t>
  </si>
  <si>
    <t>-12,43*38,03</t>
  </si>
  <si>
    <t>538,987*1,15</t>
  </si>
  <si>
    <t>28322013R</t>
  </si>
  <si>
    <t xml:space="preserve">fólie hydroizolační pochozí s protisklouznou povrchovou úpravou </t>
  </si>
  <si>
    <t>1829408546</t>
  </si>
  <si>
    <t>54,38*1,15</t>
  </si>
  <si>
    <t>712391171</t>
  </si>
  <si>
    <t>Provedení povlakové krytiny střech do 10° podkladní textilní vrstvy</t>
  </si>
  <si>
    <t>2097644302</t>
  </si>
  <si>
    <t>69311081</t>
  </si>
  <si>
    <t>geotextilie netkaná separační, ochranná, filtrační, drenážní PES 300g/m2</t>
  </si>
  <si>
    <t>1066601801</t>
  </si>
  <si>
    <t>1150*1,15</t>
  </si>
  <si>
    <t>-619,835</t>
  </si>
  <si>
    <t>63127260</t>
  </si>
  <si>
    <t>tkanina sklovláknitá 120 g/m2, š 100 cm</t>
  </si>
  <si>
    <t>-1581607361</t>
  </si>
  <si>
    <t>619,835</t>
  </si>
  <si>
    <t>712393001</t>
  </si>
  <si>
    <t>Opracování prostupu průměru do 200 mm dvojitého hydroizolačního systému plochých střech</t>
  </si>
  <si>
    <t>766072384</t>
  </si>
  <si>
    <t xml:space="preserve">5" vpusť </t>
  </si>
  <si>
    <t xml:space="preserve">3" komínky odvětrání </t>
  </si>
  <si>
    <t>712990833</t>
  </si>
  <si>
    <t>Odstranění násypu povlakové krytiny střech přes 10° tloušťky do 200 mm</t>
  </si>
  <si>
    <t>-215662504</t>
  </si>
  <si>
    <t>37,3*11,65</t>
  </si>
  <si>
    <t>8,7*7,25</t>
  </si>
  <si>
    <t>10,55*43,2</t>
  </si>
  <si>
    <t>7129909-R</t>
  </si>
  <si>
    <t xml:space="preserve">Dílenská dokumentace střechy </t>
  </si>
  <si>
    <t>-1237488316</t>
  </si>
  <si>
    <t>998712103</t>
  </si>
  <si>
    <t>Přesun hmot tonážní tonážní pro krytiny povlakové v objektech v do 24 m</t>
  </si>
  <si>
    <t>-1121539408</t>
  </si>
  <si>
    <t>713</t>
  </si>
  <si>
    <t>Izolace tepelné</t>
  </si>
  <si>
    <t>713140821</t>
  </si>
  <si>
    <t>Odstranění tepelné izolace střech nadstřešní volně kladené z polystyrenu tl do 100 mm</t>
  </si>
  <si>
    <t>2046925412</t>
  </si>
  <si>
    <t>1050" střecha - polsid</t>
  </si>
  <si>
    <t>713131141</t>
  </si>
  <si>
    <t>Montáž izolace tepelné stěn a základů lepením celoplošně rohoží, pásů, dílců, desek</t>
  </si>
  <si>
    <t>-491018362</t>
  </si>
  <si>
    <t>"vnitřní stěna atiky a podélné stěny 2 NP</t>
  </si>
  <si>
    <t>(0,53*2+10,65+0,72+37)*0,5</t>
  </si>
  <si>
    <t>(0,63*2+0,8*2)*0,5</t>
  </si>
  <si>
    <t>(11,65*2+37,2*2+4,92+23,5+37,2+3,45+10,15+9,52*2+0,7*2+7,25*2+4,6*2+4)*0,5</t>
  </si>
  <si>
    <t>(2+5)*2*0,5*7 " kolem světlíků</t>
  </si>
  <si>
    <t>(11,65*2+37,2*2+5,35+23,98+43,38+10,45+3,45+10,52*2+7,25)*0,5" vodorovná plocha atiky</t>
  </si>
  <si>
    <t>28376385</t>
  </si>
  <si>
    <t>deska z polystyrénu XPS, hrana rovná, polo či pero drážka a hladký povrch  m3</t>
  </si>
  <si>
    <t>-1621269548</t>
  </si>
  <si>
    <t>(0,53*2+10,65+0,72+37)*0,5*0,16*1,1</t>
  </si>
  <si>
    <t>(0,63*2+0,8*2)*0,5*0,08*1,1</t>
  </si>
  <si>
    <t>(11,65*2+37,2*2+4,92+23,5+37,2+3,45+10,15+9,52*2+0,7*2+7,25*2+4,6*2+4)*0,5*0,05*1,1</t>
  </si>
  <si>
    <t>(2+5)*2*0,5*7*0,05*1,1 " kolem světlíků</t>
  </si>
  <si>
    <t>(11,65*2+37,2*2+5,35+23,98+43,38+10,45+3,45+10,52*2+7,25)*0,5*0,05*1,1" vodorovná plocha atiky</t>
  </si>
  <si>
    <t>19,207*1,15 'Přepočtené koeficientem množství</t>
  </si>
  <si>
    <t>713141131</t>
  </si>
  <si>
    <t>Montáž izolace tepelné střech plochých lepené za studena plně 1 vrstva rohoží, pásů, dílců, desek</t>
  </si>
  <si>
    <t>1714414785</t>
  </si>
  <si>
    <t>1049-106</t>
  </si>
  <si>
    <t>28375926R</t>
  </si>
  <si>
    <t>deska EPS 200 pro trvalé zatížení v tlaku (max. 3600 kg/m2) tl 100mm</t>
  </si>
  <si>
    <t>-254340160</t>
  </si>
  <si>
    <t>(987-106)*0,22*1,1</t>
  </si>
  <si>
    <t>62*0,06*1,1</t>
  </si>
  <si>
    <t>713141233</t>
  </si>
  <si>
    <t>Přikotvení tepelné izolace šrouby do betonu pro izolaci tl přes 100 do 140 mm</t>
  </si>
  <si>
    <t>880858862</t>
  </si>
  <si>
    <t>713141263</t>
  </si>
  <si>
    <t>Přikotvení tepelné izolace šrouby do betonu pro izolaci tl přes 240 mm</t>
  </si>
  <si>
    <t>708465193</t>
  </si>
  <si>
    <t>713141331</t>
  </si>
  <si>
    <t>Montáž izolace tepelné střech plochých lepené za studena zplna, spádová vrstva</t>
  </si>
  <si>
    <t>-1628772602</t>
  </si>
  <si>
    <t>62+881</t>
  </si>
  <si>
    <t>28376143</t>
  </si>
  <si>
    <t>klín izolační z pěnového polystyrenu EPS 200 spádový</t>
  </si>
  <si>
    <t>-56985375</t>
  </si>
  <si>
    <t>881*0,1*1,1</t>
  </si>
  <si>
    <t>62*0,05*1,1</t>
  </si>
  <si>
    <t>998713103</t>
  </si>
  <si>
    <t>Přesun hmot tonážní pro izolace tepelné v objektech v do 24 m</t>
  </si>
  <si>
    <t>-978355182</t>
  </si>
  <si>
    <t>721</t>
  </si>
  <si>
    <t>Zdravotechnika - vnitřní kanalizace</t>
  </si>
  <si>
    <t>721210822</t>
  </si>
  <si>
    <t>Demontáž vpustí střešních DN 100</t>
  </si>
  <si>
    <t>-1124138982</t>
  </si>
  <si>
    <t>721233113</t>
  </si>
  <si>
    <t>Střešní vtok polypropylen PP pro ploché střechy svislý odtok DN 125</t>
  </si>
  <si>
    <t>1916527342</t>
  </si>
  <si>
    <t>721233-R</t>
  </si>
  <si>
    <t>Odbočení střešní vpustě</t>
  </si>
  <si>
    <t>1907996018</t>
  </si>
  <si>
    <t>Poznámka k položce:
Kompletní provedení vč. přesunu hmot a stavebních přípomocí</t>
  </si>
  <si>
    <t>998721103</t>
  </si>
  <si>
    <t>Přesun hmot tonážní pro vnitřní kanalizace v objektech v do 24 m</t>
  </si>
  <si>
    <t>928026489</t>
  </si>
  <si>
    <t>762</t>
  </si>
  <si>
    <t>Konstrukce tesařské</t>
  </si>
  <si>
    <t>762361311</t>
  </si>
  <si>
    <t>Konstrukční a vyrovnávací vrstva pod klempířské prvky (atiky) z desek dřevoštěpkových tl do 18 mm</t>
  </si>
  <si>
    <t>1301231545</t>
  </si>
  <si>
    <t>4,2*0,3" okraj střechy dle det 4</t>
  </si>
  <si>
    <t>762361313</t>
  </si>
  <si>
    <t>Konstrukční a vyrovnávací vrstva pod klempířské prvky (atiky) z desek dřevoštěpkových tl 25 mm</t>
  </si>
  <si>
    <t>1007093384</t>
  </si>
  <si>
    <t>(4,1*2+99,98+120,12)*0,5</t>
  </si>
  <si>
    <t>762595001</t>
  </si>
  <si>
    <t>Spojovací prostředky pro položení dřevěných podlah a zakrytí kanálů</t>
  </si>
  <si>
    <t>-1075372689</t>
  </si>
  <si>
    <t>115,41+1,26</t>
  </si>
  <si>
    <t>998762103</t>
  </si>
  <si>
    <t>Přesun hmot tonážní pro kce tesařské v objektech v do 24 m</t>
  </si>
  <si>
    <t>1748057520</t>
  </si>
  <si>
    <t>764002841</t>
  </si>
  <si>
    <t>Demontáž oplechování horních ploch zdí a nadezdívek do suti</t>
  </si>
  <si>
    <t>-620277768</t>
  </si>
  <si>
    <t>4,1+120+99,98"demontáž oplechování</t>
  </si>
  <si>
    <t>764511603</t>
  </si>
  <si>
    <t>Žlab podokapní půlkruhový z Pz s povrchovou úpravou rš 400 mm</t>
  </si>
  <si>
    <t>107042089</t>
  </si>
  <si>
    <t>4,5" K8</t>
  </si>
  <si>
    <t>764518622</t>
  </si>
  <si>
    <t>Svody kruhové včetně objímek, kolen, odskoků z Pz s povrchovou úpravou průměru 100 mm</t>
  </si>
  <si>
    <t>-32469278</t>
  </si>
  <si>
    <t>1,1 " K9</t>
  </si>
  <si>
    <t>-215349290</t>
  </si>
  <si>
    <t>767881112</t>
  </si>
  <si>
    <t>Montáž bodů záchytného systému do železobetonu chemickou kotvou</t>
  </si>
  <si>
    <t>940843008</t>
  </si>
  <si>
    <t>70921329R</t>
  </si>
  <si>
    <t>kotvicí bod 500mm ztužený sloupek 48,3mm</t>
  </si>
  <si>
    <t>-805305853</t>
  </si>
  <si>
    <t>70921330R</t>
  </si>
  <si>
    <t>kotvicí bod 500mm neztužený sloupek 16mm</t>
  </si>
  <si>
    <t>-1732410569</t>
  </si>
  <si>
    <t>767881161</t>
  </si>
  <si>
    <t>Montáž lana do nástavců v záchytném systému poddajného kotvícího vedení</t>
  </si>
  <si>
    <t>-960011704</t>
  </si>
  <si>
    <t>31452201</t>
  </si>
  <si>
    <t>nerezové lano určené pro systémy s požadavkem na permanentní kotvicí vedení tl 8mm</t>
  </si>
  <si>
    <t>1118809423</t>
  </si>
  <si>
    <t>7678811-R</t>
  </si>
  <si>
    <t>Dodávka a montáž montážního lana 30m</t>
  </si>
  <si>
    <t>-1697781976</t>
  </si>
  <si>
    <t>76788-R1</t>
  </si>
  <si>
    <t>Vstupní revize ZS</t>
  </si>
  <si>
    <t>-481762867</t>
  </si>
  <si>
    <t>76788-R2</t>
  </si>
  <si>
    <t>Tahová zkouška</t>
  </si>
  <si>
    <t>-1086468381</t>
  </si>
  <si>
    <t>767995111-R</t>
  </si>
  <si>
    <t>Demontáž a zpětná montáž stožáru - kompletní provedení</t>
  </si>
  <si>
    <t>-149040342</t>
  </si>
  <si>
    <t>767995112-R</t>
  </si>
  <si>
    <t>Odstranění VZT jednotek</t>
  </si>
  <si>
    <t>1129814299</t>
  </si>
  <si>
    <t>HZS2131</t>
  </si>
  <si>
    <t>Hodinová zúčtovací sazba zámečník</t>
  </si>
  <si>
    <t>1145872721</t>
  </si>
  <si>
    <t>5" Z anténního stožáru budou odstraněna všechna nefunkční zařízení. Kompletní provedení vč. přesunu hmot.</t>
  </si>
  <si>
    <t xml:space="preserve">65" další pomocné práce </t>
  </si>
  <si>
    <t>04 - Vzduchotechnika</t>
  </si>
  <si>
    <t>Soupis prací je sestaven s využitím položek Cenové soustavy ÚRS. Cenové a technické podmínky položek Cenové soustavy ÚRS, které nejsou uvedeny v soupisu prací (informace  tzv. úvodních částí katalogů) jsou neomezeně dálkově k dispozici na ww.cs-urs.cz. Položky soupisu prací, které nemají ve sloupci „Cenová soustava“ uveden žádný údaj, nepochází z Cenové soustavy ÚRS. Soupis prací je zpracován v rozsahu a podrobnosti projektu. Součástí položek uvedených ve výkazu výměr jsou veškeré s nimi spojené práce, které jsou zapotřebí pro provedení kompletní dodávky díla, a to i když nejsou zvlášť  uvedeny ve výkazu výměr. To znamená, že veškeré položky patrné z výkazů, výkresů a technických zpráv je třeba v nabídkové ceně doplnit a ocenit jako kompletně vykonané práce vč materiálu, nářadí a strojů nutných k práci, i když tyto nejsou ve výkazu výměr vypsány zvlášť. V případě, že má zhotovitel pochyby ohledně plánovaných položek ve výkazech, výkresech a technických zprávách, má za povinnost toto sdělit před odevzdáním nabídkové ceny. Veškeré výrobky, pokud jsou uvedeny, jsou uvedeny pouze jako referenční, obecně určující standard, technické parametry, požadované vlastnosti. Rozpočet je zpracován dle projektové dokumentace. Před zprovozněním boxů a vzduchotechnických jednotek je potřeba s objednatelem zajistit připravenost stavby podle -Protokolu o zprovoznění centrálního systému s VAV boxy. Dále objednatel zajistí přítomnost firem, které prováděly elektrickou instalaci a instalaci informační sítě/IT sítě/. Ty předají našemu technikovi doplněné barevné označení propojovacích vodičů do našich typových schémat. Společně provedou kontrolu zapojení v jednotlivých místnosteh a provedou předání zhotoveného díla.</t>
  </si>
  <si>
    <t xml:space="preserve">    751 - Vzduchotechnika</t>
  </si>
  <si>
    <t>751</t>
  </si>
  <si>
    <t>751-R1</t>
  </si>
  <si>
    <t>Montáž vzduchotechniky</t>
  </si>
  <si>
    <t>-1700948727</t>
  </si>
  <si>
    <t>751-R2</t>
  </si>
  <si>
    <t>Doprava</t>
  </si>
  <si>
    <t>-1543409629</t>
  </si>
  <si>
    <t>751-R3</t>
  </si>
  <si>
    <t xml:space="preserve">Úprava dveří pro VZT - podříznutí/mřížky - dle popisu projketu VZT </t>
  </si>
  <si>
    <t>1198164679</t>
  </si>
  <si>
    <t>13+4</t>
  </si>
  <si>
    <t>751-R4</t>
  </si>
  <si>
    <t xml:space="preserve">Stavební úpravy pro VZT - vybourání otvorů, statické zajištění, zazdění a oprava po vybourání se začištěním </t>
  </si>
  <si>
    <t>1085168873</t>
  </si>
  <si>
    <t>K001</t>
  </si>
  <si>
    <t>Rekuperační jednotka s max. výkonem 4500m3/h, stojatá v/š/h 1800/2800/885mm, vč. digitální</t>
  </si>
  <si>
    <t>ks</t>
  </si>
  <si>
    <t>-1711881224</t>
  </si>
  <si>
    <t>Poznámka k položce:
regulace s internetem, konfigurace 51/0 - ověřit
jednotka obsahuje pružně uložené EC ventilátory, protiproudý výměník tepla s účinností rekuperace až 93,2%,  kazetový filtr přiváděného vzduchu, by-pass přiváděného vzduchu a skříň regulace, kazetový filtr odsávaného vzduchu, hmotnost jednotky je 537 kg, dodávka vcelku       
vestavěný vodní ohřívač  2,5kW
nástěnný dotykový ovladač CP-Touch a prostorové čidlo CO2, řídící výkon větrání dle aktuální CO2
max 3570m3/h, 450Pa,  2x2,5kW/400V
vzduchotechnická jednotka vyhovuje Ecodesign 2018, VDI 6022</t>
  </si>
  <si>
    <t>M003</t>
  </si>
  <si>
    <t>smart boxy (regulátory VAV)</t>
  </si>
  <si>
    <t>-1132016194</t>
  </si>
  <si>
    <t>K004</t>
  </si>
  <si>
    <t>kabeláž tras napájení a komunikace mezi vzduchotechnickou jednotkou a VAV boxy, ovladači a čidly CO2</t>
  </si>
  <si>
    <t>-715490465</t>
  </si>
  <si>
    <t>K005</t>
  </si>
  <si>
    <t>kvalifikovaný odhad ceny kompletace vzduchotechnické jednotky na místě</t>
  </si>
  <si>
    <t>-1565145982</t>
  </si>
  <si>
    <t>K006</t>
  </si>
  <si>
    <t>kvalifikovaný odhad rychlosti zaregulování  - jeden den</t>
  </si>
  <si>
    <t>1282703192</t>
  </si>
  <si>
    <t>Poznámka k položce:
doprava do 50km zdarma (tam i zpět-tj. 100km v ceně)
doprava nad 100km - fakturace dle skutečnosti-14,-Kč/km
Čas strávený na cestě 100,-Kč/hod.
Případné vícepráce 280,-Kč/hod.</t>
  </si>
  <si>
    <t>M007</t>
  </si>
  <si>
    <t>Protidešťová žaluzie 1000x400 se síťkou</t>
  </si>
  <si>
    <t>-872317580</t>
  </si>
  <si>
    <t>M008</t>
  </si>
  <si>
    <t>Tlumič hluku 600x400/1000</t>
  </si>
  <si>
    <t>845306832</t>
  </si>
  <si>
    <t>M009</t>
  </si>
  <si>
    <t>Vyústka NOVA-A-2-2-425x75-UR-R1</t>
  </si>
  <si>
    <t>1489223684</t>
  </si>
  <si>
    <t>M010</t>
  </si>
  <si>
    <t>Vyústka NOVA-C-2-425x75-UR-R1</t>
  </si>
  <si>
    <t>-2042723198</t>
  </si>
  <si>
    <t>M011</t>
  </si>
  <si>
    <t>Vyústka NOVA-C-2-525x75-UR-R1</t>
  </si>
  <si>
    <t>-1578895831</t>
  </si>
  <si>
    <t>M012</t>
  </si>
  <si>
    <t>Vyústka NOVA-C-1-425x75-UR-R1</t>
  </si>
  <si>
    <t>819252972</t>
  </si>
  <si>
    <t>M013</t>
  </si>
  <si>
    <t>Vyústka NOVA-C-1-525x75-UR-R1</t>
  </si>
  <si>
    <t>766795811</t>
  </si>
  <si>
    <t>M014</t>
  </si>
  <si>
    <t>Vyústka NOVA-A-1-2-425x75-UR-R1</t>
  </si>
  <si>
    <t>1765568453</t>
  </si>
  <si>
    <t>M015</t>
  </si>
  <si>
    <t>Vyústka NOVA-A-1-2-425x125-UR-R1</t>
  </si>
  <si>
    <t>575309696</t>
  </si>
  <si>
    <t>M016</t>
  </si>
  <si>
    <t>Vyústka NOVA-A-1-2-625x125-UR-R1</t>
  </si>
  <si>
    <t>-1947247406</t>
  </si>
  <si>
    <t>M017</t>
  </si>
  <si>
    <t>Vyústka NOVA-C-1-225x75-UR-R1</t>
  </si>
  <si>
    <t>-717815612</t>
  </si>
  <si>
    <t>M018</t>
  </si>
  <si>
    <t>Čidlo kouře</t>
  </si>
  <si>
    <t>1332213252</t>
  </si>
  <si>
    <t>M019</t>
  </si>
  <si>
    <t>Potrubí do 2800mm/100% tvarovek</t>
  </si>
  <si>
    <t>bm</t>
  </si>
  <si>
    <t>-1344725738</t>
  </si>
  <si>
    <t>M020</t>
  </si>
  <si>
    <t>Potrubí do 2000mm/40% tvarovek</t>
  </si>
  <si>
    <t>1602072527</t>
  </si>
  <si>
    <t>M021</t>
  </si>
  <si>
    <t>Potrubí do 1800mm/40% tvarovek</t>
  </si>
  <si>
    <t>551434205</t>
  </si>
  <si>
    <t>M022</t>
  </si>
  <si>
    <t>Potrubí do 1600mm/40% tvarovek</t>
  </si>
  <si>
    <t>-850761081</t>
  </si>
  <si>
    <t>M023</t>
  </si>
  <si>
    <t>Potrubí do 1400mm/40% tvarovek</t>
  </si>
  <si>
    <t>19456344</t>
  </si>
  <si>
    <t>M024</t>
  </si>
  <si>
    <t>Potrubí DN250/ 50% tvarovek</t>
  </si>
  <si>
    <t>-990460313</t>
  </si>
  <si>
    <t>M025</t>
  </si>
  <si>
    <t>Potrubí DN200/ 40% tvarovek</t>
  </si>
  <si>
    <t>-544314888</t>
  </si>
  <si>
    <t>M026</t>
  </si>
  <si>
    <t>Potrubí DN160/ 30% tvarovek</t>
  </si>
  <si>
    <t>-510909156</t>
  </si>
  <si>
    <t>M027</t>
  </si>
  <si>
    <t>Potrubí DN125/ 20% tvarovek</t>
  </si>
  <si>
    <t>527374646</t>
  </si>
  <si>
    <t>K028</t>
  </si>
  <si>
    <t>Tepelná izolace tl. 4cm z minerální vaty s AL polepem</t>
  </si>
  <si>
    <t>-1811640531</t>
  </si>
  <si>
    <t>K029</t>
  </si>
  <si>
    <t>Požární izolace tl. 4cm z minerální vaty s AL polepem</t>
  </si>
  <si>
    <t>980377965</t>
  </si>
  <si>
    <t>Poznámka k položce:
s požární odolností EI30</t>
  </si>
  <si>
    <t>K030</t>
  </si>
  <si>
    <t>Pomocný materiál (spojovací, těsnící, závěsný)</t>
  </si>
  <si>
    <t>-1263057624</t>
  </si>
  <si>
    <t>Poznámka k položce:
konzoly, lešení apod.</t>
  </si>
  <si>
    <t>05 - Elektroinstalace</t>
  </si>
  <si>
    <t>Soupis:</t>
  </si>
  <si>
    <t>05.1 - Elektroinstalace</t>
  </si>
  <si>
    <t xml:space="preserve">    741 - Elektroinstalace - silnoproud</t>
  </si>
  <si>
    <t>741</t>
  </si>
  <si>
    <t>Elektroinstalace - silnoproud</t>
  </si>
  <si>
    <t>741110511</t>
  </si>
  <si>
    <t>Montáž lišta a kanálek vkládací šířky do 60 mm s víčkem</t>
  </si>
  <si>
    <t>-1899746805</t>
  </si>
  <si>
    <t>34571007</t>
  </si>
  <si>
    <t>lišta elektroinstalační hranatá bílá 40 x 20</t>
  </si>
  <si>
    <t>-1376820310</t>
  </si>
  <si>
    <t>741112301</t>
  </si>
  <si>
    <t>Montáž rozvodka pancéřová plastová čtyřhranná 117x117 mm</t>
  </si>
  <si>
    <t>-1451892919</t>
  </si>
  <si>
    <t>34571426</t>
  </si>
  <si>
    <t>krabice pancéřová z PH 117x117x58 mm</t>
  </si>
  <si>
    <t>293601881</t>
  </si>
  <si>
    <t>741112302</t>
  </si>
  <si>
    <t>Montáž rozvodka pancéřová plastová čtyřhranná 167x167 mm</t>
  </si>
  <si>
    <t>-988935112</t>
  </si>
  <si>
    <t>34571428</t>
  </si>
  <si>
    <t>krabice pancéřová z PH 117x117x58 mm svorkovnicí krabicovou šroubovací s vodiči 16x4 mm2</t>
  </si>
  <si>
    <t>1801601481</t>
  </si>
  <si>
    <t>741120201</t>
  </si>
  <si>
    <t>Montáž vodič Cu izolovaný plný a laněný s PVC pláštěm žíla 1,5-16 mm2 volně (CY, CHAH-R(V))</t>
  </si>
  <si>
    <t>-1520506856</t>
  </si>
  <si>
    <t>34140844</t>
  </si>
  <si>
    <t>vodič izolovaný s Cu jádrem 6mm2</t>
  </si>
  <si>
    <t>-2014928658</t>
  </si>
  <si>
    <t>-363931948</t>
  </si>
  <si>
    <t>34142159</t>
  </si>
  <si>
    <t>vodič silový s Cu jádrem 16mm2</t>
  </si>
  <si>
    <t>952327828</t>
  </si>
  <si>
    <t>741120203</t>
  </si>
  <si>
    <t>Montáž vodič Cu izolovaný plný a laněný s PVC pláštěm žíla 25-35 mm2 volně (CY, CHAH-R(V))</t>
  </si>
  <si>
    <t>-654515375</t>
  </si>
  <si>
    <t>34142160</t>
  </si>
  <si>
    <t>vodič silový s Cu jádrem 25mm2</t>
  </si>
  <si>
    <t>-950601810</t>
  </si>
  <si>
    <t>741122122</t>
  </si>
  <si>
    <t>Montáž kabel Cu plný kulatý žíla 3x1,5 až 6 mm2 zatažený v trubkách (CYKY)</t>
  </si>
  <si>
    <t>1982169740</t>
  </si>
  <si>
    <t>34111030</t>
  </si>
  <si>
    <t>kabel silový s Cu jádrem 1 kV 3x1,5mm2</t>
  </si>
  <si>
    <t>488463942</t>
  </si>
  <si>
    <t>-1622357858</t>
  </si>
  <si>
    <t>34111036</t>
  </si>
  <si>
    <t>kabel silový s Cu jádrem 1 kV 3x2,5mm2</t>
  </si>
  <si>
    <t>2137788040</t>
  </si>
  <si>
    <t>741122142</t>
  </si>
  <si>
    <t>Montáž kabel Cu plný kulatý žíla 5x1,5 až 2,5 mm2 zatažený v trubkách (CYKY)</t>
  </si>
  <si>
    <t>-143621933</t>
  </si>
  <si>
    <t>34111094</t>
  </si>
  <si>
    <t>kabel silový s Cu jádrem 1 kV 5x2,5mm2</t>
  </si>
  <si>
    <t>547390836</t>
  </si>
  <si>
    <t>741124701</t>
  </si>
  <si>
    <t>Montáž kabel Cu stíněný ovládací žíly 2 až 19x0,8 mm2 uložený volně (JYTY)</t>
  </si>
  <si>
    <t>1774464616</t>
  </si>
  <si>
    <t>PKB.612063</t>
  </si>
  <si>
    <t>SYKFY 3x2x0,5 con</t>
  </si>
  <si>
    <t>km</t>
  </si>
  <si>
    <t>128</t>
  </si>
  <si>
    <t>-1199066281</t>
  </si>
  <si>
    <t>1225689556</t>
  </si>
  <si>
    <t>PKB.612064</t>
  </si>
  <si>
    <t>SYKFY 4x2x0,5 con</t>
  </si>
  <si>
    <t>-883072407</t>
  </si>
  <si>
    <t>741130001</t>
  </si>
  <si>
    <t>Ukončení vodič izolovaný do 2,5mm2 v rozváděči nebo na přístroji</t>
  </si>
  <si>
    <t>468729653</t>
  </si>
  <si>
    <t>741130007</t>
  </si>
  <si>
    <t>Ukončení vodič izolovaný do 25 mm2 v rozváděči nebo na přístroji</t>
  </si>
  <si>
    <t>512081560</t>
  </si>
  <si>
    <t>741210001</t>
  </si>
  <si>
    <t>Montáž rozvodnice oceloplechová nebo plastová běžná do 20 kg</t>
  </si>
  <si>
    <t>1005789109</t>
  </si>
  <si>
    <t>10.931.641</t>
  </si>
  <si>
    <t xml:space="preserve">Rozvodnice na povrch IP65/18M, </t>
  </si>
  <si>
    <t>KS</t>
  </si>
  <si>
    <t>754674993</t>
  </si>
  <si>
    <t>741320101</t>
  </si>
  <si>
    <t>Montáž jistič jednopólový nn do 25 A bez krytu</t>
  </si>
  <si>
    <t>-1044699127</t>
  </si>
  <si>
    <t>35822109</t>
  </si>
  <si>
    <t>jistič 1pólový-charakteristika B 10A</t>
  </si>
  <si>
    <t>-1551788931</t>
  </si>
  <si>
    <t>-928975021</t>
  </si>
  <si>
    <t>35822111</t>
  </si>
  <si>
    <t>jistič 1pólový-charakteristika B 16A</t>
  </si>
  <si>
    <t>356523726</t>
  </si>
  <si>
    <t>741320161</t>
  </si>
  <si>
    <t>Montáž jistič třípólový nn do 25 A bez krytu</t>
  </si>
  <si>
    <t>1725795416</t>
  </si>
  <si>
    <t>3582240R</t>
  </si>
  <si>
    <t>jistič 3pólový-charakteristika B 20A</t>
  </si>
  <si>
    <t>1625052707</t>
  </si>
  <si>
    <t>741322041</t>
  </si>
  <si>
    <t>Montáž svodiče přepětí nn typ 2 jednopólových jednodílných</t>
  </si>
  <si>
    <t>1446679219</t>
  </si>
  <si>
    <t>35889541</t>
  </si>
  <si>
    <t>svodič přepětí - výměnný modul, 230 V, signalizace, na DIN lištu</t>
  </si>
  <si>
    <t>1316129510</t>
  </si>
  <si>
    <t>Poznámka k položce:
T1+T2</t>
  </si>
  <si>
    <t>741331062</t>
  </si>
  <si>
    <t>Montáž spínač mechanický s týdenním programem bez zapojení vodičů</t>
  </si>
  <si>
    <t>566459172</t>
  </si>
  <si>
    <t>35889830</t>
  </si>
  <si>
    <t>hodiny spínací týdenní 1 kanál</t>
  </si>
  <si>
    <t>917928584</t>
  </si>
  <si>
    <t>74133100R</t>
  </si>
  <si>
    <t>Montáž větrací jednotka</t>
  </si>
  <si>
    <t>665963480</t>
  </si>
  <si>
    <t>Poznámka k položce:
Centrála pro pohony 230V, AC, sedm větracích skupin, max. zatížení 5A/ skupina, se signalizací  VÍTR, DÉŠŤ na krytu ústředny</t>
  </si>
  <si>
    <t>3581111R</t>
  </si>
  <si>
    <t>Větrací centrála</t>
  </si>
  <si>
    <t>1294794905</t>
  </si>
  <si>
    <t>74133110R</t>
  </si>
  <si>
    <t>Montáž - detektor větru, deště</t>
  </si>
  <si>
    <t>-1178607645</t>
  </si>
  <si>
    <t>Poznámka k položce:
detektor větru a deště, vč. konzole pro uchycení na zeď</t>
  </si>
  <si>
    <t>3581121R</t>
  </si>
  <si>
    <t>detektor větru a deště, vč. konzole pro uchycení na zeď</t>
  </si>
  <si>
    <t>-676553660</t>
  </si>
  <si>
    <t>74133120R</t>
  </si>
  <si>
    <t>Montáž - dvoukanálový dálkový vysílač, IP65</t>
  </si>
  <si>
    <t>-1565893342</t>
  </si>
  <si>
    <t>Poznámka k položce:
nástěnný</t>
  </si>
  <si>
    <t>3581131R</t>
  </si>
  <si>
    <t>dvoukanálový dálkový vysílač, IP65</t>
  </si>
  <si>
    <t>-1163012114</t>
  </si>
  <si>
    <t>Poznámka k položce:
nástěnný, 868 MHz, dosah až 150m</t>
  </si>
  <si>
    <t>74133130R</t>
  </si>
  <si>
    <t>Montáž - čtyřkanálový dálkový vysílač, IP65</t>
  </si>
  <si>
    <t>-561952977</t>
  </si>
  <si>
    <t>3581141R</t>
  </si>
  <si>
    <t>čtyřkanálový dálkový vysílač, IP65</t>
  </si>
  <si>
    <t>-1166537031</t>
  </si>
  <si>
    <t>741331140R</t>
  </si>
  <si>
    <t>Montáž - dvoukanálový vestavný přijímač</t>
  </si>
  <si>
    <t>1382744921</t>
  </si>
  <si>
    <t>3581151R</t>
  </si>
  <si>
    <t>dvoukanálový vestavný přijímač</t>
  </si>
  <si>
    <t>1789275421</t>
  </si>
  <si>
    <t>741331150R</t>
  </si>
  <si>
    <t>-1951193144</t>
  </si>
  <si>
    <t>3581161R</t>
  </si>
  <si>
    <t>dvoukanálový vysílač stavu kontaktů s přijímačem</t>
  </si>
  <si>
    <t>-1846132607</t>
  </si>
  <si>
    <t>741339-R101</t>
  </si>
  <si>
    <t>Stavební přípomoce pro elektro</t>
  </si>
  <si>
    <t>1340264730</t>
  </si>
  <si>
    <t>Poznámka k položce:
 Kompletní provedení vč. přesunu hmot a dodávky materiálu, stavebních přípomocí a souvisejících prací</t>
  </si>
  <si>
    <t>HZS2222</t>
  </si>
  <si>
    <t>Hodinová zúčtovací sazba elektrikář odborný</t>
  </si>
  <si>
    <t>1975377616</t>
  </si>
  <si>
    <t>Poznámka k položce:
oživení systému ovládání pohonů světlíků</t>
  </si>
  <si>
    <t>239418570</t>
  </si>
  <si>
    <t>Poznámka k položce:
úprava RH</t>
  </si>
  <si>
    <t>HZS4212</t>
  </si>
  <si>
    <t>Hodinová zúčtovací sazba revizní technik specialista</t>
  </si>
  <si>
    <t>898155987</t>
  </si>
  <si>
    <t>Poznámka k položce:
výchozí revize</t>
  </si>
  <si>
    <t>05.2 - ROZPOČET</t>
  </si>
  <si>
    <t>D1 - BLESKOSVOD -ROZPOČET</t>
  </si>
  <si>
    <t>D1</t>
  </si>
  <si>
    <t>BLESKOSVOD -ROZPOČET</t>
  </si>
  <si>
    <t>Pol1</t>
  </si>
  <si>
    <t>AKTIVNÍ JÍMAČ P18, ZÁKLADNÍ BLOK + STOŽÁR 1m</t>
  </si>
  <si>
    <t>Pol2</t>
  </si>
  <si>
    <t>PRODLUŽOVACÍ STOŽÁR 2m</t>
  </si>
  <si>
    <t>Pol3</t>
  </si>
  <si>
    <t>STOŽÁR JÍMAČE, TROJNOŽKA  OCELOVÁ v=2m,</t>
  </si>
  <si>
    <t>Pol4</t>
  </si>
  <si>
    <t>ZÁVAŽÍ BETONOVÉ 25 kg, UKOTVENÍ TROJNOŽKY, VČETNĚ PLASTOVÉ PODLOŽKY</t>
  </si>
  <si>
    <t>Pol5</t>
  </si>
  <si>
    <t>KOTVENÍ JÍMAČE NA STOŽÁR TROJNOŽKY</t>
  </si>
  <si>
    <t>Pol6</t>
  </si>
  <si>
    <t>ZEMNÍCÍ TYČ FeZn ZT 2,0K SE SVORKOU SR03b</t>
  </si>
  <si>
    <t>Pol7</t>
  </si>
  <si>
    <t>PODPĚRA VEDENÍ PLASTOVÁ PV01pl-30, na vrut M8 do hmoždinky</t>
  </si>
  <si>
    <t>Pol8</t>
  </si>
  <si>
    <t>PODPĚRA NA PLOCHOU STŘECHU PV 21d</t>
  </si>
  <si>
    <t>Pol9</t>
  </si>
  <si>
    <t>STAHOVACÍ PÁSKY PRO UPEVNĚNÍ SVODOVÉHO VODIČE KE STOŽÁRU</t>
  </si>
  <si>
    <t>Pol10</t>
  </si>
  <si>
    <t>VODIČ FeZn ?10 mm</t>
  </si>
  <si>
    <t>Pol11</t>
  </si>
  <si>
    <t>VODIČ AlMgSi ? 8mm</t>
  </si>
  <si>
    <t>Pol12</t>
  </si>
  <si>
    <t>VODIČ FeZn 30x4  mm</t>
  </si>
  <si>
    <t>Pol13</t>
  </si>
  <si>
    <t>OCHRANNÝ ÚHELNÍK 2m, 3xDRŽÁK OÚ</t>
  </si>
  <si>
    <t>Pol14</t>
  </si>
  <si>
    <t>SVORKA ZKUŠEBNÍ SZ  TRUBIČKA- NEREZ</t>
  </si>
  <si>
    <t>Pol15</t>
  </si>
  <si>
    <t>UNIVERSÁLNÍ SVORKA SU (SS) -FeZn</t>
  </si>
  <si>
    <t>Pol16</t>
  </si>
  <si>
    <t>SVORKA  SRO3 - FeZn</t>
  </si>
  <si>
    <t>Pol17</t>
  </si>
  <si>
    <t>OCHRANNÁ TRUBKA PH29</t>
  </si>
  <si>
    <t>Pol18</t>
  </si>
  <si>
    <t>OZNAČOVACÍ ŠTÍTEK SVODU</t>
  </si>
  <si>
    <t>Pol19</t>
  </si>
  <si>
    <t>MONTÁŽNÍ PRÁCE JÍMAČE BLESKOSVODU A SVODOVÝCH VODIČŮ</t>
  </si>
  <si>
    <t>Pol20</t>
  </si>
  <si>
    <t>MONTÁŽNÍ PRÁCE ZEMNIČE</t>
  </si>
  <si>
    <t>Pol21</t>
  </si>
  <si>
    <t>REVIZE</t>
  </si>
  <si>
    <t>06 - ÚT + ZTI</t>
  </si>
  <si>
    <t>97 - Prorážení otvorů</t>
  </si>
  <si>
    <t>721 - Vnitřní kanalizace</t>
  </si>
  <si>
    <t>733 - Rozvod potrubí</t>
  </si>
  <si>
    <t>734 - Armatury</t>
  </si>
  <si>
    <t>ost - Ostatní</t>
  </si>
  <si>
    <t>Prorážení otvorů</t>
  </si>
  <si>
    <t>974031154R00</t>
  </si>
  <si>
    <t>Vysekání rýh ve zdi cihelné 10 x 15 cm</t>
  </si>
  <si>
    <t>971033241R00</t>
  </si>
  <si>
    <t>Vybourání otv. zeď cihel. 0,0225 m2, tl. 30cm, MVC</t>
  </si>
  <si>
    <t>Vnitřní kanalizace</t>
  </si>
  <si>
    <t>721176101R00</t>
  </si>
  <si>
    <t>Potrubí HT připojovací D 32 x 1,8 mm</t>
  </si>
  <si>
    <t>55161552R</t>
  </si>
  <si>
    <t>Sifon podomítkový D32</t>
  </si>
  <si>
    <t>738119522R00</t>
  </si>
  <si>
    <t>Objímka pro potrubí D32</t>
  </si>
  <si>
    <t>733</t>
  </si>
  <si>
    <t>Rozvod potrubí</t>
  </si>
  <si>
    <t>733163104R00</t>
  </si>
  <si>
    <t>Potrubí z měděných trubek D 22 x 1 ,0mm</t>
  </si>
  <si>
    <t>733166004R00</t>
  </si>
  <si>
    <t>Zhotovení ohybu jednoduchého na potrubí Cu D 22</t>
  </si>
  <si>
    <t>733123911R00</t>
  </si>
  <si>
    <t>Svařovaný spoj potrubí ocelového hladkého D 22 mm</t>
  </si>
  <si>
    <t>733113114R00</t>
  </si>
  <si>
    <t>Příplatek za zhotovení přípojky DN 20</t>
  </si>
  <si>
    <t>733124113R00</t>
  </si>
  <si>
    <t>Přechod Ocel-Cu, 3/4" / 22x1 vniřní závit</t>
  </si>
  <si>
    <t>734</t>
  </si>
  <si>
    <t>Armatury</t>
  </si>
  <si>
    <t>734231614R00</t>
  </si>
  <si>
    <t>Ventily uzavírací V 10-131-606, G 3/4</t>
  </si>
  <si>
    <t>734261224R00</t>
  </si>
  <si>
    <t>Šroubení   přímé, G 3/4</t>
  </si>
  <si>
    <t>738119522R00.1</t>
  </si>
  <si>
    <t>Objímka pro potrubí D22</t>
  </si>
  <si>
    <t>28654106.AR</t>
  </si>
  <si>
    <t>362836 Tyč závitová M10  l=50 cm</t>
  </si>
  <si>
    <t>ost</t>
  </si>
  <si>
    <t>Ostatní</t>
  </si>
  <si>
    <t>ost01</t>
  </si>
  <si>
    <t xml:space="preserve">Vyregulování otopné soustavy </t>
  </si>
  <si>
    <t>-1063509802</t>
  </si>
  <si>
    <t>VRN - Vedlejší rozpočtové náklady</t>
  </si>
  <si>
    <t>000-INFO</t>
  </si>
  <si>
    <t xml:space="preserve">Součástí předmětu plnění je mj. stanovení přechodné úpravy provozu, zajištění žádosti o zvláštní užívání komunikace, provedení přechodného dopravního značení po dobu stavby, zabezpečení staveniště </t>
  </si>
  <si>
    <t>1024</t>
  </si>
  <si>
    <t>-2082001981</t>
  </si>
  <si>
    <t xml:space="preserve">Poznámka k položce:
Součástí předmětu plnění je mj. stanovení přechodné úpravy provozu, zajištění žádosti o zvláštní užívání komunikace, provedení přechodného dopravního značení po dobu stavby, zabezpečení staveniště např. 
zajištěním provizorních nájezdů a lávek v průběhu stavby, umístění výstražných tabulí a zábran, náklady na zařízení staveniště včetně odběru potřebných energií, likvidace odpadů, skládkovné, náklady na dopravu, vyhotovení geometrického plánu a geodetické dokumentace skutečného provedení včetně akceptačního protokolu, vyhotovení skutečného provedení stavby, vyhotovení dokladů potřebných pro předání díla např. revize, zkoušky (mj. hutnění), zaškolení a další práce, služby, dodávky a režijní náklady dle zadávací dokumentace.
</t>
  </si>
  <si>
    <t>010001000</t>
  </si>
  <si>
    <t>Průzkumné, geodetické a projektové práce</t>
  </si>
  <si>
    <t>Kč</t>
  </si>
  <si>
    <t>421187037</t>
  </si>
  <si>
    <t>Poznámka k položce:
Zaměření a vytýčení stávajících inženýrských sítí v místě stavby z hlediska jejich ochrany při provádění stavby a ochrana stávajících vedení a zařízení před poškozením
Plánované zemní práce budou prováděny především v souvislosti s plánovanou generální
opravou hydroizolací spodní stavby, kdy bude provedeno odkopání zeminy kolem konstrukcí
objektu umístěných pod úrovní terénu. Před započetím zemních prací je nutno přizvat
všechny správce podzemních vedení k jejich přesnému vytyčení, v místech křížení s
inženýrskými sítěmi osadit chráničky dle koordinační situace, popřípadě provést na
stávajících vedeních dodatečnou ochranu dle požadavků jednotlivých správců. Před
zahájením výkopových prací je nutno vytýčit podzemní sítě a jejich ochranná pásma, jejich
existenci potvrdit kopanými sondami. Výkopové práce a pažení provádět dle ČSN 73 3050</t>
  </si>
  <si>
    <t>020001000</t>
  </si>
  <si>
    <t>Příprava staveniště</t>
  </si>
  <si>
    <t>582537162</t>
  </si>
  <si>
    <t>030001000</t>
  </si>
  <si>
    <t>Zařízení staveniště</t>
  </si>
  <si>
    <t>-352751672</t>
  </si>
  <si>
    <t>Poznámka k položce:
Náklady spojené s vybudováním, provozem a likvidací zařízení staveniště</t>
  </si>
  <si>
    <t>034002000</t>
  </si>
  <si>
    <t>Zabezpečení staveniště</t>
  </si>
  <si>
    <t>1109599475</t>
  </si>
  <si>
    <t>039002000</t>
  </si>
  <si>
    <t>Zrušení zařízení staveniště</t>
  </si>
  <si>
    <t>-1463694956</t>
  </si>
  <si>
    <t>043002000</t>
  </si>
  <si>
    <t>Zkoušky a ostatní měření</t>
  </si>
  <si>
    <t>-1728587289</t>
  </si>
  <si>
    <t>070001000</t>
  </si>
  <si>
    <t>Provozní vlivy</t>
  </si>
  <si>
    <t>136735749</t>
  </si>
  <si>
    <t>Poznámka k položce:
Náklady na opatření proti poškození cizího majetku a vnitřních prostor stavby, součinnost s vlastníky stavbou dotčených prostor</t>
  </si>
  <si>
    <t>090001000</t>
  </si>
  <si>
    <t>Ostatní náklady</t>
  </si>
  <si>
    <t>-150536350</t>
  </si>
  <si>
    <t xml:space="preserve">Poznámka k položce:
Náklady spojené s dodávkou energie, opatření na dodržování technologických předpisů ochrana sousedních pozemků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</si>
</sst>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214.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03062019REVII</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Snížení en. náročnosti budovy dílen VOŠS a SPŠS v Náchodě</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Pražská 931</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12. 11. 2021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3" t="s">
        <v>24</v>
      </c>
      <c r="D89" s="41"/>
      <c r="E89" s="41"/>
      <c r="F89" s="41"/>
      <c r="G89" s="41"/>
      <c r="H89" s="41"/>
      <c r="I89" s="41"/>
      <c r="J89" s="41"/>
      <c r="K89" s="41"/>
      <c r="L89" s="72" t="str">
        <f>IF(E11="","",E11)</f>
        <v>SPŠS a OA Pražská 931, Náchod</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OBCHODNÍ PROJEKT HRADEC KRÁLOVÉ v.o.s.</v>
      </c>
      <c r="AN89" s="72"/>
      <c r="AO89" s="72"/>
      <c r="AP89" s="72"/>
      <c r="AQ89" s="41"/>
      <c r="AR89" s="45"/>
      <c r="AS89" s="82" t="s">
        <v>57</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ROUND(AG95+SUM(AG96:AG99)+AG102+AG103,2)</f>
        <v>0</v>
      </c>
      <c r="AH94" s="110"/>
      <c r="AI94" s="110"/>
      <c r="AJ94" s="110"/>
      <c r="AK94" s="110"/>
      <c r="AL94" s="110"/>
      <c r="AM94" s="110"/>
      <c r="AN94" s="111">
        <f>SUM(AG94,AT94)</f>
        <v>0</v>
      </c>
      <c r="AO94" s="111"/>
      <c r="AP94" s="111"/>
      <c r="AQ94" s="112" t="s">
        <v>1</v>
      </c>
      <c r="AR94" s="113"/>
      <c r="AS94" s="114">
        <f>ROUND(AS95+SUM(AS96:AS99)+AS102+AS103,2)</f>
        <v>0</v>
      </c>
      <c r="AT94" s="115">
        <f>ROUND(SUM(AV94:AW94),2)</f>
        <v>0</v>
      </c>
      <c r="AU94" s="116">
        <f>ROUND(AU95+SUM(AU96:AU99)+AU102+AU103,5)</f>
        <v>0</v>
      </c>
      <c r="AV94" s="115">
        <f>ROUND(AZ94*L29,2)</f>
        <v>0</v>
      </c>
      <c r="AW94" s="115">
        <f>ROUND(BA94*L30,2)</f>
        <v>0</v>
      </c>
      <c r="AX94" s="115">
        <f>ROUND(BB94*L29,2)</f>
        <v>0</v>
      </c>
      <c r="AY94" s="115">
        <f>ROUND(BC94*L30,2)</f>
        <v>0</v>
      </c>
      <c r="AZ94" s="115">
        <f>ROUND(AZ95+SUM(AZ96:AZ99)+AZ102+AZ103,2)</f>
        <v>0</v>
      </c>
      <c r="BA94" s="115">
        <f>ROUND(BA95+SUM(BA96:BA99)+BA102+BA103,2)</f>
        <v>0</v>
      </c>
      <c r="BB94" s="115">
        <f>ROUND(BB95+SUM(BB96:BB99)+BB102+BB103,2)</f>
        <v>0</v>
      </c>
      <c r="BC94" s="115">
        <f>ROUND(BC95+SUM(BC96:BC99)+BC102+BC103,2)</f>
        <v>0</v>
      </c>
      <c r="BD94" s="117">
        <f>ROUND(BD95+SUM(BD96:BD99)+BD102+BD103,2)</f>
        <v>0</v>
      </c>
      <c r="BE94" s="6"/>
      <c r="BS94" s="118" t="s">
        <v>76</v>
      </c>
      <c r="BT94" s="118" t="s">
        <v>77</v>
      </c>
      <c r="BU94" s="119" t="s">
        <v>78</v>
      </c>
      <c r="BV94" s="118" t="s">
        <v>79</v>
      </c>
      <c r="BW94" s="118" t="s">
        <v>5</v>
      </c>
      <c r="BX94" s="118" t="s">
        <v>80</v>
      </c>
      <c r="CL94" s="118" t="s">
        <v>1</v>
      </c>
    </row>
    <row r="95" spans="1:91" s="7" customFormat="1" ht="16.5"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Zateplení obvodových...'!J30</f>
        <v>0</v>
      </c>
      <c r="AH95" s="124"/>
      <c r="AI95" s="124"/>
      <c r="AJ95" s="124"/>
      <c r="AK95" s="124"/>
      <c r="AL95" s="124"/>
      <c r="AM95" s="124"/>
      <c r="AN95" s="125">
        <f>SUM(AG95,AT95)</f>
        <v>0</v>
      </c>
      <c r="AO95" s="124"/>
      <c r="AP95" s="124"/>
      <c r="AQ95" s="126" t="s">
        <v>84</v>
      </c>
      <c r="AR95" s="127"/>
      <c r="AS95" s="128">
        <v>0</v>
      </c>
      <c r="AT95" s="129">
        <f>ROUND(SUM(AV95:AW95),2)</f>
        <v>0</v>
      </c>
      <c r="AU95" s="130">
        <f>'01 - Zateplení obvodových...'!P127</f>
        <v>0</v>
      </c>
      <c r="AV95" s="129">
        <f>'01 - Zateplení obvodových...'!J33</f>
        <v>0</v>
      </c>
      <c r="AW95" s="129">
        <f>'01 - Zateplení obvodových...'!J34</f>
        <v>0</v>
      </c>
      <c r="AX95" s="129">
        <f>'01 - Zateplení obvodových...'!J35</f>
        <v>0</v>
      </c>
      <c r="AY95" s="129">
        <f>'01 - Zateplení obvodových...'!J36</f>
        <v>0</v>
      </c>
      <c r="AZ95" s="129">
        <f>'01 - Zateplení obvodových...'!F33</f>
        <v>0</v>
      </c>
      <c r="BA95" s="129">
        <f>'01 - Zateplení obvodových...'!F34</f>
        <v>0</v>
      </c>
      <c r="BB95" s="129">
        <f>'01 - Zateplení obvodových...'!F35</f>
        <v>0</v>
      </c>
      <c r="BC95" s="129">
        <f>'01 - Zateplení obvodových...'!F36</f>
        <v>0</v>
      </c>
      <c r="BD95" s="131">
        <f>'01 - Zateplení obvodových...'!F37</f>
        <v>0</v>
      </c>
      <c r="BE95" s="7"/>
      <c r="BT95" s="132" t="s">
        <v>85</v>
      </c>
      <c r="BV95" s="132" t="s">
        <v>79</v>
      </c>
      <c r="BW95" s="132" t="s">
        <v>86</v>
      </c>
      <c r="BX95" s="132" t="s">
        <v>5</v>
      </c>
      <c r="CL95" s="132" t="s">
        <v>1</v>
      </c>
      <c r="CM95" s="132" t="s">
        <v>87</v>
      </c>
    </row>
    <row r="96" spans="1:91" s="7" customFormat="1" ht="16.5"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Výměna výplní otvorů'!J30</f>
        <v>0</v>
      </c>
      <c r="AH96" s="124"/>
      <c r="AI96" s="124"/>
      <c r="AJ96" s="124"/>
      <c r="AK96" s="124"/>
      <c r="AL96" s="124"/>
      <c r="AM96" s="124"/>
      <c r="AN96" s="125">
        <f>SUM(AG96,AT96)</f>
        <v>0</v>
      </c>
      <c r="AO96" s="124"/>
      <c r="AP96" s="124"/>
      <c r="AQ96" s="126" t="s">
        <v>84</v>
      </c>
      <c r="AR96" s="127"/>
      <c r="AS96" s="128">
        <v>0</v>
      </c>
      <c r="AT96" s="129">
        <f>ROUND(SUM(AV96:AW96),2)</f>
        <v>0</v>
      </c>
      <c r="AU96" s="130">
        <f>'02 - Výměna výplní otvorů'!P126</f>
        <v>0</v>
      </c>
      <c r="AV96" s="129">
        <f>'02 - Výměna výplní otvorů'!J33</f>
        <v>0</v>
      </c>
      <c r="AW96" s="129">
        <f>'02 - Výměna výplní otvorů'!J34</f>
        <v>0</v>
      </c>
      <c r="AX96" s="129">
        <f>'02 - Výměna výplní otvorů'!J35</f>
        <v>0</v>
      </c>
      <c r="AY96" s="129">
        <f>'02 - Výměna výplní otvorů'!J36</f>
        <v>0</v>
      </c>
      <c r="AZ96" s="129">
        <f>'02 - Výměna výplní otvorů'!F33</f>
        <v>0</v>
      </c>
      <c r="BA96" s="129">
        <f>'02 - Výměna výplní otvorů'!F34</f>
        <v>0</v>
      </c>
      <c r="BB96" s="129">
        <f>'02 - Výměna výplní otvorů'!F35</f>
        <v>0</v>
      </c>
      <c r="BC96" s="129">
        <f>'02 - Výměna výplní otvorů'!F36</f>
        <v>0</v>
      </c>
      <c r="BD96" s="131">
        <f>'02 - Výměna výplní otvorů'!F37</f>
        <v>0</v>
      </c>
      <c r="BE96" s="7"/>
      <c r="BT96" s="132" t="s">
        <v>85</v>
      </c>
      <c r="BV96" s="132" t="s">
        <v>79</v>
      </c>
      <c r="BW96" s="132" t="s">
        <v>90</v>
      </c>
      <c r="BX96" s="132" t="s">
        <v>5</v>
      </c>
      <c r="CL96" s="132" t="s">
        <v>1</v>
      </c>
      <c r="CM96" s="132" t="s">
        <v>87</v>
      </c>
    </row>
    <row r="97" spans="1:91" s="7" customFormat="1" ht="16.5" customHeight="1">
      <c r="A97" s="120" t="s">
        <v>81</v>
      </c>
      <c r="B97" s="121"/>
      <c r="C97" s="122"/>
      <c r="D97" s="123" t="s">
        <v>91</v>
      </c>
      <c r="E97" s="123"/>
      <c r="F97" s="123"/>
      <c r="G97" s="123"/>
      <c r="H97" s="123"/>
      <c r="I97" s="124"/>
      <c r="J97" s="123" t="s">
        <v>92</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Rekonstrukce střechy'!J30</f>
        <v>0</v>
      </c>
      <c r="AH97" s="124"/>
      <c r="AI97" s="124"/>
      <c r="AJ97" s="124"/>
      <c r="AK97" s="124"/>
      <c r="AL97" s="124"/>
      <c r="AM97" s="124"/>
      <c r="AN97" s="125">
        <f>SUM(AG97,AT97)</f>
        <v>0</v>
      </c>
      <c r="AO97" s="124"/>
      <c r="AP97" s="124"/>
      <c r="AQ97" s="126" t="s">
        <v>84</v>
      </c>
      <c r="AR97" s="127"/>
      <c r="AS97" s="128">
        <v>0</v>
      </c>
      <c r="AT97" s="129">
        <f>ROUND(SUM(AV97:AW97),2)</f>
        <v>0</v>
      </c>
      <c r="AU97" s="130">
        <f>'03 - Rekonstrukce střechy'!P127</f>
        <v>0</v>
      </c>
      <c r="AV97" s="129">
        <f>'03 - Rekonstrukce střechy'!J33</f>
        <v>0</v>
      </c>
      <c r="AW97" s="129">
        <f>'03 - Rekonstrukce střechy'!J34</f>
        <v>0</v>
      </c>
      <c r="AX97" s="129">
        <f>'03 - Rekonstrukce střechy'!J35</f>
        <v>0</v>
      </c>
      <c r="AY97" s="129">
        <f>'03 - Rekonstrukce střechy'!J36</f>
        <v>0</v>
      </c>
      <c r="AZ97" s="129">
        <f>'03 - Rekonstrukce střechy'!F33</f>
        <v>0</v>
      </c>
      <c r="BA97" s="129">
        <f>'03 - Rekonstrukce střechy'!F34</f>
        <v>0</v>
      </c>
      <c r="BB97" s="129">
        <f>'03 - Rekonstrukce střechy'!F35</f>
        <v>0</v>
      </c>
      <c r="BC97" s="129">
        <f>'03 - Rekonstrukce střechy'!F36</f>
        <v>0</v>
      </c>
      <c r="BD97" s="131">
        <f>'03 - Rekonstrukce střechy'!F37</f>
        <v>0</v>
      </c>
      <c r="BE97" s="7"/>
      <c r="BT97" s="132" t="s">
        <v>85</v>
      </c>
      <c r="BV97" s="132" t="s">
        <v>79</v>
      </c>
      <c r="BW97" s="132" t="s">
        <v>93</v>
      </c>
      <c r="BX97" s="132" t="s">
        <v>5</v>
      </c>
      <c r="CL97" s="132" t="s">
        <v>1</v>
      </c>
      <c r="CM97" s="132" t="s">
        <v>87</v>
      </c>
    </row>
    <row r="98" spans="1:91" s="7" customFormat="1" ht="16.5" customHeight="1">
      <c r="A98" s="120" t="s">
        <v>81</v>
      </c>
      <c r="B98" s="121"/>
      <c r="C98" s="122"/>
      <c r="D98" s="123" t="s">
        <v>94</v>
      </c>
      <c r="E98" s="123"/>
      <c r="F98" s="123"/>
      <c r="G98" s="123"/>
      <c r="H98" s="123"/>
      <c r="I98" s="124"/>
      <c r="J98" s="123" t="s">
        <v>95</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84</v>
      </c>
      <c r="AR98" s="127"/>
      <c r="AS98" s="128">
        <v>0</v>
      </c>
      <c r="AT98" s="129">
        <f>ROUND(SUM(AV98:AW98),2)</f>
        <v>0</v>
      </c>
      <c r="AU98" s="130">
        <f>'04 - Vzduchotechnika'!P118</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85</v>
      </c>
      <c r="BV98" s="132" t="s">
        <v>79</v>
      </c>
      <c r="BW98" s="132" t="s">
        <v>96</v>
      </c>
      <c r="BX98" s="132" t="s">
        <v>5</v>
      </c>
      <c r="CL98" s="132" t="s">
        <v>1</v>
      </c>
      <c r="CM98" s="132" t="s">
        <v>87</v>
      </c>
    </row>
    <row r="99" spans="1:91" s="7" customFormat="1" ht="16.5" customHeight="1">
      <c r="A99" s="7"/>
      <c r="B99" s="121"/>
      <c r="C99" s="122"/>
      <c r="D99" s="123" t="s">
        <v>97</v>
      </c>
      <c r="E99" s="123"/>
      <c r="F99" s="123"/>
      <c r="G99" s="123"/>
      <c r="H99" s="123"/>
      <c r="I99" s="124"/>
      <c r="J99" s="123" t="s">
        <v>98</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33">
        <f>ROUND(SUM(AG100:AG101),2)</f>
        <v>0</v>
      </c>
      <c r="AH99" s="124"/>
      <c r="AI99" s="124"/>
      <c r="AJ99" s="124"/>
      <c r="AK99" s="124"/>
      <c r="AL99" s="124"/>
      <c r="AM99" s="124"/>
      <c r="AN99" s="125">
        <f>SUM(AG99,AT99)</f>
        <v>0</v>
      </c>
      <c r="AO99" s="124"/>
      <c r="AP99" s="124"/>
      <c r="AQ99" s="126" t="s">
        <v>84</v>
      </c>
      <c r="AR99" s="127"/>
      <c r="AS99" s="128">
        <f>ROUND(SUM(AS100:AS101),2)</f>
        <v>0</v>
      </c>
      <c r="AT99" s="129">
        <f>ROUND(SUM(AV99:AW99),2)</f>
        <v>0</v>
      </c>
      <c r="AU99" s="130">
        <f>ROUND(SUM(AU100:AU101),5)</f>
        <v>0</v>
      </c>
      <c r="AV99" s="129">
        <f>ROUND(AZ99*L29,2)</f>
        <v>0</v>
      </c>
      <c r="AW99" s="129">
        <f>ROUND(BA99*L30,2)</f>
        <v>0</v>
      </c>
      <c r="AX99" s="129">
        <f>ROUND(BB99*L29,2)</f>
        <v>0</v>
      </c>
      <c r="AY99" s="129">
        <f>ROUND(BC99*L30,2)</f>
        <v>0</v>
      </c>
      <c r="AZ99" s="129">
        <f>ROUND(SUM(AZ100:AZ101),2)</f>
        <v>0</v>
      </c>
      <c r="BA99" s="129">
        <f>ROUND(SUM(BA100:BA101),2)</f>
        <v>0</v>
      </c>
      <c r="BB99" s="129">
        <f>ROUND(SUM(BB100:BB101),2)</f>
        <v>0</v>
      </c>
      <c r="BC99" s="129">
        <f>ROUND(SUM(BC100:BC101),2)</f>
        <v>0</v>
      </c>
      <c r="BD99" s="131">
        <f>ROUND(SUM(BD100:BD101),2)</f>
        <v>0</v>
      </c>
      <c r="BE99" s="7"/>
      <c r="BS99" s="132" t="s">
        <v>76</v>
      </c>
      <c r="BT99" s="132" t="s">
        <v>85</v>
      </c>
      <c r="BU99" s="132" t="s">
        <v>78</v>
      </c>
      <c r="BV99" s="132" t="s">
        <v>79</v>
      </c>
      <c r="BW99" s="132" t="s">
        <v>99</v>
      </c>
      <c r="BX99" s="132" t="s">
        <v>5</v>
      </c>
      <c r="CL99" s="132" t="s">
        <v>100</v>
      </c>
      <c r="CM99" s="132" t="s">
        <v>87</v>
      </c>
    </row>
    <row r="100" spans="1:90" s="4" customFormat="1" ht="16.5" customHeight="1">
      <c r="A100" s="120" t="s">
        <v>81</v>
      </c>
      <c r="B100" s="71"/>
      <c r="C100" s="134"/>
      <c r="D100" s="134"/>
      <c r="E100" s="135" t="s">
        <v>101</v>
      </c>
      <c r="F100" s="135"/>
      <c r="G100" s="135"/>
      <c r="H100" s="135"/>
      <c r="I100" s="135"/>
      <c r="J100" s="134"/>
      <c r="K100" s="135" t="s">
        <v>98</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'05.1 - Elektroinstalace'!J32</f>
        <v>0</v>
      </c>
      <c r="AH100" s="134"/>
      <c r="AI100" s="134"/>
      <c r="AJ100" s="134"/>
      <c r="AK100" s="134"/>
      <c r="AL100" s="134"/>
      <c r="AM100" s="134"/>
      <c r="AN100" s="136">
        <f>SUM(AG100,AT100)</f>
        <v>0</v>
      </c>
      <c r="AO100" s="134"/>
      <c r="AP100" s="134"/>
      <c r="AQ100" s="137" t="s">
        <v>102</v>
      </c>
      <c r="AR100" s="73"/>
      <c r="AS100" s="138">
        <v>0</v>
      </c>
      <c r="AT100" s="139">
        <f>ROUND(SUM(AV100:AW100),2)</f>
        <v>0</v>
      </c>
      <c r="AU100" s="140">
        <f>'05.1 - Elektroinstalace'!P123</f>
        <v>0</v>
      </c>
      <c r="AV100" s="139">
        <f>'05.1 - Elektroinstalace'!J35</f>
        <v>0</v>
      </c>
      <c r="AW100" s="139">
        <f>'05.1 - Elektroinstalace'!J36</f>
        <v>0</v>
      </c>
      <c r="AX100" s="139">
        <f>'05.1 - Elektroinstalace'!J37</f>
        <v>0</v>
      </c>
      <c r="AY100" s="139">
        <f>'05.1 - Elektroinstalace'!J38</f>
        <v>0</v>
      </c>
      <c r="AZ100" s="139">
        <f>'05.1 - Elektroinstalace'!F35</f>
        <v>0</v>
      </c>
      <c r="BA100" s="139">
        <f>'05.1 - Elektroinstalace'!F36</f>
        <v>0</v>
      </c>
      <c r="BB100" s="139">
        <f>'05.1 - Elektroinstalace'!F37</f>
        <v>0</v>
      </c>
      <c r="BC100" s="139">
        <f>'05.1 - Elektroinstalace'!F38</f>
        <v>0</v>
      </c>
      <c r="BD100" s="141">
        <f>'05.1 - Elektroinstalace'!F39</f>
        <v>0</v>
      </c>
      <c r="BE100" s="4"/>
      <c r="BT100" s="142" t="s">
        <v>87</v>
      </c>
      <c r="BV100" s="142" t="s">
        <v>79</v>
      </c>
      <c r="BW100" s="142" t="s">
        <v>103</v>
      </c>
      <c r="BX100" s="142" t="s">
        <v>99</v>
      </c>
      <c r="CL100" s="142" t="s">
        <v>1</v>
      </c>
    </row>
    <row r="101" spans="1:90" s="4" customFormat="1" ht="16.5" customHeight="1">
      <c r="A101" s="120" t="s">
        <v>81</v>
      </c>
      <c r="B101" s="71"/>
      <c r="C101" s="134"/>
      <c r="D101" s="134"/>
      <c r="E101" s="135" t="s">
        <v>104</v>
      </c>
      <c r="F101" s="135"/>
      <c r="G101" s="135"/>
      <c r="H101" s="135"/>
      <c r="I101" s="135"/>
      <c r="J101" s="134"/>
      <c r="K101" s="135" t="s">
        <v>105</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'05.2 - ROZPOČET'!J32</f>
        <v>0</v>
      </c>
      <c r="AH101" s="134"/>
      <c r="AI101" s="134"/>
      <c r="AJ101" s="134"/>
      <c r="AK101" s="134"/>
      <c r="AL101" s="134"/>
      <c r="AM101" s="134"/>
      <c r="AN101" s="136">
        <f>SUM(AG101,AT101)</f>
        <v>0</v>
      </c>
      <c r="AO101" s="134"/>
      <c r="AP101" s="134"/>
      <c r="AQ101" s="137" t="s">
        <v>102</v>
      </c>
      <c r="AR101" s="73"/>
      <c r="AS101" s="138">
        <v>0</v>
      </c>
      <c r="AT101" s="139">
        <f>ROUND(SUM(AV101:AW101),2)</f>
        <v>0</v>
      </c>
      <c r="AU101" s="140">
        <f>'05.2 - ROZPOČET'!P121</f>
        <v>0</v>
      </c>
      <c r="AV101" s="139">
        <f>'05.2 - ROZPOČET'!J35</f>
        <v>0</v>
      </c>
      <c r="AW101" s="139">
        <f>'05.2 - ROZPOČET'!J36</f>
        <v>0</v>
      </c>
      <c r="AX101" s="139">
        <f>'05.2 - ROZPOČET'!J37</f>
        <v>0</v>
      </c>
      <c r="AY101" s="139">
        <f>'05.2 - ROZPOČET'!J38</f>
        <v>0</v>
      </c>
      <c r="AZ101" s="139">
        <f>'05.2 - ROZPOČET'!F35</f>
        <v>0</v>
      </c>
      <c r="BA101" s="139">
        <f>'05.2 - ROZPOČET'!F36</f>
        <v>0</v>
      </c>
      <c r="BB101" s="139">
        <f>'05.2 - ROZPOČET'!F37</f>
        <v>0</v>
      </c>
      <c r="BC101" s="139">
        <f>'05.2 - ROZPOČET'!F38</f>
        <v>0</v>
      </c>
      <c r="BD101" s="141">
        <f>'05.2 - ROZPOČET'!F39</f>
        <v>0</v>
      </c>
      <c r="BE101" s="4"/>
      <c r="BT101" s="142" t="s">
        <v>87</v>
      </c>
      <c r="BV101" s="142" t="s">
        <v>79</v>
      </c>
      <c r="BW101" s="142" t="s">
        <v>106</v>
      </c>
      <c r="BX101" s="142" t="s">
        <v>99</v>
      </c>
      <c r="CL101" s="142" t="s">
        <v>1</v>
      </c>
    </row>
    <row r="102" spans="1:91" s="7" customFormat="1" ht="16.5" customHeight="1">
      <c r="A102" s="120" t="s">
        <v>81</v>
      </c>
      <c r="B102" s="121"/>
      <c r="C102" s="122"/>
      <c r="D102" s="123" t="s">
        <v>107</v>
      </c>
      <c r="E102" s="123"/>
      <c r="F102" s="123"/>
      <c r="G102" s="123"/>
      <c r="H102" s="123"/>
      <c r="I102" s="124"/>
      <c r="J102" s="123" t="s">
        <v>108</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'06 - ÚT + ZTI'!J30</f>
        <v>0</v>
      </c>
      <c r="AH102" s="124"/>
      <c r="AI102" s="124"/>
      <c r="AJ102" s="124"/>
      <c r="AK102" s="124"/>
      <c r="AL102" s="124"/>
      <c r="AM102" s="124"/>
      <c r="AN102" s="125">
        <f>SUM(AG102,AT102)</f>
        <v>0</v>
      </c>
      <c r="AO102" s="124"/>
      <c r="AP102" s="124"/>
      <c r="AQ102" s="126" t="s">
        <v>84</v>
      </c>
      <c r="AR102" s="127"/>
      <c r="AS102" s="128">
        <v>0</v>
      </c>
      <c r="AT102" s="129">
        <f>ROUND(SUM(AV102:AW102),2)</f>
        <v>0</v>
      </c>
      <c r="AU102" s="130">
        <f>'06 - ÚT + ZTI'!P121</f>
        <v>0</v>
      </c>
      <c r="AV102" s="129">
        <f>'06 - ÚT + ZTI'!J33</f>
        <v>0</v>
      </c>
      <c r="AW102" s="129">
        <f>'06 - ÚT + ZTI'!J34</f>
        <v>0</v>
      </c>
      <c r="AX102" s="129">
        <f>'06 - ÚT + ZTI'!J35</f>
        <v>0</v>
      </c>
      <c r="AY102" s="129">
        <f>'06 - ÚT + ZTI'!J36</f>
        <v>0</v>
      </c>
      <c r="AZ102" s="129">
        <f>'06 - ÚT + ZTI'!F33</f>
        <v>0</v>
      </c>
      <c r="BA102" s="129">
        <f>'06 - ÚT + ZTI'!F34</f>
        <v>0</v>
      </c>
      <c r="BB102" s="129">
        <f>'06 - ÚT + ZTI'!F35</f>
        <v>0</v>
      </c>
      <c r="BC102" s="129">
        <f>'06 - ÚT + ZTI'!F36</f>
        <v>0</v>
      </c>
      <c r="BD102" s="131">
        <f>'06 - ÚT + ZTI'!F37</f>
        <v>0</v>
      </c>
      <c r="BE102" s="7"/>
      <c r="BT102" s="132" t="s">
        <v>85</v>
      </c>
      <c r="BV102" s="132" t="s">
        <v>79</v>
      </c>
      <c r="BW102" s="132" t="s">
        <v>109</v>
      </c>
      <c r="BX102" s="132" t="s">
        <v>5</v>
      </c>
      <c r="CL102" s="132" t="s">
        <v>1</v>
      </c>
      <c r="CM102" s="132" t="s">
        <v>87</v>
      </c>
    </row>
    <row r="103" spans="1:91" s="7" customFormat="1" ht="16.5" customHeight="1">
      <c r="A103" s="120" t="s">
        <v>81</v>
      </c>
      <c r="B103" s="121"/>
      <c r="C103" s="122"/>
      <c r="D103" s="123" t="s">
        <v>110</v>
      </c>
      <c r="E103" s="123"/>
      <c r="F103" s="123"/>
      <c r="G103" s="123"/>
      <c r="H103" s="123"/>
      <c r="I103" s="124"/>
      <c r="J103" s="123" t="s">
        <v>111</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5">
        <f>'VRN - Vedlejší rozpočtové...'!J30</f>
        <v>0</v>
      </c>
      <c r="AH103" s="124"/>
      <c r="AI103" s="124"/>
      <c r="AJ103" s="124"/>
      <c r="AK103" s="124"/>
      <c r="AL103" s="124"/>
      <c r="AM103" s="124"/>
      <c r="AN103" s="125">
        <f>SUM(AG103,AT103)</f>
        <v>0</v>
      </c>
      <c r="AO103" s="124"/>
      <c r="AP103" s="124"/>
      <c r="AQ103" s="126" t="s">
        <v>84</v>
      </c>
      <c r="AR103" s="127"/>
      <c r="AS103" s="143">
        <v>0</v>
      </c>
      <c r="AT103" s="144">
        <f>ROUND(SUM(AV103:AW103),2)</f>
        <v>0</v>
      </c>
      <c r="AU103" s="145">
        <f>'VRN - Vedlejší rozpočtové...'!P117</f>
        <v>0</v>
      </c>
      <c r="AV103" s="144">
        <f>'VRN - Vedlejší rozpočtové...'!J33</f>
        <v>0</v>
      </c>
      <c r="AW103" s="144">
        <f>'VRN - Vedlejší rozpočtové...'!J34</f>
        <v>0</v>
      </c>
      <c r="AX103" s="144">
        <f>'VRN - Vedlejší rozpočtové...'!J35</f>
        <v>0</v>
      </c>
      <c r="AY103" s="144">
        <f>'VRN - Vedlejší rozpočtové...'!J36</f>
        <v>0</v>
      </c>
      <c r="AZ103" s="144">
        <f>'VRN - Vedlejší rozpočtové...'!F33</f>
        <v>0</v>
      </c>
      <c r="BA103" s="144">
        <f>'VRN - Vedlejší rozpočtové...'!F34</f>
        <v>0</v>
      </c>
      <c r="BB103" s="144">
        <f>'VRN - Vedlejší rozpočtové...'!F35</f>
        <v>0</v>
      </c>
      <c r="BC103" s="144">
        <f>'VRN - Vedlejší rozpočtové...'!F36</f>
        <v>0</v>
      </c>
      <c r="BD103" s="146">
        <f>'VRN - Vedlejší rozpočtové...'!F37</f>
        <v>0</v>
      </c>
      <c r="BE103" s="7"/>
      <c r="BT103" s="132" t="s">
        <v>85</v>
      </c>
      <c r="BV103" s="132" t="s">
        <v>79</v>
      </c>
      <c r="BW103" s="132" t="s">
        <v>112</v>
      </c>
      <c r="BX103" s="132" t="s">
        <v>5</v>
      </c>
      <c r="CL103" s="132" t="s">
        <v>1</v>
      </c>
      <c r="CM103" s="132" t="s">
        <v>87</v>
      </c>
    </row>
    <row r="104" spans="1:57" s="2" customFormat="1" ht="30" customHeight="1">
      <c r="A104" s="39"/>
      <c r="B104" s="40"/>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5"/>
      <c r="AS104" s="39"/>
      <c r="AT104" s="39"/>
      <c r="AU104" s="39"/>
      <c r="AV104" s="39"/>
      <c r="AW104" s="39"/>
      <c r="AX104" s="39"/>
      <c r="AY104" s="39"/>
      <c r="AZ104" s="39"/>
      <c r="BA104" s="39"/>
      <c r="BB104" s="39"/>
      <c r="BC104" s="39"/>
      <c r="BD104" s="39"/>
      <c r="BE104" s="39"/>
    </row>
    <row r="105" spans="1:57" s="2" customFormat="1" ht="6.95" customHeight="1">
      <c r="A105" s="39"/>
      <c r="B105" s="67"/>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45"/>
      <c r="AS105" s="39"/>
      <c r="AT105" s="39"/>
      <c r="AU105" s="39"/>
      <c r="AV105" s="39"/>
      <c r="AW105" s="39"/>
      <c r="AX105" s="39"/>
      <c r="AY105" s="39"/>
      <c r="AZ105" s="39"/>
      <c r="BA105" s="39"/>
      <c r="BB105" s="39"/>
      <c r="BC105" s="39"/>
      <c r="BD105" s="39"/>
      <c r="BE105" s="39"/>
    </row>
  </sheetData>
  <sheetProtection password="CC35" sheet="1" objects="1" scenarios="1" formatColumns="0" formatRows="0"/>
  <mergeCells count="7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E100:I100"/>
    <mergeCell ref="K100:AF100"/>
    <mergeCell ref="AN101:AP101"/>
    <mergeCell ref="AG101:AM101"/>
    <mergeCell ref="E101:I101"/>
    <mergeCell ref="K101:AF101"/>
    <mergeCell ref="AN102:AP102"/>
    <mergeCell ref="AG102:AM102"/>
    <mergeCell ref="D102:H102"/>
    <mergeCell ref="J102:AF102"/>
    <mergeCell ref="AN103:AP103"/>
    <mergeCell ref="AG103:AM103"/>
    <mergeCell ref="D103:H103"/>
    <mergeCell ref="J103:AF103"/>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Zateplení obvodových...'!C2" display="/"/>
    <hyperlink ref="A96" location="'02 - Výměna výplní otvorů'!C2" display="/"/>
    <hyperlink ref="A97" location="'03 - Rekonstrukce střechy'!C2" display="/"/>
    <hyperlink ref="A98" location="'04 - Vzduchotechnika'!C2" display="/"/>
    <hyperlink ref="A100" location="'05.1 - Elektroinstalace'!C2" display="/"/>
    <hyperlink ref="A101" location="'05.2 - ROZPOČET'!C2" display="/"/>
    <hyperlink ref="A102" location="'06 - ÚT + ZTI'!C2" display="/"/>
    <hyperlink ref="A103"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115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ROUND((SUM(BE127:BE627)),2)</f>
        <v>0</v>
      </c>
      <c r="G33" s="39"/>
      <c r="H33" s="39"/>
      <c r="I33" s="165">
        <v>0.21</v>
      </c>
      <c r="J33" s="164">
        <f>ROUND(((SUM(BE127:BE627))*I33),2)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ROUND((SUM(BF127:BF627)),2)</f>
        <v>0</v>
      </c>
      <c r="G34" s="39"/>
      <c r="H34" s="39"/>
      <c r="I34" s="165">
        <v>0.15</v>
      </c>
      <c r="J34" s="164">
        <f>ROUND(((SUM(BF127:BF627))*I34),2)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ROUND((SUM(BG127:BG627)),2)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ROUND((SUM(BH127:BH627)),2)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ROUND((SUM(BI127:BI627)),2)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Zateplení obvodových zdí</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123</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124</v>
      </c>
      <c r="E99" s="197"/>
      <c r="F99" s="197"/>
      <c r="G99" s="197"/>
      <c r="H99" s="197"/>
      <c r="I99" s="197"/>
      <c r="J99" s="198">
        <f>J150</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125</v>
      </c>
      <c r="E100" s="197"/>
      <c r="F100" s="197"/>
      <c r="G100" s="197"/>
      <c r="H100" s="197"/>
      <c r="I100" s="197"/>
      <c r="J100" s="198">
        <f>J468</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126</v>
      </c>
      <c r="E101" s="197"/>
      <c r="F101" s="197"/>
      <c r="G101" s="197"/>
      <c r="H101" s="197"/>
      <c r="I101" s="197"/>
      <c r="J101" s="198">
        <f>J557</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127</v>
      </c>
      <c r="E102" s="197"/>
      <c r="F102" s="197"/>
      <c r="G102" s="197"/>
      <c r="H102" s="197"/>
      <c r="I102" s="197"/>
      <c r="J102" s="198">
        <f>J565</f>
        <v>0</v>
      </c>
      <c r="K102" s="134"/>
      <c r="L102" s="199"/>
      <c r="S102" s="10"/>
      <c r="T102" s="10"/>
      <c r="U102" s="10"/>
      <c r="V102" s="10"/>
      <c r="W102" s="10"/>
      <c r="X102" s="10"/>
      <c r="Y102" s="10"/>
      <c r="Z102" s="10"/>
      <c r="AA102" s="10"/>
      <c r="AB102" s="10"/>
      <c r="AC102" s="10"/>
      <c r="AD102" s="10"/>
      <c r="AE102" s="10"/>
    </row>
    <row r="103" spans="1:31" s="9" customFormat="1" ht="24.95" customHeight="1">
      <c r="A103" s="9"/>
      <c r="B103" s="189"/>
      <c r="C103" s="190"/>
      <c r="D103" s="191" t="s">
        <v>128</v>
      </c>
      <c r="E103" s="192"/>
      <c r="F103" s="192"/>
      <c r="G103" s="192"/>
      <c r="H103" s="192"/>
      <c r="I103" s="192"/>
      <c r="J103" s="193">
        <f>J567</f>
        <v>0</v>
      </c>
      <c r="K103" s="190"/>
      <c r="L103" s="194"/>
      <c r="S103" s="9"/>
      <c r="T103" s="9"/>
      <c r="U103" s="9"/>
      <c r="V103" s="9"/>
      <c r="W103" s="9"/>
      <c r="X103" s="9"/>
      <c r="Y103" s="9"/>
      <c r="Z103" s="9"/>
      <c r="AA103" s="9"/>
      <c r="AB103" s="9"/>
      <c r="AC103" s="9"/>
      <c r="AD103" s="9"/>
      <c r="AE103" s="9"/>
    </row>
    <row r="104" spans="1:31" s="10" customFormat="1" ht="19.9" customHeight="1">
      <c r="A104" s="10"/>
      <c r="B104" s="195"/>
      <c r="C104" s="134"/>
      <c r="D104" s="196" t="s">
        <v>129</v>
      </c>
      <c r="E104" s="197"/>
      <c r="F104" s="197"/>
      <c r="G104" s="197"/>
      <c r="H104" s="197"/>
      <c r="I104" s="197"/>
      <c r="J104" s="198">
        <f>J568</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J576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J588</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J618</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01 - Zateplení obvodových zdí</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12. 11. 2021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P128+P567+P618</f>
        <v>0</v>
      </c>
      <c r="Q127" s="105"/>
      <c r="R127" s="208">
        <f>R128+R567+R618</f>
        <v>120.51414215999998</v>
      </c>
      <c r="S127" s="105"/>
      <c r="T127" s="209">
        <f>T128+T567+T618</f>
        <v>92.57800449999999</v>
      </c>
      <c r="U127" s="39"/>
      <c r="V127" s="39"/>
      <c r="W127" s="39"/>
      <c r="X127" s="39"/>
      <c r="Y127" s="39"/>
      <c r="Z127" s="39"/>
      <c r="AA127" s="39"/>
      <c r="AB127" s="39"/>
      <c r="AC127" s="39"/>
      <c r="AD127" s="39"/>
      <c r="AE127" s="39"/>
      <c r="AT127" s="18" t="s">
        <v>76</v>
      </c>
      <c r="AU127" s="18" t="s">
        <v>121</v>
      </c>
      <c r="BK127" s="210">
        <f>BK128+BK567+BK618</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P129+P150+P468+P557+P565</f>
        <v>0</v>
      </c>
      <c r="Q128" s="219"/>
      <c r="R128" s="220">
        <f>R129+R150+R468+R557+R565</f>
        <v>120.03031715999998</v>
      </c>
      <c r="S128" s="219"/>
      <c r="T128" s="221">
        <f>T129+T150+T468+T557+T565</f>
        <v>92.47555</v>
      </c>
      <c r="U128" s="12"/>
      <c r="V128" s="12"/>
      <c r="W128" s="12"/>
      <c r="X128" s="12"/>
      <c r="Y128" s="12"/>
      <c r="Z128" s="12"/>
      <c r="AA128" s="12"/>
      <c r="AB128" s="12"/>
      <c r="AC128" s="12"/>
      <c r="AD128" s="12"/>
      <c r="AE128" s="12"/>
      <c r="AR128" s="222" t="s">
        <v>85</v>
      </c>
      <c r="AT128" s="223" t="s">
        <v>76</v>
      </c>
      <c r="AU128" s="223" t="s">
        <v>77</v>
      </c>
      <c r="AY128" s="222" t="s">
        <v>148</v>
      </c>
      <c r="BK128" s="224">
        <f>BK129+BK150+BK468+BK557+BK565</f>
        <v>0</v>
      </c>
    </row>
    <row r="129" spans="1:63" s="12" customFormat="1" ht="22.8" customHeight="1">
      <c r="A129" s="12"/>
      <c r="B129" s="211"/>
      <c r="C129" s="212"/>
      <c r="D129" s="213" t="s">
        <v>76</v>
      </c>
      <c r="E129" s="225" t="s">
        <v>85</v>
      </c>
      <c r="F129" s="225" t="s">
        <v>149</v>
      </c>
      <c r="G129" s="212"/>
      <c r="H129" s="212"/>
      <c r="I129" s="215"/>
      <c r="J129" s="226">
        <f>BK129</f>
        <v>0</v>
      </c>
      <c r="K129" s="212"/>
      <c r="L129" s="217"/>
      <c r="M129" s="218"/>
      <c r="N129" s="219"/>
      <c r="O129" s="219"/>
      <c r="P129" s="220">
        <f>SUM(P130:P149)</f>
        <v>0</v>
      </c>
      <c r="Q129" s="219"/>
      <c r="R129" s="220">
        <f>SUM(R130:R149)</f>
        <v>0</v>
      </c>
      <c r="S129" s="219"/>
      <c r="T129" s="221">
        <f>SUM(T130:T149)</f>
        <v>30.84495</v>
      </c>
      <c r="U129" s="12"/>
      <c r="V129" s="12"/>
      <c r="W129" s="12"/>
      <c r="X129" s="12"/>
      <c r="Y129" s="12"/>
      <c r="Z129" s="12"/>
      <c r="AA129" s="12"/>
      <c r="AB129" s="12"/>
      <c r="AC129" s="12"/>
      <c r="AD129" s="12"/>
      <c r="AE129" s="12"/>
      <c r="AR129" s="222" t="s">
        <v>85</v>
      </c>
      <c r="AT129" s="223" t="s">
        <v>76</v>
      </c>
      <c r="AU129" s="223" t="s">
        <v>85</v>
      </c>
      <c r="AY129" s="222" t="s">
        <v>148</v>
      </c>
      <c r="BK129" s="224">
        <f>SUM(BK130:BK149)</f>
        <v>0</v>
      </c>
    </row>
    <row r="130" spans="1:65" s="2" customFormat="1" ht="37.8" customHeight="1">
      <c r="A130" s="39"/>
      <c r="B130" s="40"/>
      <c r="C130" s="227" t="s">
        <v>85</v>
      </c>
      <c r="D130" s="227" t="s">
        <v>150</v>
      </c>
      <c r="E130" s="228" t="s">
        <v>151</v>
      </c>
      <c r="F130" s="229" t="s">
        <v>152</v>
      </c>
      <c r="G130" s="230" t="s">
        <v>153</v>
      </c>
      <c r="H130" s="231">
        <v>25.85</v>
      </c>
      <c r="I130" s="232"/>
      <c r="J130" s="233">
        <f>ROUND(I130*H130,2)</f>
        <v>0</v>
      </c>
      <c r="K130" s="229" t="s">
        <v>154</v>
      </c>
      <c r="L130" s="45"/>
      <c r="M130" s="234" t="s">
        <v>1</v>
      </c>
      <c r="N130" s="235" t="s">
        <v>42</v>
      </c>
      <c r="O130" s="92"/>
      <c r="P130" s="236">
        <f>O130*H130</f>
        <v>0</v>
      </c>
      <c r="Q130" s="236">
        <v>0</v>
      </c>
      <c r="R130" s="236">
        <f>Q130*H130</f>
        <v>0</v>
      </c>
      <c r="S130" s="236">
        <v>0.255</v>
      </c>
      <c r="T130" s="237">
        <f>S130*H130</f>
        <v>6.59175</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156</v>
      </c>
    </row>
    <row r="131" spans="1:47" s="2" customFormat="1" ht="12">
      <c r="A131" s="39"/>
      <c r="B131" s="40"/>
      <c r="C131" s="41"/>
      <c r="D131" s="240" t="s">
        <v>157</v>
      </c>
      <c r="E131" s="41"/>
      <c r="F131" s="241" t="s">
        <v>158</v>
      </c>
      <c r="G131" s="41"/>
      <c r="H131" s="41"/>
      <c r="I131" s="242"/>
      <c r="J131" s="41"/>
      <c r="K131" s="41"/>
      <c r="L131" s="45"/>
      <c r="M131" s="243"/>
      <c r="N131" s="244"/>
      <c r="O131" s="92"/>
      <c r="P131" s="92"/>
      <c r="Q131" s="92"/>
      <c r="R131" s="92"/>
      <c r="S131" s="92"/>
      <c r="T131" s="93"/>
      <c r="U131" s="39"/>
      <c r="V131" s="39"/>
      <c r="W131" s="39"/>
      <c r="X131" s="39"/>
      <c r="Y131" s="39"/>
      <c r="Z131" s="39"/>
      <c r="AA131" s="39"/>
      <c r="AB131" s="39"/>
      <c r="AC131" s="39"/>
      <c r="AD131" s="39"/>
      <c r="AE131" s="39"/>
      <c r="AT131" s="18" t="s">
        <v>157</v>
      </c>
      <c r="AU131" s="18" t="s">
        <v>87</v>
      </c>
    </row>
    <row r="132" spans="1:51" s="13" customFormat="1" ht="12">
      <c r="A132" s="13"/>
      <c r="B132" s="245"/>
      <c r="C132" s="246"/>
      <c r="D132" s="240" t="s">
        <v>159</v>
      </c>
      <c r="E132" s="247" t="s">
        <v>1</v>
      </c>
      <c r="F132" s="248" t="s">
        <v>160</v>
      </c>
      <c r="G132" s="246"/>
      <c r="H132" s="249">
        <v>25.85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87</v>
      </c>
      <c r="D133" s="227" t="s">
        <v>150</v>
      </c>
      <c r="E133" s="228" t="s">
        <v>161</v>
      </c>
      <c r="F133" s="229" t="s">
        <v>162</v>
      </c>
      <c r="G133" s="230" t="s">
        <v>153</v>
      </c>
      <c r="H133" s="231">
        <v>26.61</v>
      </c>
      <c r="I133" s="232"/>
      <c r="J133" s="233">
        <f>ROUND(I133*H133,2)</f>
        <v>0</v>
      </c>
      <c r="K133" s="229" t="s">
        <v>163</v>
      </c>
      <c r="L133" s="45"/>
      <c r="M133" s="234" t="s">
        <v>1</v>
      </c>
      <c r="N133" s="235" t="s">
        <v>42</v>
      </c>
      <c r="O133" s="92"/>
      <c r="P133" s="236">
        <f>O133*H133</f>
        <v>0</v>
      </c>
      <c r="Q133" s="236">
        <v>0</v>
      </c>
      <c r="R133" s="236">
        <f>Q133*H133</f>
        <v>0</v>
      </c>
      <c r="S133" s="236">
        <v>0.62</v>
      </c>
      <c r="T133" s="237">
        <f>S133*H133</f>
        <v>16.4982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164</v>
      </c>
    </row>
    <row r="134" spans="1:51" s="14" customFormat="1" ht="12">
      <c r="A134" s="14"/>
      <c r="B134" s="256"/>
      <c r="C134" s="257"/>
      <c r="D134" s="240" t="s">
        <v>159</v>
      </c>
      <c r="E134" s="258" t="s">
        <v>1</v>
      </c>
      <c r="F134" s="259" t="s">
        <v>165</v>
      </c>
      <c r="G134" s="257"/>
      <c r="H134" s="258" t="s">
        <v>1</v>
      </c>
      <c r="I134" s="260"/>
      <c r="J134" s="257"/>
      <c r="K134" s="257"/>
      <c r="L134" s="261"/>
      <c r="M134" s="262"/>
      <c r="N134" s="263"/>
      <c r="O134" s="263"/>
      <c r="P134" s="263"/>
      <c r="Q134" s="263"/>
      <c r="R134" s="263"/>
      <c r="S134" s="263"/>
      <c r="T134" s="264"/>
      <c r="U134" s="14"/>
      <c r="V134" s="14"/>
      <c r="W134" s="14"/>
      <c r="X134" s="14"/>
      <c r="Y134" s="14"/>
      <c r="Z134" s="14"/>
      <c r="AA134" s="14"/>
      <c r="AB134" s="14"/>
      <c r="AC134" s="14"/>
      <c r="AD134" s="14"/>
      <c r="AE134" s="14"/>
      <c r="AT134" s="265" t="s">
        <v>159</v>
      </c>
      <c r="AU134" s="265" t="s">
        <v>87</v>
      </c>
      <c r="AV134" s="14" t="s">
        <v>85</v>
      </c>
      <c r="AW134" s="14" t="s">
        <v>32</v>
      </c>
      <c r="AX134" s="14" t="s">
        <v>77</v>
      </c>
      <c r="AY134" s="265" t="s">
        <v>148</v>
      </c>
    </row>
    <row r="135" spans="1:51" s="13" customFormat="1" ht="12">
      <c r="A135" s="13"/>
      <c r="B135" s="245"/>
      <c r="C135" s="246"/>
      <c r="D135" s="240" t="s">
        <v>159</v>
      </c>
      <c r="E135" s="247" t="s">
        <v>1</v>
      </c>
      <c r="F135" s="248" t="s">
        <v>166</v>
      </c>
      <c r="G135" s="246"/>
      <c r="H135" s="249">
        <v>26.61</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77</v>
      </c>
      <c r="AY135" s="255" t="s">
        <v>148</v>
      </c>
    </row>
    <row r="136" spans="1:51" s="15" customFormat="1" ht="12">
      <c r="A136" s="15"/>
      <c r="B136" s="266"/>
      <c r="C136" s="267"/>
      <c r="D136" s="240" t="s">
        <v>159</v>
      </c>
      <c r="E136" s="268" t="s">
        <v>1</v>
      </c>
      <c r="F136" s="269" t="s">
        <v>167</v>
      </c>
      <c r="G136" s="267"/>
      <c r="H136" s="270">
        <v>26.61</v>
      </c>
      <c r="I136" s="271"/>
      <c r="J136" s="267"/>
      <c r="K136" s="267"/>
      <c r="L136" s="272"/>
      <c r="M136" s="273"/>
      <c r="N136" s="274"/>
      <c r="O136" s="274"/>
      <c r="P136" s="274"/>
      <c r="Q136" s="274"/>
      <c r="R136" s="274"/>
      <c r="S136" s="274"/>
      <c r="T136" s="275"/>
      <c r="U136" s="15"/>
      <c r="V136" s="15"/>
      <c r="W136" s="15"/>
      <c r="X136" s="15"/>
      <c r="Y136" s="15"/>
      <c r="Z136" s="15"/>
      <c r="AA136" s="15"/>
      <c r="AB136" s="15"/>
      <c r="AC136" s="15"/>
      <c r="AD136" s="15"/>
      <c r="AE136" s="15"/>
      <c r="AT136" s="276" t="s">
        <v>159</v>
      </c>
      <c r="AU136" s="276" t="s">
        <v>87</v>
      </c>
      <c r="AV136" s="15" t="s">
        <v>155</v>
      </c>
      <c r="AW136" s="15" t="s">
        <v>32</v>
      </c>
      <c r="AX136" s="15" t="s">
        <v>85</v>
      </c>
      <c r="AY136" s="276" t="s">
        <v>148</v>
      </c>
    </row>
    <row r="137" spans="1:65" s="2" customFormat="1" ht="24.15" customHeight="1">
      <c r="A137" s="39"/>
      <c r="B137" s="40"/>
      <c r="C137" s="227" t="s">
        <v>168</v>
      </c>
      <c r="D137" s="227" t="s">
        <v>150</v>
      </c>
      <c r="E137" s="228" t="s">
        <v>169</v>
      </c>
      <c r="F137" s="229" t="s">
        <v>170</v>
      </c>
      <c r="G137" s="230" t="s">
        <v>153</v>
      </c>
      <c r="H137" s="231">
        <v>25.85</v>
      </c>
      <c r="I137" s="232"/>
      <c r="J137" s="233">
        <f>ROUND(I137*H137,2)</f>
        <v>0</v>
      </c>
      <c r="K137" s="229" t="s">
        <v>163</v>
      </c>
      <c r="L137" s="45"/>
      <c r="M137" s="234" t="s">
        <v>1</v>
      </c>
      <c r="N137" s="235" t="s">
        <v>42</v>
      </c>
      <c r="O137" s="92"/>
      <c r="P137" s="236">
        <f>O137*H137</f>
        <v>0</v>
      </c>
      <c r="Q137" s="236">
        <v>0</v>
      </c>
      <c r="R137" s="236">
        <f>Q137*H137</f>
        <v>0</v>
      </c>
      <c r="S137" s="236">
        <v>0.3</v>
      </c>
      <c r="T137" s="237">
        <f>S137*H137</f>
        <v>7.755</v>
      </c>
      <c r="U137" s="39"/>
      <c r="V137" s="39"/>
      <c r="W137" s="39"/>
      <c r="X137" s="39"/>
      <c r="Y137" s="39"/>
      <c r="Z137" s="39"/>
      <c r="AA137" s="39"/>
      <c r="AB137" s="39"/>
      <c r="AC137" s="39"/>
      <c r="AD137" s="39"/>
      <c r="AE137" s="39"/>
      <c r="AR137" s="238" t="s">
        <v>155</v>
      </c>
      <c r="AT137" s="238" t="s">
        <v>150</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171</v>
      </c>
    </row>
    <row r="138" spans="1:51" s="13" customFormat="1" ht="12">
      <c r="A138" s="13"/>
      <c r="B138" s="245"/>
      <c r="C138" s="246"/>
      <c r="D138" s="240" t="s">
        <v>159</v>
      </c>
      <c r="E138" s="247" t="s">
        <v>1</v>
      </c>
      <c r="F138" s="248" t="s">
        <v>160</v>
      </c>
      <c r="G138" s="246"/>
      <c r="H138" s="249">
        <v>25.85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85</v>
      </c>
      <c r="AY138" s="255" t="s">
        <v>148</v>
      </c>
    </row>
    <row r="139" spans="1:65" s="2" customFormat="1" ht="24.15" customHeight="1">
      <c r="A139" s="39"/>
      <c r="B139" s="40"/>
      <c r="C139" s="227" t="s">
        <v>155</v>
      </c>
      <c r="D139" s="227" t="s">
        <v>150</v>
      </c>
      <c r="E139" s="228" t="s">
        <v>172</v>
      </c>
      <c r="F139" s="229" t="s">
        <v>173</v>
      </c>
      <c r="G139" s="230" t="s">
        <v>174</v>
      </c>
      <c r="H139" s="231">
        <v>14.332</v>
      </c>
      <c r="I139" s="232"/>
      <c r="J139" s="233">
        <f>ROUND(I139*H139,2)</f>
        <v>0</v>
      </c>
      <c r="K139" s="229" t="s">
        <v>163</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175</v>
      </c>
    </row>
    <row r="140" spans="1:51" s="13" customFormat="1" ht="12">
      <c r="A140" s="13"/>
      <c r="B140" s="245"/>
      <c r="C140" s="246"/>
      <c r="D140" s="240" t="s">
        <v>159</v>
      </c>
      <c r="E140" s="247" t="s">
        <v>1</v>
      </c>
      <c r="F140" s="248" t="s">
        <v>176</v>
      </c>
      <c r="G140" s="246"/>
      <c r="H140" s="249">
        <v>10.34</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159</v>
      </c>
      <c r="AU140" s="255" t="s">
        <v>87</v>
      </c>
      <c r="AV140" s="13" t="s">
        <v>87</v>
      </c>
      <c r="AW140" s="13" t="s">
        <v>32</v>
      </c>
      <c r="AX140" s="13" t="s">
        <v>77</v>
      </c>
      <c r="AY140" s="255" t="s">
        <v>148</v>
      </c>
    </row>
    <row r="141" spans="1:51" s="13" customFormat="1" ht="12">
      <c r="A141" s="13"/>
      <c r="B141" s="245"/>
      <c r="C141" s="246"/>
      <c r="D141" s="240" t="s">
        <v>159</v>
      </c>
      <c r="E141" s="247" t="s">
        <v>1</v>
      </c>
      <c r="F141" s="248" t="s">
        <v>177</v>
      </c>
      <c r="G141" s="246"/>
      <c r="H141" s="249">
        <v>3.992</v>
      </c>
      <c r="I141" s="250"/>
      <c r="J141" s="246"/>
      <c r="K141" s="246"/>
      <c r="L141" s="251"/>
      <c r="M141" s="252"/>
      <c r="N141" s="253"/>
      <c r="O141" s="253"/>
      <c r="P141" s="253"/>
      <c r="Q141" s="253"/>
      <c r="R141" s="253"/>
      <c r="S141" s="253"/>
      <c r="T141" s="254"/>
      <c r="U141" s="13"/>
      <c r="V141" s="13"/>
      <c r="W141" s="13"/>
      <c r="X141" s="13"/>
      <c r="Y141" s="13"/>
      <c r="Z141" s="13"/>
      <c r="AA141" s="13"/>
      <c r="AB141" s="13"/>
      <c r="AC141" s="13"/>
      <c r="AD141" s="13"/>
      <c r="AE141" s="13"/>
      <c r="AT141" s="255" t="s">
        <v>159</v>
      </c>
      <c r="AU141" s="255" t="s">
        <v>87</v>
      </c>
      <c r="AV141" s="13" t="s">
        <v>87</v>
      </c>
      <c r="AW141" s="13" t="s">
        <v>32</v>
      </c>
      <c r="AX141" s="13" t="s">
        <v>77</v>
      </c>
      <c r="AY141" s="255" t="s">
        <v>148</v>
      </c>
    </row>
    <row r="142" spans="1:51" s="15" customFormat="1" ht="12">
      <c r="A142" s="15"/>
      <c r="B142" s="266"/>
      <c r="C142" s="267"/>
      <c r="D142" s="240" t="s">
        <v>159</v>
      </c>
      <c r="E142" s="268" t="s">
        <v>1</v>
      </c>
      <c r="F142" s="269" t="s">
        <v>167</v>
      </c>
      <c r="G142" s="267"/>
      <c r="H142" s="270">
        <v>14.332</v>
      </c>
      <c r="I142" s="271"/>
      <c r="J142" s="267"/>
      <c r="K142" s="267"/>
      <c r="L142" s="272"/>
      <c r="M142" s="273"/>
      <c r="N142" s="274"/>
      <c r="O142" s="274"/>
      <c r="P142" s="274"/>
      <c r="Q142" s="274"/>
      <c r="R142" s="274"/>
      <c r="S142" s="274"/>
      <c r="T142" s="275"/>
      <c r="U142" s="15"/>
      <c r="V142" s="15"/>
      <c r="W142" s="15"/>
      <c r="X142" s="15"/>
      <c r="Y142" s="15"/>
      <c r="Z142" s="15"/>
      <c r="AA142" s="15"/>
      <c r="AB142" s="15"/>
      <c r="AC142" s="15"/>
      <c r="AD142" s="15"/>
      <c r="AE142" s="15"/>
      <c r="AT142" s="276" t="s">
        <v>159</v>
      </c>
      <c r="AU142" s="276" t="s">
        <v>87</v>
      </c>
      <c r="AV142" s="15" t="s">
        <v>155</v>
      </c>
      <c r="AW142" s="15" t="s">
        <v>32</v>
      </c>
      <c r="AX142" s="15" t="s">
        <v>85</v>
      </c>
      <c r="AY142" s="276" t="s">
        <v>148</v>
      </c>
    </row>
    <row r="143" spans="1:65" s="2" customFormat="1" ht="37.8" customHeight="1">
      <c r="A143" s="39"/>
      <c r="B143" s="40"/>
      <c r="C143" s="227" t="s">
        <v>178</v>
      </c>
      <c r="D143" s="227" t="s">
        <v>150</v>
      </c>
      <c r="E143" s="228" t="s">
        <v>179</v>
      </c>
      <c r="F143" s="229" t="s">
        <v>180</v>
      </c>
      <c r="G143" s="230" t="s">
        <v>174</v>
      </c>
      <c r="H143" s="231">
        <v>14.332</v>
      </c>
      <c r="I143" s="232"/>
      <c r="J143" s="233">
        <f>ROUND(I143*H143,2)</f>
        <v>0</v>
      </c>
      <c r="K143" s="229" t="s">
        <v>163</v>
      </c>
      <c r="L143" s="45"/>
      <c r="M143" s="234" t="s">
        <v>1</v>
      </c>
      <c r="N143" s="235"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155</v>
      </c>
      <c r="AT143" s="238" t="s">
        <v>150</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181</v>
      </c>
    </row>
    <row r="144" spans="1:65" s="2" customFormat="1" ht="37.8" customHeight="1">
      <c r="A144" s="39"/>
      <c r="B144" s="40"/>
      <c r="C144" s="227" t="s">
        <v>182</v>
      </c>
      <c r="D144" s="227" t="s">
        <v>150</v>
      </c>
      <c r="E144" s="228" t="s">
        <v>183</v>
      </c>
      <c r="F144" s="229" t="s">
        <v>184</v>
      </c>
      <c r="G144" s="230" t="s">
        <v>174</v>
      </c>
      <c r="H144" s="231">
        <v>143.32</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185</v>
      </c>
    </row>
    <row r="145" spans="1:51" s="13" customFormat="1" ht="12">
      <c r="A145" s="13"/>
      <c r="B145" s="245"/>
      <c r="C145" s="246"/>
      <c r="D145" s="240" t="s">
        <v>159</v>
      </c>
      <c r="E145" s="247" t="s">
        <v>1</v>
      </c>
      <c r="F145" s="248" t="s">
        <v>186</v>
      </c>
      <c r="G145" s="246"/>
      <c r="H145" s="249">
        <v>14.332</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51" s="13" customFormat="1" ht="12">
      <c r="A146" s="13"/>
      <c r="B146" s="245"/>
      <c r="C146" s="246"/>
      <c r="D146" s="240" t="s">
        <v>159</v>
      </c>
      <c r="E146" s="246"/>
      <c r="F146" s="248" t="s">
        <v>187</v>
      </c>
      <c r="G146" s="246"/>
      <c r="H146" s="249">
        <v>143.32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4</v>
      </c>
      <c r="AX146" s="13" t="s">
        <v>85</v>
      </c>
      <c r="AY146" s="255" t="s">
        <v>148</v>
      </c>
    </row>
    <row r="147" spans="1:65" s="2" customFormat="1" ht="16.5" customHeight="1">
      <c r="A147" s="39"/>
      <c r="B147" s="40"/>
      <c r="C147" s="227" t="s">
        <v>188</v>
      </c>
      <c r="D147" s="227" t="s">
        <v>150</v>
      </c>
      <c r="E147" s="228" t="s">
        <v>189</v>
      </c>
      <c r="F147" s="229" t="s">
        <v>190</v>
      </c>
      <c r="G147" s="230" t="s">
        <v>174</v>
      </c>
      <c r="H147" s="231">
        <v>14.332</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191</v>
      </c>
    </row>
    <row r="148" spans="1:65" s="2" customFormat="1" ht="24.15" customHeight="1">
      <c r="A148" s="39"/>
      <c r="B148" s="40"/>
      <c r="C148" s="227" t="s">
        <v>192</v>
      </c>
      <c r="D148" s="227" t="s">
        <v>150</v>
      </c>
      <c r="E148" s="228" t="s">
        <v>193</v>
      </c>
      <c r="F148" s="229" t="s">
        <v>194</v>
      </c>
      <c r="G148" s="230" t="s">
        <v>195</v>
      </c>
      <c r="H148" s="231">
        <v>25.798</v>
      </c>
      <c r="I148" s="232"/>
      <c r="J148" s="233">
        <f>ROUND(I148*H148,2)</f>
        <v>0</v>
      </c>
      <c r="K148" s="229" t="s">
        <v>163</v>
      </c>
      <c r="L148" s="45"/>
      <c r="M148" s="234" t="s">
        <v>1</v>
      </c>
      <c r="N148" s="235"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155</v>
      </c>
      <c r="AT148" s="238" t="s">
        <v>150</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155</v>
      </c>
      <c r="BM148" s="238" t="s">
        <v>196</v>
      </c>
    </row>
    <row r="149" spans="1:51" s="13" customFormat="1" ht="12">
      <c r="A149" s="13"/>
      <c r="B149" s="245"/>
      <c r="C149" s="246"/>
      <c r="D149" s="240" t="s">
        <v>159</v>
      </c>
      <c r="E149" s="247" t="s">
        <v>1</v>
      </c>
      <c r="F149" s="248" t="s">
        <v>197</v>
      </c>
      <c r="G149" s="246"/>
      <c r="H149" s="249">
        <v>25.798</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85</v>
      </c>
      <c r="AY149" s="255" t="s">
        <v>148</v>
      </c>
    </row>
    <row r="150" spans="1:63" s="12" customFormat="1" ht="22.8" customHeight="1">
      <c r="A150" s="12"/>
      <c r="B150" s="211"/>
      <c r="C150" s="212"/>
      <c r="D150" s="213" t="s">
        <v>76</v>
      </c>
      <c r="E150" s="225" t="s">
        <v>182</v>
      </c>
      <c r="F150" s="225" t="s">
        <v>198</v>
      </c>
      <c r="G150" s="212"/>
      <c r="H150" s="212"/>
      <c r="I150" s="215"/>
      <c r="J150" s="226">
        <f>BK150</f>
        <v>0</v>
      </c>
      <c r="K150" s="212"/>
      <c r="L150" s="217"/>
      <c r="M150" s="218"/>
      <c r="N150" s="219"/>
      <c r="O150" s="219"/>
      <c r="P150" s="220">
        <f>SUM(P151:P467)</f>
        <v>0</v>
      </c>
      <c r="Q150" s="219"/>
      <c r="R150" s="220">
        <f>SUM(R151:R467)</f>
        <v>119.60924355999998</v>
      </c>
      <c r="S150" s="219"/>
      <c r="T150" s="221">
        <f>SUM(T151:T467)</f>
        <v>0.552</v>
      </c>
      <c r="U150" s="12"/>
      <c r="V150" s="12"/>
      <c r="W150" s="12"/>
      <c r="X150" s="12"/>
      <c r="Y150" s="12"/>
      <c r="Z150" s="12"/>
      <c r="AA150" s="12"/>
      <c r="AB150" s="12"/>
      <c r="AC150" s="12"/>
      <c r="AD150" s="12"/>
      <c r="AE150" s="12"/>
      <c r="AR150" s="222" t="s">
        <v>85</v>
      </c>
      <c r="AT150" s="223" t="s">
        <v>76</v>
      </c>
      <c r="AU150" s="223" t="s">
        <v>85</v>
      </c>
      <c r="AY150" s="222" t="s">
        <v>148</v>
      </c>
      <c r="BK150" s="224">
        <f>SUM(BK151:BK467)</f>
        <v>0</v>
      </c>
    </row>
    <row r="151" spans="1:65" s="2" customFormat="1" ht="24.15" customHeight="1">
      <c r="A151" s="39"/>
      <c r="B151" s="40"/>
      <c r="C151" s="227" t="s">
        <v>199</v>
      </c>
      <c r="D151" s="227" t="s">
        <v>150</v>
      </c>
      <c r="E151" s="228" t="s">
        <v>200</v>
      </c>
      <c r="F151" s="229" t="s">
        <v>201</v>
      </c>
      <c r="G151" s="230" t="s">
        <v>153</v>
      </c>
      <c r="H151" s="231">
        <v>265.62</v>
      </c>
      <c r="I151" s="232"/>
      <c r="J151" s="233">
        <f>ROUND(I151*H151,2)</f>
        <v>0</v>
      </c>
      <c r="K151" s="229" t="s">
        <v>163</v>
      </c>
      <c r="L151" s="45"/>
      <c r="M151" s="234" t="s">
        <v>1</v>
      </c>
      <c r="N151" s="235" t="s">
        <v>42</v>
      </c>
      <c r="O151" s="92"/>
      <c r="P151" s="236">
        <f>O151*H151</f>
        <v>0</v>
      </c>
      <c r="Q151" s="236">
        <v>0.00735</v>
      </c>
      <c r="R151" s="236">
        <f>Q151*H151</f>
        <v>1.952307</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202</v>
      </c>
    </row>
    <row r="152" spans="1:51" s="14" customFormat="1" ht="12">
      <c r="A152" s="14"/>
      <c r="B152" s="256"/>
      <c r="C152" s="257"/>
      <c r="D152" s="240" t="s">
        <v>159</v>
      </c>
      <c r="E152" s="258" t="s">
        <v>1</v>
      </c>
      <c r="F152" s="259" t="s">
        <v>203</v>
      </c>
      <c r="G152" s="257"/>
      <c r="H152" s="258" t="s">
        <v>1</v>
      </c>
      <c r="I152" s="260"/>
      <c r="J152" s="257"/>
      <c r="K152" s="257"/>
      <c r="L152" s="261"/>
      <c r="M152" s="262"/>
      <c r="N152" s="263"/>
      <c r="O152" s="263"/>
      <c r="P152" s="263"/>
      <c r="Q152" s="263"/>
      <c r="R152" s="263"/>
      <c r="S152" s="263"/>
      <c r="T152" s="264"/>
      <c r="U152" s="14"/>
      <c r="V152" s="14"/>
      <c r="W152" s="14"/>
      <c r="X152" s="14"/>
      <c r="Y152" s="14"/>
      <c r="Z152" s="14"/>
      <c r="AA152" s="14"/>
      <c r="AB152" s="14"/>
      <c r="AC152" s="14"/>
      <c r="AD152" s="14"/>
      <c r="AE152" s="14"/>
      <c r="AT152" s="265" t="s">
        <v>159</v>
      </c>
      <c r="AU152" s="265" t="s">
        <v>87</v>
      </c>
      <c r="AV152" s="14" t="s">
        <v>85</v>
      </c>
      <c r="AW152" s="14" t="s">
        <v>32</v>
      </c>
      <c r="AX152" s="14" t="s">
        <v>77</v>
      </c>
      <c r="AY152" s="265" t="s">
        <v>148</v>
      </c>
    </row>
    <row r="153" spans="1:51" s="13" customFormat="1" ht="12">
      <c r="A153" s="13"/>
      <c r="B153" s="245"/>
      <c r="C153" s="246"/>
      <c r="D153" s="240" t="s">
        <v>159</v>
      </c>
      <c r="E153" s="247" t="s">
        <v>1</v>
      </c>
      <c r="F153" s="248" t="s">
        <v>204</v>
      </c>
      <c r="G153" s="246"/>
      <c r="H153" s="249">
        <v>123.42</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159</v>
      </c>
      <c r="AU153" s="255" t="s">
        <v>87</v>
      </c>
      <c r="AV153" s="13" t="s">
        <v>87</v>
      </c>
      <c r="AW153" s="13" t="s">
        <v>32</v>
      </c>
      <c r="AX153" s="13" t="s">
        <v>77</v>
      </c>
      <c r="AY153" s="255" t="s">
        <v>148</v>
      </c>
    </row>
    <row r="154" spans="1:51" s="13" customFormat="1" ht="12">
      <c r="A154" s="13"/>
      <c r="B154" s="245"/>
      <c r="C154" s="246"/>
      <c r="D154" s="240" t="s">
        <v>159</v>
      </c>
      <c r="E154" s="247" t="s">
        <v>1</v>
      </c>
      <c r="F154" s="248" t="s">
        <v>205</v>
      </c>
      <c r="G154" s="246"/>
      <c r="H154" s="249">
        <v>-3.61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77</v>
      </c>
      <c r="AY154" s="255" t="s">
        <v>148</v>
      </c>
    </row>
    <row r="155" spans="1:51" s="13" customFormat="1" ht="12">
      <c r="A155" s="13"/>
      <c r="B155" s="245"/>
      <c r="C155" s="246"/>
      <c r="D155" s="240" t="s">
        <v>159</v>
      </c>
      <c r="E155" s="247" t="s">
        <v>1</v>
      </c>
      <c r="F155" s="248" t="s">
        <v>206</v>
      </c>
      <c r="G155" s="246"/>
      <c r="H155" s="249">
        <v>114.39</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159</v>
      </c>
      <c r="AU155" s="255" t="s">
        <v>87</v>
      </c>
      <c r="AV155" s="13" t="s">
        <v>87</v>
      </c>
      <c r="AW155" s="13" t="s">
        <v>32</v>
      </c>
      <c r="AX155" s="13" t="s">
        <v>77</v>
      </c>
      <c r="AY155" s="255" t="s">
        <v>148</v>
      </c>
    </row>
    <row r="156" spans="1:51" s="13" customFormat="1" ht="12">
      <c r="A156" s="13"/>
      <c r="B156" s="245"/>
      <c r="C156" s="246"/>
      <c r="D156" s="240" t="s">
        <v>159</v>
      </c>
      <c r="E156" s="247" t="s">
        <v>1</v>
      </c>
      <c r="F156" s="248" t="s">
        <v>207</v>
      </c>
      <c r="G156" s="246"/>
      <c r="H156" s="249">
        <v>-6.72</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208</v>
      </c>
      <c r="G157" s="246"/>
      <c r="H157" s="249">
        <v>-5.67</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209</v>
      </c>
      <c r="G158" s="246"/>
      <c r="H158" s="249">
        <v>35.31</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4" customFormat="1" ht="12">
      <c r="A159" s="14"/>
      <c r="B159" s="256"/>
      <c r="C159" s="257"/>
      <c r="D159" s="240" t="s">
        <v>159</v>
      </c>
      <c r="E159" s="258" t="s">
        <v>1</v>
      </c>
      <c r="F159" s="259" t="s">
        <v>210</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211</v>
      </c>
      <c r="G160" s="246"/>
      <c r="H160" s="249">
        <v>1.14</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212</v>
      </c>
      <c r="G161" s="246"/>
      <c r="H161" s="249">
        <v>2.32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213</v>
      </c>
      <c r="G162" s="246"/>
      <c r="H162" s="249">
        <v>3.06</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214</v>
      </c>
      <c r="G163" s="246"/>
      <c r="H163" s="249">
        <v>1.98</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5" customFormat="1" ht="12">
      <c r="A164" s="15"/>
      <c r="B164" s="266"/>
      <c r="C164" s="267"/>
      <c r="D164" s="240" t="s">
        <v>159</v>
      </c>
      <c r="E164" s="268" t="s">
        <v>1</v>
      </c>
      <c r="F164" s="269" t="s">
        <v>167</v>
      </c>
      <c r="G164" s="267"/>
      <c r="H164" s="270">
        <v>265.62</v>
      </c>
      <c r="I164" s="271"/>
      <c r="J164" s="267"/>
      <c r="K164" s="267"/>
      <c r="L164" s="272"/>
      <c r="M164" s="273"/>
      <c r="N164" s="274"/>
      <c r="O164" s="274"/>
      <c r="P164" s="274"/>
      <c r="Q164" s="274"/>
      <c r="R164" s="274"/>
      <c r="S164" s="274"/>
      <c r="T164" s="275"/>
      <c r="U164" s="15"/>
      <c r="V164" s="15"/>
      <c r="W164" s="15"/>
      <c r="X164" s="15"/>
      <c r="Y164" s="15"/>
      <c r="Z164" s="15"/>
      <c r="AA164" s="15"/>
      <c r="AB164" s="15"/>
      <c r="AC164" s="15"/>
      <c r="AD164" s="15"/>
      <c r="AE164" s="15"/>
      <c r="AT164" s="276" t="s">
        <v>159</v>
      </c>
      <c r="AU164" s="276" t="s">
        <v>87</v>
      </c>
      <c r="AV164" s="15" t="s">
        <v>155</v>
      </c>
      <c r="AW164" s="15" t="s">
        <v>32</v>
      </c>
      <c r="AX164" s="15" t="s">
        <v>85</v>
      </c>
      <c r="AY164" s="276" t="s">
        <v>148</v>
      </c>
    </row>
    <row r="165" spans="1:65" s="2" customFormat="1" ht="24.15" customHeight="1">
      <c r="A165" s="39"/>
      <c r="B165" s="40"/>
      <c r="C165" s="227" t="s">
        <v>215</v>
      </c>
      <c r="D165" s="227" t="s">
        <v>150</v>
      </c>
      <c r="E165" s="228" t="s">
        <v>216</v>
      </c>
      <c r="F165" s="229" t="s">
        <v>217</v>
      </c>
      <c r="G165" s="230" t="s">
        <v>153</v>
      </c>
      <c r="H165" s="231">
        <v>265.62</v>
      </c>
      <c r="I165" s="232"/>
      <c r="J165" s="233">
        <f>ROUND(I165*H165,2)</f>
        <v>0</v>
      </c>
      <c r="K165" s="229" t="s">
        <v>163</v>
      </c>
      <c r="L165" s="45"/>
      <c r="M165" s="234" t="s">
        <v>1</v>
      </c>
      <c r="N165" s="235" t="s">
        <v>42</v>
      </c>
      <c r="O165" s="92"/>
      <c r="P165" s="236">
        <f>O165*H165</f>
        <v>0</v>
      </c>
      <c r="Q165" s="236">
        <v>0.0014</v>
      </c>
      <c r="R165" s="236">
        <f>Q165*H165</f>
        <v>0.371868</v>
      </c>
      <c r="S165" s="236">
        <v>0</v>
      </c>
      <c r="T165" s="237">
        <f>S165*H165</f>
        <v>0</v>
      </c>
      <c r="U165" s="39"/>
      <c r="V165" s="39"/>
      <c r="W165" s="39"/>
      <c r="X165" s="39"/>
      <c r="Y165" s="39"/>
      <c r="Z165" s="39"/>
      <c r="AA165" s="39"/>
      <c r="AB165" s="39"/>
      <c r="AC165" s="39"/>
      <c r="AD165" s="39"/>
      <c r="AE165" s="39"/>
      <c r="AR165" s="238" t="s">
        <v>155</v>
      </c>
      <c r="AT165" s="238" t="s">
        <v>150</v>
      </c>
      <c r="AU165" s="238" t="s">
        <v>87</v>
      </c>
      <c r="AY165" s="18" t="s">
        <v>148</v>
      </c>
      <c r="BE165" s="239">
        <f>IF(N165="základní",J165,0)</f>
        <v>0</v>
      </c>
      <c r="BF165" s="239">
        <f>IF(N165="snížená",J165,0)</f>
        <v>0</v>
      </c>
      <c r="BG165" s="239">
        <f>IF(N165="zákl. přenesená",J165,0)</f>
        <v>0</v>
      </c>
      <c r="BH165" s="239">
        <f>IF(N165="sníž. přenesená",J165,0)</f>
        <v>0</v>
      </c>
      <c r="BI165" s="239">
        <f>IF(N165="nulová",J165,0)</f>
        <v>0</v>
      </c>
      <c r="BJ165" s="18" t="s">
        <v>85</v>
      </c>
      <c r="BK165" s="239">
        <f>ROUND(I165*H165,2)</f>
        <v>0</v>
      </c>
      <c r="BL165" s="18" t="s">
        <v>155</v>
      </c>
      <c r="BM165" s="238" t="s">
        <v>218</v>
      </c>
    </row>
    <row r="166" spans="1:65" s="2" customFormat="1" ht="24.15" customHeight="1">
      <c r="A166" s="39"/>
      <c r="B166" s="40"/>
      <c r="C166" s="227" t="s">
        <v>219</v>
      </c>
      <c r="D166" s="227" t="s">
        <v>150</v>
      </c>
      <c r="E166" s="228" t="s">
        <v>220</v>
      </c>
      <c r="F166" s="229" t="s">
        <v>221</v>
      </c>
      <c r="G166" s="230" t="s">
        <v>153</v>
      </c>
      <c r="H166" s="231">
        <v>265.62</v>
      </c>
      <c r="I166" s="232"/>
      <c r="J166" s="233">
        <f>ROUND(I166*H166,2)</f>
        <v>0</v>
      </c>
      <c r="K166" s="229" t="s">
        <v>163</v>
      </c>
      <c r="L166" s="45"/>
      <c r="M166" s="234" t="s">
        <v>1</v>
      </c>
      <c r="N166" s="235" t="s">
        <v>42</v>
      </c>
      <c r="O166" s="92"/>
      <c r="P166" s="236">
        <f>O166*H166</f>
        <v>0</v>
      </c>
      <c r="Q166" s="236">
        <v>0.00026</v>
      </c>
      <c r="R166" s="236">
        <f>Q166*H166</f>
        <v>0.06906119999999999</v>
      </c>
      <c r="S166" s="236">
        <v>0</v>
      </c>
      <c r="T166" s="237">
        <f>S166*H166</f>
        <v>0</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222</v>
      </c>
    </row>
    <row r="167" spans="1:65" s="2" customFormat="1" ht="24.15" customHeight="1">
      <c r="A167" s="39"/>
      <c r="B167" s="40"/>
      <c r="C167" s="227" t="s">
        <v>223</v>
      </c>
      <c r="D167" s="227" t="s">
        <v>150</v>
      </c>
      <c r="E167" s="228" t="s">
        <v>224</v>
      </c>
      <c r="F167" s="229" t="s">
        <v>225</v>
      </c>
      <c r="G167" s="230" t="s">
        <v>153</v>
      </c>
      <c r="H167" s="231">
        <v>79.686</v>
      </c>
      <c r="I167" s="232"/>
      <c r="J167" s="233">
        <f>ROUND(I167*H167,2)</f>
        <v>0</v>
      </c>
      <c r="K167" s="229" t="s">
        <v>163</v>
      </c>
      <c r="L167" s="45"/>
      <c r="M167" s="234" t="s">
        <v>1</v>
      </c>
      <c r="N167" s="235" t="s">
        <v>42</v>
      </c>
      <c r="O167" s="92"/>
      <c r="P167" s="236">
        <f>O167*H167</f>
        <v>0</v>
      </c>
      <c r="Q167" s="236">
        <v>0.0273</v>
      </c>
      <c r="R167" s="236">
        <f>Q167*H167</f>
        <v>2.1754278000000005</v>
      </c>
      <c r="S167" s="236">
        <v>0</v>
      </c>
      <c r="T167" s="237">
        <f>S167*H167</f>
        <v>0</v>
      </c>
      <c r="U167" s="39"/>
      <c r="V167" s="39"/>
      <c r="W167" s="39"/>
      <c r="X167" s="39"/>
      <c r="Y167" s="39"/>
      <c r="Z167" s="39"/>
      <c r="AA167" s="39"/>
      <c r="AB167" s="39"/>
      <c r="AC167" s="39"/>
      <c r="AD167" s="39"/>
      <c r="AE167" s="39"/>
      <c r="AR167" s="238" t="s">
        <v>155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155</v>
      </c>
      <c r="BM167" s="238" t="s">
        <v>226</v>
      </c>
    </row>
    <row r="168" spans="1:51" s="14" customFormat="1" ht="12">
      <c r="A168" s="14"/>
      <c r="B168" s="256"/>
      <c r="C168" s="257"/>
      <c r="D168" s="240" t="s">
        <v>159</v>
      </c>
      <c r="E168" s="258" t="s">
        <v>1</v>
      </c>
      <c r="F168" s="259" t="s">
        <v>227</v>
      </c>
      <c r="G168" s="257"/>
      <c r="H168" s="258" t="s">
        <v>1</v>
      </c>
      <c r="I168" s="260"/>
      <c r="J168" s="257"/>
      <c r="K168" s="257"/>
      <c r="L168" s="261"/>
      <c r="M168" s="262"/>
      <c r="N168" s="263"/>
      <c r="O168" s="263"/>
      <c r="P168" s="263"/>
      <c r="Q168" s="263"/>
      <c r="R168" s="263"/>
      <c r="S168" s="263"/>
      <c r="T168" s="264"/>
      <c r="U168" s="14"/>
      <c r="V168" s="14"/>
      <c r="W168" s="14"/>
      <c r="X168" s="14"/>
      <c r="Y168" s="14"/>
      <c r="Z168" s="14"/>
      <c r="AA168" s="14"/>
      <c r="AB168" s="14"/>
      <c r="AC168" s="14"/>
      <c r="AD168" s="14"/>
      <c r="AE168" s="14"/>
      <c r="AT168" s="265" t="s">
        <v>159</v>
      </c>
      <c r="AU168" s="265" t="s">
        <v>87</v>
      </c>
      <c r="AV168" s="14" t="s">
        <v>85</v>
      </c>
      <c r="AW168" s="14" t="s">
        <v>32</v>
      </c>
      <c r="AX168" s="14" t="s">
        <v>77</v>
      </c>
      <c r="AY168" s="265" t="s">
        <v>148</v>
      </c>
    </row>
    <row r="169" spans="1:51" s="13" customFormat="1" ht="12">
      <c r="A169" s="13"/>
      <c r="B169" s="245"/>
      <c r="C169" s="246"/>
      <c r="D169" s="240" t="s">
        <v>159</v>
      </c>
      <c r="E169" s="247" t="s">
        <v>1</v>
      </c>
      <c r="F169" s="248" t="s">
        <v>228</v>
      </c>
      <c r="G169" s="246"/>
      <c r="H169" s="249">
        <v>79.686</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5" customFormat="1" ht="12">
      <c r="A170" s="15"/>
      <c r="B170" s="266"/>
      <c r="C170" s="267"/>
      <c r="D170" s="240" t="s">
        <v>159</v>
      </c>
      <c r="E170" s="268" t="s">
        <v>1</v>
      </c>
      <c r="F170" s="269" t="s">
        <v>167</v>
      </c>
      <c r="G170" s="267"/>
      <c r="H170" s="270">
        <v>79.686</v>
      </c>
      <c r="I170" s="271"/>
      <c r="J170" s="267"/>
      <c r="K170" s="267"/>
      <c r="L170" s="272"/>
      <c r="M170" s="273"/>
      <c r="N170" s="274"/>
      <c r="O170" s="274"/>
      <c r="P170" s="274"/>
      <c r="Q170" s="274"/>
      <c r="R170" s="274"/>
      <c r="S170" s="274"/>
      <c r="T170" s="275"/>
      <c r="U170" s="15"/>
      <c r="V170" s="15"/>
      <c r="W170" s="15"/>
      <c r="X170" s="15"/>
      <c r="Y170" s="15"/>
      <c r="Z170" s="15"/>
      <c r="AA170" s="15"/>
      <c r="AB170" s="15"/>
      <c r="AC170" s="15"/>
      <c r="AD170" s="15"/>
      <c r="AE170" s="15"/>
      <c r="AT170" s="276" t="s">
        <v>159</v>
      </c>
      <c r="AU170" s="276" t="s">
        <v>87</v>
      </c>
      <c r="AV170" s="15" t="s">
        <v>155</v>
      </c>
      <c r="AW170" s="15" t="s">
        <v>32</v>
      </c>
      <c r="AX170" s="15" t="s">
        <v>85</v>
      </c>
      <c r="AY170" s="276" t="s">
        <v>148</v>
      </c>
    </row>
    <row r="171" spans="1:65" s="2" customFormat="1" ht="24.15" customHeight="1">
      <c r="A171" s="39"/>
      <c r="B171" s="40"/>
      <c r="C171" s="227" t="s">
        <v>229</v>
      </c>
      <c r="D171" s="227" t="s">
        <v>150</v>
      </c>
      <c r="E171" s="228" t="s">
        <v>230</v>
      </c>
      <c r="F171" s="229" t="s">
        <v>231</v>
      </c>
      <c r="G171" s="230" t="s">
        <v>153</v>
      </c>
      <c r="H171" s="231">
        <v>265.62</v>
      </c>
      <c r="I171" s="232"/>
      <c r="J171" s="233">
        <f>ROUND(I171*H171,2)</f>
        <v>0</v>
      </c>
      <c r="K171" s="229" t="s">
        <v>163</v>
      </c>
      <c r="L171" s="45"/>
      <c r="M171" s="234" t="s">
        <v>1</v>
      </c>
      <c r="N171" s="235" t="s">
        <v>42</v>
      </c>
      <c r="O171" s="92"/>
      <c r="P171" s="236">
        <f>O171*H171</f>
        <v>0</v>
      </c>
      <c r="Q171" s="236">
        <v>0.0156</v>
      </c>
      <c r="R171" s="236">
        <f>Q171*H171</f>
        <v>4.143672</v>
      </c>
      <c r="S171" s="236">
        <v>0</v>
      </c>
      <c r="T171" s="237">
        <f>S171*H171</f>
        <v>0</v>
      </c>
      <c r="U171" s="39"/>
      <c r="V171" s="39"/>
      <c r="W171" s="39"/>
      <c r="X171" s="39"/>
      <c r="Y171" s="39"/>
      <c r="Z171" s="39"/>
      <c r="AA171" s="39"/>
      <c r="AB171" s="39"/>
      <c r="AC171" s="39"/>
      <c r="AD171" s="39"/>
      <c r="AE171" s="39"/>
      <c r="AR171" s="238" t="s">
        <v>155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155</v>
      </c>
      <c r="BM171" s="238" t="s">
        <v>232</v>
      </c>
    </row>
    <row r="172" spans="1:65" s="2" customFormat="1" ht="16.5" customHeight="1">
      <c r="A172" s="39"/>
      <c r="B172" s="40"/>
      <c r="C172" s="227" t="s">
        <v>233</v>
      </c>
      <c r="D172" s="227" t="s">
        <v>150</v>
      </c>
      <c r="E172" s="228" t="s">
        <v>234</v>
      </c>
      <c r="F172" s="229" t="s">
        <v>235</v>
      </c>
      <c r="G172" s="230" t="s">
        <v>153</v>
      </c>
      <c r="H172" s="231">
        <v>271</v>
      </c>
      <c r="I172" s="232"/>
      <c r="J172" s="233">
        <f>ROUND(I172*H172,2)</f>
        <v>0</v>
      </c>
      <c r="K172" s="229" t="s">
        <v>163</v>
      </c>
      <c r="L172" s="45"/>
      <c r="M172" s="234" t="s">
        <v>1</v>
      </c>
      <c r="N172" s="235" t="s">
        <v>42</v>
      </c>
      <c r="O172" s="92"/>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155</v>
      </c>
      <c r="AT172" s="238" t="s">
        <v>150</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155</v>
      </c>
      <c r="BM172" s="238" t="s">
        <v>236</v>
      </c>
    </row>
    <row r="173" spans="1:51" s="13" customFormat="1" ht="12">
      <c r="A173" s="13"/>
      <c r="B173" s="245"/>
      <c r="C173" s="246"/>
      <c r="D173" s="240" t="s">
        <v>159</v>
      </c>
      <c r="E173" s="247" t="s">
        <v>1</v>
      </c>
      <c r="F173" s="248" t="s">
        <v>237</v>
      </c>
      <c r="G173" s="246"/>
      <c r="H173" s="249">
        <v>170</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77</v>
      </c>
      <c r="AY173" s="255" t="s">
        <v>148</v>
      </c>
    </row>
    <row r="174" spans="1:51" s="13" customFormat="1" ht="12">
      <c r="A174" s="13"/>
      <c r="B174" s="245"/>
      <c r="C174" s="246"/>
      <c r="D174" s="240" t="s">
        <v>159</v>
      </c>
      <c r="E174" s="247" t="s">
        <v>1</v>
      </c>
      <c r="F174" s="248" t="s">
        <v>238</v>
      </c>
      <c r="G174" s="246"/>
      <c r="H174" s="249">
        <v>101</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77</v>
      </c>
      <c r="AY174" s="255" t="s">
        <v>148</v>
      </c>
    </row>
    <row r="175" spans="1:51" s="15" customFormat="1" ht="12">
      <c r="A175" s="15"/>
      <c r="B175" s="266"/>
      <c r="C175" s="267"/>
      <c r="D175" s="240" t="s">
        <v>159</v>
      </c>
      <c r="E175" s="268" t="s">
        <v>1</v>
      </c>
      <c r="F175" s="269" t="s">
        <v>167</v>
      </c>
      <c r="G175" s="267"/>
      <c r="H175" s="270">
        <v>271</v>
      </c>
      <c r="I175" s="271"/>
      <c r="J175" s="267"/>
      <c r="K175" s="267"/>
      <c r="L175" s="272"/>
      <c r="M175" s="273"/>
      <c r="N175" s="274"/>
      <c r="O175" s="274"/>
      <c r="P175" s="274"/>
      <c r="Q175" s="274"/>
      <c r="R175" s="274"/>
      <c r="S175" s="274"/>
      <c r="T175" s="275"/>
      <c r="U175" s="15"/>
      <c r="V175" s="15"/>
      <c r="W175" s="15"/>
      <c r="X175" s="15"/>
      <c r="Y175" s="15"/>
      <c r="Z175" s="15"/>
      <c r="AA175" s="15"/>
      <c r="AB175" s="15"/>
      <c r="AC175" s="15"/>
      <c r="AD175" s="15"/>
      <c r="AE175" s="15"/>
      <c r="AT175" s="276" t="s">
        <v>159</v>
      </c>
      <c r="AU175" s="276" t="s">
        <v>87</v>
      </c>
      <c r="AV175" s="15" t="s">
        <v>155</v>
      </c>
      <c r="AW175" s="15" t="s">
        <v>32</v>
      </c>
      <c r="AX175" s="15" t="s">
        <v>85</v>
      </c>
      <c r="AY175" s="276" t="s">
        <v>148</v>
      </c>
    </row>
    <row r="176" spans="1:65" s="2" customFormat="1" ht="24.15" customHeight="1">
      <c r="A176" s="39"/>
      <c r="B176" s="40"/>
      <c r="C176" s="227" t="s">
        <v>8</v>
      </c>
      <c r="D176" s="227" t="s">
        <v>150</v>
      </c>
      <c r="E176" s="228" t="s">
        <v>239</v>
      </c>
      <c r="F176" s="229" t="s">
        <v>240</v>
      </c>
      <c r="G176" s="230" t="s">
        <v>153</v>
      </c>
      <c r="H176" s="231">
        <v>276</v>
      </c>
      <c r="I176" s="232"/>
      <c r="J176" s="233">
        <f>ROUND(I176*H176,2)</f>
        <v>0</v>
      </c>
      <c r="K176" s="229" t="s">
        <v>241</v>
      </c>
      <c r="L176" s="45"/>
      <c r="M176" s="234" t="s">
        <v>1</v>
      </c>
      <c r="N176" s="235" t="s">
        <v>42</v>
      </c>
      <c r="O176" s="92"/>
      <c r="P176" s="236">
        <f>O176*H176</f>
        <v>0</v>
      </c>
      <c r="Q176" s="236">
        <v>0.00022</v>
      </c>
      <c r="R176" s="236">
        <f>Q176*H176</f>
        <v>0.06072</v>
      </c>
      <c r="S176" s="236">
        <v>0.002</v>
      </c>
      <c r="T176" s="237">
        <f>S176*H176</f>
        <v>0.552</v>
      </c>
      <c r="U176" s="39"/>
      <c r="V176" s="39"/>
      <c r="W176" s="39"/>
      <c r="X176" s="39"/>
      <c r="Y176" s="39"/>
      <c r="Z176" s="39"/>
      <c r="AA176" s="39"/>
      <c r="AB176" s="39"/>
      <c r="AC176" s="39"/>
      <c r="AD176" s="39"/>
      <c r="AE176" s="39"/>
      <c r="AR176" s="238" t="s">
        <v>155</v>
      </c>
      <c r="AT176" s="238" t="s">
        <v>150</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155</v>
      </c>
      <c r="BM176" s="238" t="s">
        <v>242</v>
      </c>
    </row>
    <row r="177" spans="1:51" s="14" customFormat="1" ht="12">
      <c r="A177" s="14"/>
      <c r="B177" s="256"/>
      <c r="C177" s="257"/>
      <c r="D177" s="240" t="s">
        <v>159</v>
      </c>
      <c r="E177" s="258" t="s">
        <v>1</v>
      </c>
      <c r="F177" s="259" t="s">
        <v>243</v>
      </c>
      <c r="G177" s="257"/>
      <c r="H177" s="258" t="s">
        <v>1</v>
      </c>
      <c r="I177" s="260"/>
      <c r="J177" s="257"/>
      <c r="K177" s="257"/>
      <c r="L177" s="261"/>
      <c r="M177" s="262"/>
      <c r="N177" s="263"/>
      <c r="O177" s="263"/>
      <c r="P177" s="263"/>
      <c r="Q177" s="263"/>
      <c r="R177" s="263"/>
      <c r="S177" s="263"/>
      <c r="T177" s="264"/>
      <c r="U177" s="14"/>
      <c r="V177" s="14"/>
      <c r="W177" s="14"/>
      <c r="X177" s="14"/>
      <c r="Y177" s="14"/>
      <c r="Z177" s="14"/>
      <c r="AA177" s="14"/>
      <c r="AB177" s="14"/>
      <c r="AC177" s="14"/>
      <c r="AD177" s="14"/>
      <c r="AE177" s="14"/>
      <c r="AT177" s="265" t="s">
        <v>159</v>
      </c>
      <c r="AU177" s="265" t="s">
        <v>87</v>
      </c>
      <c r="AV177" s="14" t="s">
        <v>85</v>
      </c>
      <c r="AW177" s="14" t="s">
        <v>32</v>
      </c>
      <c r="AX177" s="14" t="s">
        <v>77</v>
      </c>
      <c r="AY177" s="265" t="s">
        <v>148</v>
      </c>
    </row>
    <row r="178" spans="1:51" s="13" customFormat="1" ht="12">
      <c r="A178" s="13"/>
      <c r="B178" s="245"/>
      <c r="C178" s="246"/>
      <c r="D178" s="240" t="s">
        <v>159</v>
      </c>
      <c r="E178" s="247" t="s">
        <v>1</v>
      </c>
      <c r="F178" s="248" t="s">
        <v>244</v>
      </c>
      <c r="G178" s="246"/>
      <c r="H178" s="249">
        <v>276</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5" customFormat="1" ht="12">
      <c r="A179" s="15"/>
      <c r="B179" s="266"/>
      <c r="C179" s="267"/>
      <c r="D179" s="240" t="s">
        <v>159</v>
      </c>
      <c r="E179" s="268" t="s">
        <v>1</v>
      </c>
      <c r="F179" s="269" t="s">
        <v>167</v>
      </c>
      <c r="G179" s="267"/>
      <c r="H179" s="270">
        <v>276</v>
      </c>
      <c r="I179" s="271"/>
      <c r="J179" s="267"/>
      <c r="K179" s="267"/>
      <c r="L179" s="272"/>
      <c r="M179" s="273"/>
      <c r="N179" s="274"/>
      <c r="O179" s="274"/>
      <c r="P179" s="274"/>
      <c r="Q179" s="274"/>
      <c r="R179" s="274"/>
      <c r="S179" s="274"/>
      <c r="T179" s="275"/>
      <c r="U179" s="15"/>
      <c r="V179" s="15"/>
      <c r="W179" s="15"/>
      <c r="X179" s="15"/>
      <c r="Y179" s="15"/>
      <c r="Z179" s="15"/>
      <c r="AA179" s="15"/>
      <c r="AB179" s="15"/>
      <c r="AC179" s="15"/>
      <c r="AD179" s="15"/>
      <c r="AE179" s="15"/>
      <c r="AT179" s="276" t="s">
        <v>159</v>
      </c>
      <c r="AU179" s="276" t="s">
        <v>87</v>
      </c>
      <c r="AV179" s="15" t="s">
        <v>155</v>
      </c>
      <c r="AW179" s="15" t="s">
        <v>32</v>
      </c>
      <c r="AX179" s="15" t="s">
        <v>85</v>
      </c>
      <c r="AY179" s="276" t="s">
        <v>148</v>
      </c>
    </row>
    <row r="180" spans="1:65" s="2" customFormat="1" ht="24.15" customHeight="1">
      <c r="A180" s="39"/>
      <c r="B180" s="40"/>
      <c r="C180" s="227" t="s">
        <v>245</v>
      </c>
      <c r="D180" s="227" t="s">
        <v>150</v>
      </c>
      <c r="E180" s="228" t="s">
        <v>246</v>
      </c>
      <c r="F180" s="229" t="s">
        <v>247</v>
      </c>
      <c r="G180" s="230" t="s">
        <v>153</v>
      </c>
      <c r="H180" s="231">
        <v>703.247</v>
      </c>
      <c r="I180" s="232"/>
      <c r="J180" s="233">
        <f>ROUND(I180*H180,2)</f>
        <v>0</v>
      </c>
      <c r="K180" s="229" t="s">
        <v>163</v>
      </c>
      <c r="L180" s="45"/>
      <c r="M180" s="234" t="s">
        <v>1</v>
      </c>
      <c r="N180" s="235" t="s">
        <v>42</v>
      </c>
      <c r="O180" s="92"/>
      <c r="P180" s="236">
        <f>O180*H180</f>
        <v>0</v>
      </c>
      <c r="Q180" s="236">
        <v>0.00735</v>
      </c>
      <c r="R180" s="236">
        <f>Q180*H180</f>
        <v>5.168865449999999</v>
      </c>
      <c r="S180" s="236">
        <v>0</v>
      </c>
      <c r="T180" s="237">
        <f>S180*H180</f>
        <v>0</v>
      </c>
      <c r="U180" s="39"/>
      <c r="V180" s="39"/>
      <c r="W180" s="39"/>
      <c r="X180" s="39"/>
      <c r="Y180" s="39"/>
      <c r="Z180" s="39"/>
      <c r="AA180" s="39"/>
      <c r="AB180" s="39"/>
      <c r="AC180" s="39"/>
      <c r="AD180" s="39"/>
      <c r="AE180" s="39"/>
      <c r="AR180" s="238" t="s">
        <v>155</v>
      </c>
      <c r="AT180" s="238" t="s">
        <v>150</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155</v>
      </c>
      <c r="BM180" s="238" t="s">
        <v>248</v>
      </c>
    </row>
    <row r="181" spans="1:51" s="14" customFormat="1" ht="12">
      <c r="A181" s="14"/>
      <c r="B181" s="256"/>
      <c r="C181" s="257"/>
      <c r="D181" s="240" t="s">
        <v>159</v>
      </c>
      <c r="E181" s="258" t="s">
        <v>1</v>
      </c>
      <c r="F181" s="259" t="s">
        <v>249</v>
      </c>
      <c r="G181" s="257"/>
      <c r="H181" s="258" t="s">
        <v>1</v>
      </c>
      <c r="I181" s="260"/>
      <c r="J181" s="257"/>
      <c r="K181" s="257"/>
      <c r="L181" s="261"/>
      <c r="M181" s="262"/>
      <c r="N181" s="263"/>
      <c r="O181" s="263"/>
      <c r="P181" s="263"/>
      <c r="Q181" s="263"/>
      <c r="R181" s="263"/>
      <c r="S181" s="263"/>
      <c r="T181" s="264"/>
      <c r="U181" s="14"/>
      <c r="V181" s="14"/>
      <c r="W181" s="14"/>
      <c r="X181" s="14"/>
      <c r="Y181" s="14"/>
      <c r="Z181" s="14"/>
      <c r="AA181" s="14"/>
      <c r="AB181" s="14"/>
      <c r="AC181" s="14"/>
      <c r="AD181" s="14"/>
      <c r="AE181" s="14"/>
      <c r="AT181" s="265" t="s">
        <v>159</v>
      </c>
      <c r="AU181" s="265" t="s">
        <v>87</v>
      </c>
      <c r="AV181" s="14" t="s">
        <v>85</v>
      </c>
      <c r="AW181" s="14" t="s">
        <v>32</v>
      </c>
      <c r="AX181" s="14" t="s">
        <v>77</v>
      </c>
      <c r="AY181" s="265" t="s">
        <v>148</v>
      </c>
    </row>
    <row r="182" spans="1:51" s="13" customFormat="1" ht="12">
      <c r="A182" s="13"/>
      <c r="B182" s="245"/>
      <c r="C182" s="246"/>
      <c r="D182" s="240" t="s">
        <v>159</v>
      </c>
      <c r="E182" s="247" t="s">
        <v>1</v>
      </c>
      <c r="F182" s="248" t="s">
        <v>250</v>
      </c>
      <c r="G182" s="246"/>
      <c r="H182" s="249">
        <v>298.143</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3" customFormat="1" ht="12">
      <c r="A183" s="13"/>
      <c r="B183" s="245"/>
      <c r="C183" s="246"/>
      <c r="D183" s="240" t="s">
        <v>159</v>
      </c>
      <c r="E183" s="247" t="s">
        <v>1</v>
      </c>
      <c r="F183" s="248" t="s">
        <v>251</v>
      </c>
      <c r="G183" s="246"/>
      <c r="H183" s="249">
        <v>136.92</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159</v>
      </c>
      <c r="AU183" s="255" t="s">
        <v>87</v>
      </c>
      <c r="AV183" s="13" t="s">
        <v>87</v>
      </c>
      <c r="AW183" s="13" t="s">
        <v>32</v>
      </c>
      <c r="AX183" s="13" t="s">
        <v>77</v>
      </c>
      <c r="AY183" s="255" t="s">
        <v>148</v>
      </c>
    </row>
    <row r="184" spans="1:51" s="13" customFormat="1" ht="12">
      <c r="A184" s="13"/>
      <c r="B184" s="245"/>
      <c r="C184" s="246"/>
      <c r="D184" s="240" t="s">
        <v>159</v>
      </c>
      <c r="E184" s="247" t="s">
        <v>1</v>
      </c>
      <c r="F184" s="248" t="s">
        <v>252</v>
      </c>
      <c r="G184" s="246"/>
      <c r="H184" s="249">
        <v>230.194</v>
      </c>
      <c r="I184" s="250"/>
      <c r="J184" s="246"/>
      <c r="K184" s="246"/>
      <c r="L184" s="251"/>
      <c r="M184" s="252"/>
      <c r="N184" s="253"/>
      <c r="O184" s="253"/>
      <c r="P184" s="253"/>
      <c r="Q184" s="253"/>
      <c r="R184" s="253"/>
      <c r="S184" s="253"/>
      <c r="T184" s="254"/>
      <c r="U184" s="13"/>
      <c r="V184" s="13"/>
      <c r="W184" s="13"/>
      <c r="X184" s="13"/>
      <c r="Y184" s="13"/>
      <c r="Z184" s="13"/>
      <c r="AA184" s="13"/>
      <c r="AB184" s="13"/>
      <c r="AC184" s="13"/>
      <c r="AD184" s="13"/>
      <c r="AE184" s="13"/>
      <c r="AT184" s="255" t="s">
        <v>159</v>
      </c>
      <c r="AU184" s="255" t="s">
        <v>87</v>
      </c>
      <c r="AV184" s="13" t="s">
        <v>87</v>
      </c>
      <c r="AW184" s="13" t="s">
        <v>32</v>
      </c>
      <c r="AX184" s="13" t="s">
        <v>77</v>
      </c>
      <c r="AY184" s="255" t="s">
        <v>148</v>
      </c>
    </row>
    <row r="185" spans="1:51" s="13" customFormat="1" ht="12">
      <c r="A185" s="13"/>
      <c r="B185" s="245"/>
      <c r="C185" s="246"/>
      <c r="D185" s="240" t="s">
        <v>159</v>
      </c>
      <c r="E185" s="247" t="s">
        <v>1</v>
      </c>
      <c r="F185" s="248" t="s">
        <v>253</v>
      </c>
      <c r="G185" s="246"/>
      <c r="H185" s="249">
        <v>-82.08</v>
      </c>
      <c r="I185" s="250"/>
      <c r="J185" s="246"/>
      <c r="K185" s="246"/>
      <c r="L185" s="251"/>
      <c r="M185" s="252"/>
      <c r="N185" s="253"/>
      <c r="O185" s="253"/>
      <c r="P185" s="253"/>
      <c r="Q185" s="253"/>
      <c r="R185" s="253"/>
      <c r="S185" s="253"/>
      <c r="T185" s="254"/>
      <c r="U185" s="13"/>
      <c r="V185" s="13"/>
      <c r="W185" s="13"/>
      <c r="X185" s="13"/>
      <c r="Y185" s="13"/>
      <c r="Z185" s="13"/>
      <c r="AA185" s="13"/>
      <c r="AB185" s="13"/>
      <c r="AC185" s="13"/>
      <c r="AD185" s="13"/>
      <c r="AE185" s="13"/>
      <c r="AT185" s="255" t="s">
        <v>159</v>
      </c>
      <c r="AU185" s="255" t="s">
        <v>87</v>
      </c>
      <c r="AV185" s="13" t="s">
        <v>87</v>
      </c>
      <c r="AW185" s="13" t="s">
        <v>32</v>
      </c>
      <c r="AX185" s="13" t="s">
        <v>77</v>
      </c>
      <c r="AY185" s="255" t="s">
        <v>148</v>
      </c>
    </row>
    <row r="186" spans="1:51" s="13" customFormat="1" ht="12">
      <c r="A186" s="13"/>
      <c r="B186" s="245"/>
      <c r="C186" s="246"/>
      <c r="D186" s="240" t="s">
        <v>159</v>
      </c>
      <c r="E186" s="247" t="s">
        <v>1</v>
      </c>
      <c r="F186" s="248" t="s">
        <v>254</v>
      </c>
      <c r="G186" s="246"/>
      <c r="H186" s="249">
        <v>-9.72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255</v>
      </c>
      <c r="G187" s="246"/>
      <c r="H187" s="249">
        <v>-2.4</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256</v>
      </c>
      <c r="G188" s="246"/>
      <c r="H188" s="249">
        <v>-2.97</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257</v>
      </c>
      <c r="G189" s="246"/>
      <c r="H189" s="249">
        <v>-7.15</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4" customFormat="1" ht="12">
      <c r="A190" s="14"/>
      <c r="B190" s="256"/>
      <c r="C190" s="257"/>
      <c r="D190" s="240" t="s">
        <v>159</v>
      </c>
      <c r="E190" s="258" t="s">
        <v>1</v>
      </c>
      <c r="F190" s="259" t="s">
        <v>258</v>
      </c>
      <c r="G190" s="257"/>
      <c r="H190" s="258" t="s">
        <v>1</v>
      </c>
      <c r="I190" s="260"/>
      <c r="J190" s="257"/>
      <c r="K190" s="257"/>
      <c r="L190" s="261"/>
      <c r="M190" s="262"/>
      <c r="N190" s="263"/>
      <c r="O190" s="263"/>
      <c r="P190" s="263"/>
      <c r="Q190" s="263"/>
      <c r="R190" s="263"/>
      <c r="S190" s="263"/>
      <c r="T190" s="264"/>
      <c r="U190" s="14"/>
      <c r="V190" s="14"/>
      <c r="W190" s="14"/>
      <c r="X190" s="14"/>
      <c r="Y190" s="14"/>
      <c r="Z190" s="14"/>
      <c r="AA190" s="14"/>
      <c r="AB190" s="14"/>
      <c r="AC190" s="14"/>
      <c r="AD190" s="14"/>
      <c r="AE190" s="14"/>
      <c r="AT190" s="265" t="s">
        <v>159</v>
      </c>
      <c r="AU190" s="265" t="s">
        <v>87</v>
      </c>
      <c r="AV190" s="14" t="s">
        <v>85</v>
      </c>
      <c r="AW190" s="14" t="s">
        <v>32</v>
      </c>
      <c r="AX190" s="14" t="s">
        <v>77</v>
      </c>
      <c r="AY190" s="265" t="s">
        <v>148</v>
      </c>
    </row>
    <row r="191" spans="1:51" s="13" customFormat="1" ht="12">
      <c r="A191" s="13"/>
      <c r="B191" s="245"/>
      <c r="C191" s="246"/>
      <c r="D191" s="240" t="s">
        <v>159</v>
      </c>
      <c r="E191" s="247" t="s">
        <v>1</v>
      </c>
      <c r="F191" s="248" t="s">
        <v>259</v>
      </c>
      <c r="G191" s="246"/>
      <c r="H191" s="249">
        <v>30.4</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159</v>
      </c>
      <c r="AU191" s="255" t="s">
        <v>87</v>
      </c>
      <c r="AV191" s="13" t="s">
        <v>87</v>
      </c>
      <c r="AW191" s="13" t="s">
        <v>32</v>
      </c>
      <c r="AX191" s="13" t="s">
        <v>77</v>
      </c>
      <c r="AY191" s="255" t="s">
        <v>148</v>
      </c>
    </row>
    <row r="192" spans="1:51" s="16" customFormat="1" ht="12">
      <c r="A192" s="16"/>
      <c r="B192" s="277"/>
      <c r="C192" s="278"/>
      <c r="D192" s="240" t="s">
        <v>159</v>
      </c>
      <c r="E192" s="279" t="s">
        <v>1</v>
      </c>
      <c r="F192" s="280" t="s">
        <v>260</v>
      </c>
      <c r="G192" s="278"/>
      <c r="H192" s="281">
        <v>591.337</v>
      </c>
      <c r="I192" s="282"/>
      <c r="J192" s="278"/>
      <c r="K192" s="278"/>
      <c r="L192" s="283"/>
      <c r="M192" s="284"/>
      <c r="N192" s="285"/>
      <c r="O192" s="285"/>
      <c r="P192" s="285"/>
      <c r="Q192" s="285"/>
      <c r="R192" s="285"/>
      <c r="S192" s="285"/>
      <c r="T192" s="286"/>
      <c r="U192" s="16"/>
      <c r="V192" s="16"/>
      <c r="W192" s="16"/>
      <c r="X192" s="16"/>
      <c r="Y192" s="16"/>
      <c r="Z192" s="16"/>
      <c r="AA192" s="16"/>
      <c r="AB192" s="16"/>
      <c r="AC192" s="16"/>
      <c r="AD192" s="16"/>
      <c r="AE192" s="16"/>
      <c r="AT192" s="287" t="s">
        <v>159</v>
      </c>
      <c r="AU192" s="287" t="s">
        <v>87</v>
      </c>
      <c r="AV192" s="16" t="s">
        <v>168</v>
      </c>
      <c r="AW192" s="16" t="s">
        <v>32</v>
      </c>
      <c r="AX192" s="16" t="s">
        <v>77</v>
      </c>
      <c r="AY192" s="287" t="s">
        <v>148</v>
      </c>
    </row>
    <row r="193" spans="1:51" s="14" customFormat="1" ht="12">
      <c r="A193" s="14"/>
      <c r="B193" s="256"/>
      <c r="C193" s="257"/>
      <c r="D193" s="240" t="s">
        <v>159</v>
      </c>
      <c r="E193" s="258" t="s">
        <v>1</v>
      </c>
      <c r="F193" s="259" t="s">
        <v>261</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262</v>
      </c>
      <c r="G194" s="246"/>
      <c r="H194" s="249">
        <v>36.48</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3" customFormat="1" ht="12">
      <c r="A195" s="13"/>
      <c r="B195" s="245"/>
      <c r="C195" s="246"/>
      <c r="D195" s="240" t="s">
        <v>159</v>
      </c>
      <c r="E195" s="247" t="s">
        <v>1</v>
      </c>
      <c r="F195" s="248" t="s">
        <v>263</v>
      </c>
      <c r="G195" s="246"/>
      <c r="H195" s="249">
        <v>25.92</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159</v>
      </c>
      <c r="AU195" s="255" t="s">
        <v>87</v>
      </c>
      <c r="AV195" s="13" t="s">
        <v>87</v>
      </c>
      <c r="AW195" s="13" t="s">
        <v>32</v>
      </c>
      <c r="AX195" s="13" t="s">
        <v>77</v>
      </c>
      <c r="AY195" s="255" t="s">
        <v>148</v>
      </c>
    </row>
    <row r="196" spans="1:51" s="13" customFormat="1" ht="12">
      <c r="A196" s="13"/>
      <c r="B196" s="245"/>
      <c r="C196" s="246"/>
      <c r="D196" s="240" t="s">
        <v>159</v>
      </c>
      <c r="E196" s="247" t="s">
        <v>1</v>
      </c>
      <c r="F196" s="248" t="s">
        <v>264</v>
      </c>
      <c r="G196" s="246"/>
      <c r="H196" s="249">
        <v>3.15</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3" customFormat="1" ht="12">
      <c r="A197" s="13"/>
      <c r="B197" s="245"/>
      <c r="C197" s="246"/>
      <c r="D197" s="240" t="s">
        <v>159</v>
      </c>
      <c r="E197" s="247" t="s">
        <v>1</v>
      </c>
      <c r="F197" s="248" t="s">
        <v>265</v>
      </c>
      <c r="G197" s="246"/>
      <c r="H197" s="249">
        <v>1.04</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159</v>
      </c>
      <c r="AU197" s="255" t="s">
        <v>87</v>
      </c>
      <c r="AV197" s="13" t="s">
        <v>87</v>
      </c>
      <c r="AW197" s="13" t="s">
        <v>32</v>
      </c>
      <c r="AX197" s="13" t="s">
        <v>77</v>
      </c>
      <c r="AY197" s="255" t="s">
        <v>148</v>
      </c>
    </row>
    <row r="198" spans="1:51" s="13" customFormat="1" ht="12">
      <c r="A198" s="13"/>
      <c r="B198" s="245"/>
      <c r="C198" s="246"/>
      <c r="D198" s="240" t="s">
        <v>159</v>
      </c>
      <c r="E198" s="247" t="s">
        <v>1</v>
      </c>
      <c r="F198" s="248" t="s">
        <v>266</v>
      </c>
      <c r="G198" s="246"/>
      <c r="H198" s="249">
        <v>1.62</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77</v>
      </c>
      <c r="AY198" s="255" t="s">
        <v>148</v>
      </c>
    </row>
    <row r="199" spans="1:51" s="14" customFormat="1" ht="12">
      <c r="A199" s="14"/>
      <c r="B199" s="256"/>
      <c r="C199" s="257"/>
      <c r="D199" s="240" t="s">
        <v>159</v>
      </c>
      <c r="E199" s="258" t="s">
        <v>1</v>
      </c>
      <c r="F199" s="259" t="s">
        <v>267</v>
      </c>
      <c r="G199" s="257"/>
      <c r="H199" s="258" t="s">
        <v>1</v>
      </c>
      <c r="I199" s="260"/>
      <c r="J199" s="257"/>
      <c r="K199" s="257"/>
      <c r="L199" s="261"/>
      <c r="M199" s="262"/>
      <c r="N199" s="263"/>
      <c r="O199" s="263"/>
      <c r="P199" s="263"/>
      <c r="Q199" s="263"/>
      <c r="R199" s="263"/>
      <c r="S199" s="263"/>
      <c r="T199" s="264"/>
      <c r="U199" s="14"/>
      <c r="V199" s="14"/>
      <c r="W199" s="14"/>
      <c r="X199" s="14"/>
      <c r="Y199" s="14"/>
      <c r="Z199" s="14"/>
      <c r="AA199" s="14"/>
      <c r="AB199" s="14"/>
      <c r="AC199" s="14"/>
      <c r="AD199" s="14"/>
      <c r="AE199" s="14"/>
      <c r="AT199" s="265" t="s">
        <v>159</v>
      </c>
      <c r="AU199" s="265" t="s">
        <v>87</v>
      </c>
      <c r="AV199" s="14" t="s">
        <v>85</v>
      </c>
      <c r="AW199" s="14" t="s">
        <v>32</v>
      </c>
      <c r="AX199" s="14" t="s">
        <v>77</v>
      </c>
      <c r="AY199" s="265" t="s">
        <v>148</v>
      </c>
    </row>
    <row r="200" spans="1:51" s="13" customFormat="1" ht="12">
      <c r="A200" s="13"/>
      <c r="B200" s="245"/>
      <c r="C200" s="246"/>
      <c r="D200" s="240" t="s">
        <v>159</v>
      </c>
      <c r="E200" s="247" t="s">
        <v>1</v>
      </c>
      <c r="F200" s="248" t="s">
        <v>268</v>
      </c>
      <c r="G200" s="246"/>
      <c r="H200" s="249">
        <v>43.7</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6" customFormat="1" ht="12">
      <c r="A201" s="16"/>
      <c r="B201" s="277"/>
      <c r="C201" s="278"/>
      <c r="D201" s="240" t="s">
        <v>159</v>
      </c>
      <c r="E201" s="279" t="s">
        <v>1</v>
      </c>
      <c r="F201" s="280" t="s">
        <v>260</v>
      </c>
      <c r="G201" s="278"/>
      <c r="H201" s="281">
        <v>111.91</v>
      </c>
      <c r="I201" s="282"/>
      <c r="J201" s="278"/>
      <c r="K201" s="278"/>
      <c r="L201" s="283"/>
      <c r="M201" s="284"/>
      <c r="N201" s="285"/>
      <c r="O201" s="285"/>
      <c r="P201" s="285"/>
      <c r="Q201" s="285"/>
      <c r="R201" s="285"/>
      <c r="S201" s="285"/>
      <c r="T201" s="286"/>
      <c r="U201" s="16"/>
      <c r="V201" s="16"/>
      <c r="W201" s="16"/>
      <c r="X201" s="16"/>
      <c r="Y201" s="16"/>
      <c r="Z201" s="16"/>
      <c r="AA201" s="16"/>
      <c r="AB201" s="16"/>
      <c r="AC201" s="16"/>
      <c r="AD201" s="16"/>
      <c r="AE201" s="16"/>
      <c r="AT201" s="287" t="s">
        <v>159</v>
      </c>
      <c r="AU201" s="287" t="s">
        <v>87</v>
      </c>
      <c r="AV201" s="16" t="s">
        <v>168</v>
      </c>
      <c r="AW201" s="16" t="s">
        <v>32</v>
      </c>
      <c r="AX201" s="16" t="s">
        <v>77</v>
      </c>
      <c r="AY201" s="287" t="s">
        <v>148</v>
      </c>
    </row>
    <row r="202" spans="1:51" s="15" customFormat="1" ht="12">
      <c r="A202" s="15"/>
      <c r="B202" s="266"/>
      <c r="C202" s="267"/>
      <c r="D202" s="240" t="s">
        <v>159</v>
      </c>
      <c r="E202" s="268" t="s">
        <v>1</v>
      </c>
      <c r="F202" s="269" t="s">
        <v>167</v>
      </c>
      <c r="G202" s="267"/>
      <c r="H202" s="270">
        <v>703.247</v>
      </c>
      <c r="I202" s="271"/>
      <c r="J202" s="267"/>
      <c r="K202" s="267"/>
      <c r="L202" s="272"/>
      <c r="M202" s="273"/>
      <c r="N202" s="274"/>
      <c r="O202" s="274"/>
      <c r="P202" s="274"/>
      <c r="Q202" s="274"/>
      <c r="R202" s="274"/>
      <c r="S202" s="274"/>
      <c r="T202" s="275"/>
      <c r="U202" s="15"/>
      <c r="V202" s="15"/>
      <c r="W202" s="15"/>
      <c r="X202" s="15"/>
      <c r="Y202" s="15"/>
      <c r="Z202" s="15"/>
      <c r="AA202" s="15"/>
      <c r="AB202" s="15"/>
      <c r="AC202" s="15"/>
      <c r="AD202" s="15"/>
      <c r="AE202" s="15"/>
      <c r="AT202" s="276" t="s">
        <v>159</v>
      </c>
      <c r="AU202" s="276" t="s">
        <v>87</v>
      </c>
      <c r="AV202" s="15" t="s">
        <v>155</v>
      </c>
      <c r="AW202" s="15" t="s">
        <v>32</v>
      </c>
      <c r="AX202" s="15" t="s">
        <v>85</v>
      </c>
      <c r="AY202" s="276" t="s">
        <v>148</v>
      </c>
    </row>
    <row r="203" spans="1:65" s="2" customFormat="1" ht="24.15" customHeight="1">
      <c r="A203" s="39"/>
      <c r="B203" s="40"/>
      <c r="C203" s="227" t="s">
        <v>269</v>
      </c>
      <c r="D203" s="227" t="s">
        <v>150</v>
      </c>
      <c r="E203" s="228" t="s">
        <v>270</v>
      </c>
      <c r="F203" s="229" t="s">
        <v>271</v>
      </c>
      <c r="G203" s="230" t="s">
        <v>153</v>
      </c>
      <c r="H203" s="231">
        <v>703.247</v>
      </c>
      <c r="I203" s="232"/>
      <c r="J203" s="233">
        <f>ROUND(I203*H203,2)</f>
        <v>0</v>
      </c>
      <c r="K203" s="229" t="s">
        <v>163</v>
      </c>
      <c r="L203" s="45"/>
      <c r="M203" s="234" t="s">
        <v>1</v>
      </c>
      <c r="N203" s="235" t="s">
        <v>42</v>
      </c>
      <c r="O203" s="92"/>
      <c r="P203" s="236">
        <f>O203*H203</f>
        <v>0</v>
      </c>
      <c r="Q203" s="236">
        <v>0.0014</v>
      </c>
      <c r="R203" s="236">
        <f>Q203*H203</f>
        <v>0.9845457999999999</v>
      </c>
      <c r="S203" s="236">
        <v>0</v>
      </c>
      <c r="T203" s="237">
        <f>S203*H203</f>
        <v>0</v>
      </c>
      <c r="U203" s="39"/>
      <c r="V203" s="39"/>
      <c r="W203" s="39"/>
      <c r="X203" s="39"/>
      <c r="Y203" s="39"/>
      <c r="Z203" s="39"/>
      <c r="AA203" s="39"/>
      <c r="AB203" s="39"/>
      <c r="AC203" s="39"/>
      <c r="AD203" s="39"/>
      <c r="AE203" s="39"/>
      <c r="AR203" s="238" t="s">
        <v>155</v>
      </c>
      <c r="AT203" s="238" t="s">
        <v>150</v>
      </c>
      <c r="AU203" s="238" t="s">
        <v>87</v>
      </c>
      <c r="AY203" s="18" t="s">
        <v>148</v>
      </c>
      <c r="BE203" s="239">
        <f>IF(N203="základní",J203,0)</f>
        <v>0</v>
      </c>
      <c r="BF203" s="239">
        <f>IF(N203="snížená",J203,0)</f>
        <v>0</v>
      </c>
      <c r="BG203" s="239">
        <f>IF(N203="zákl. přenesená",J203,0)</f>
        <v>0</v>
      </c>
      <c r="BH203" s="239">
        <f>IF(N203="sníž. přenesená",J203,0)</f>
        <v>0</v>
      </c>
      <c r="BI203" s="239">
        <f>IF(N203="nulová",J203,0)</f>
        <v>0</v>
      </c>
      <c r="BJ203" s="18" t="s">
        <v>85</v>
      </c>
      <c r="BK203" s="239">
        <f>ROUND(I203*H203,2)</f>
        <v>0</v>
      </c>
      <c r="BL203" s="18" t="s">
        <v>155</v>
      </c>
      <c r="BM203" s="238" t="s">
        <v>272</v>
      </c>
    </row>
    <row r="204" spans="1:65" s="2" customFormat="1" ht="24.15" customHeight="1">
      <c r="A204" s="39"/>
      <c r="B204" s="40"/>
      <c r="C204" s="227" t="s">
        <v>273</v>
      </c>
      <c r="D204" s="227" t="s">
        <v>150</v>
      </c>
      <c r="E204" s="228" t="s">
        <v>274</v>
      </c>
      <c r="F204" s="229" t="s">
        <v>275</v>
      </c>
      <c r="G204" s="230" t="s">
        <v>153</v>
      </c>
      <c r="H204" s="231">
        <v>703.247</v>
      </c>
      <c r="I204" s="232"/>
      <c r="J204" s="233">
        <f>ROUND(I204*H204,2)</f>
        <v>0</v>
      </c>
      <c r="K204" s="229" t="s">
        <v>163</v>
      </c>
      <c r="L204" s="45"/>
      <c r="M204" s="234" t="s">
        <v>1</v>
      </c>
      <c r="N204" s="235" t="s">
        <v>42</v>
      </c>
      <c r="O204" s="92"/>
      <c r="P204" s="236">
        <f>O204*H204</f>
        <v>0</v>
      </c>
      <c r="Q204" s="236">
        <v>0.00026</v>
      </c>
      <c r="R204" s="236">
        <f>Q204*H204</f>
        <v>0.18284421999999997</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276</v>
      </c>
    </row>
    <row r="205" spans="1:65" s="2" customFormat="1" ht="24.15" customHeight="1">
      <c r="A205" s="39"/>
      <c r="B205" s="40"/>
      <c r="C205" s="227" t="s">
        <v>277</v>
      </c>
      <c r="D205" s="227" t="s">
        <v>150</v>
      </c>
      <c r="E205" s="228" t="s">
        <v>278</v>
      </c>
      <c r="F205" s="229" t="s">
        <v>279</v>
      </c>
      <c r="G205" s="230" t="s">
        <v>153</v>
      </c>
      <c r="H205" s="231">
        <v>210.974</v>
      </c>
      <c r="I205" s="232"/>
      <c r="J205" s="233">
        <f>ROUND(I205*H205,2)</f>
        <v>0</v>
      </c>
      <c r="K205" s="229" t="s">
        <v>163</v>
      </c>
      <c r="L205" s="45"/>
      <c r="M205" s="234" t="s">
        <v>1</v>
      </c>
      <c r="N205" s="235" t="s">
        <v>42</v>
      </c>
      <c r="O205" s="92"/>
      <c r="P205" s="236">
        <f>O205*H205</f>
        <v>0</v>
      </c>
      <c r="Q205" s="236">
        <v>0.0273</v>
      </c>
      <c r="R205" s="236">
        <f>Q205*H205</f>
        <v>5.7595902</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280</v>
      </c>
    </row>
    <row r="206" spans="1:51" s="14" customFormat="1" ht="12">
      <c r="A206" s="14"/>
      <c r="B206" s="256"/>
      <c r="C206" s="257"/>
      <c r="D206" s="240" t="s">
        <v>159</v>
      </c>
      <c r="E206" s="258" t="s">
        <v>1</v>
      </c>
      <c r="F206" s="259" t="s">
        <v>281</v>
      </c>
      <c r="G206" s="257"/>
      <c r="H206" s="258" t="s">
        <v>1</v>
      </c>
      <c r="I206" s="260"/>
      <c r="J206" s="257"/>
      <c r="K206" s="257"/>
      <c r="L206" s="261"/>
      <c r="M206" s="262"/>
      <c r="N206" s="263"/>
      <c r="O206" s="263"/>
      <c r="P206" s="263"/>
      <c r="Q206" s="263"/>
      <c r="R206" s="263"/>
      <c r="S206" s="263"/>
      <c r="T206" s="264"/>
      <c r="U206" s="14"/>
      <c r="V206" s="14"/>
      <c r="W206" s="14"/>
      <c r="X206" s="14"/>
      <c r="Y206" s="14"/>
      <c r="Z206" s="14"/>
      <c r="AA206" s="14"/>
      <c r="AB206" s="14"/>
      <c r="AC206" s="14"/>
      <c r="AD206" s="14"/>
      <c r="AE206" s="14"/>
      <c r="AT206" s="265" t="s">
        <v>159</v>
      </c>
      <c r="AU206" s="265" t="s">
        <v>87</v>
      </c>
      <c r="AV206" s="14" t="s">
        <v>85</v>
      </c>
      <c r="AW206" s="14" t="s">
        <v>32</v>
      </c>
      <c r="AX206" s="14" t="s">
        <v>77</v>
      </c>
      <c r="AY206" s="265" t="s">
        <v>148</v>
      </c>
    </row>
    <row r="207" spans="1:51" s="14" customFormat="1" ht="12">
      <c r="A207" s="14"/>
      <c r="B207" s="256"/>
      <c r="C207" s="257"/>
      <c r="D207" s="240" t="s">
        <v>159</v>
      </c>
      <c r="E207" s="258" t="s">
        <v>1</v>
      </c>
      <c r="F207" s="259" t="s">
        <v>282</v>
      </c>
      <c r="G207" s="257"/>
      <c r="H207" s="258" t="s">
        <v>1</v>
      </c>
      <c r="I207" s="260"/>
      <c r="J207" s="257"/>
      <c r="K207" s="257"/>
      <c r="L207" s="261"/>
      <c r="M207" s="262"/>
      <c r="N207" s="263"/>
      <c r="O207" s="263"/>
      <c r="P207" s="263"/>
      <c r="Q207" s="263"/>
      <c r="R207" s="263"/>
      <c r="S207" s="263"/>
      <c r="T207" s="264"/>
      <c r="U207" s="14"/>
      <c r="V207" s="14"/>
      <c r="W207" s="14"/>
      <c r="X207" s="14"/>
      <c r="Y207" s="14"/>
      <c r="Z207" s="14"/>
      <c r="AA207" s="14"/>
      <c r="AB207" s="14"/>
      <c r="AC207" s="14"/>
      <c r="AD207" s="14"/>
      <c r="AE207" s="14"/>
      <c r="AT207" s="265" t="s">
        <v>159</v>
      </c>
      <c r="AU207" s="265" t="s">
        <v>87</v>
      </c>
      <c r="AV207" s="14" t="s">
        <v>85</v>
      </c>
      <c r="AW207" s="14" t="s">
        <v>32</v>
      </c>
      <c r="AX207" s="14" t="s">
        <v>77</v>
      </c>
      <c r="AY207" s="265" t="s">
        <v>148</v>
      </c>
    </row>
    <row r="208" spans="1:51" s="14" customFormat="1" ht="12">
      <c r="A208" s="14"/>
      <c r="B208" s="256"/>
      <c r="C208" s="257"/>
      <c r="D208" s="240" t="s">
        <v>159</v>
      </c>
      <c r="E208" s="258" t="s">
        <v>1</v>
      </c>
      <c r="F208" s="259" t="s">
        <v>227</v>
      </c>
      <c r="G208" s="257"/>
      <c r="H208" s="258" t="s">
        <v>1</v>
      </c>
      <c r="I208" s="260"/>
      <c r="J208" s="257"/>
      <c r="K208" s="257"/>
      <c r="L208" s="261"/>
      <c r="M208" s="262"/>
      <c r="N208" s="263"/>
      <c r="O208" s="263"/>
      <c r="P208" s="263"/>
      <c r="Q208" s="263"/>
      <c r="R208" s="263"/>
      <c r="S208" s="263"/>
      <c r="T208" s="264"/>
      <c r="U208" s="14"/>
      <c r="V208" s="14"/>
      <c r="W208" s="14"/>
      <c r="X208" s="14"/>
      <c r="Y208" s="14"/>
      <c r="Z208" s="14"/>
      <c r="AA208" s="14"/>
      <c r="AB208" s="14"/>
      <c r="AC208" s="14"/>
      <c r="AD208" s="14"/>
      <c r="AE208" s="14"/>
      <c r="AT208" s="265" t="s">
        <v>159</v>
      </c>
      <c r="AU208" s="265" t="s">
        <v>87</v>
      </c>
      <c r="AV208" s="14" t="s">
        <v>85</v>
      </c>
      <c r="AW208" s="14" t="s">
        <v>32</v>
      </c>
      <c r="AX208" s="14" t="s">
        <v>77</v>
      </c>
      <c r="AY208" s="265" t="s">
        <v>148</v>
      </c>
    </row>
    <row r="209" spans="1:51" s="13" customFormat="1" ht="12">
      <c r="A209" s="13"/>
      <c r="B209" s="245"/>
      <c r="C209" s="246"/>
      <c r="D209" s="240" t="s">
        <v>159</v>
      </c>
      <c r="E209" s="247" t="s">
        <v>1</v>
      </c>
      <c r="F209" s="248" t="s">
        <v>283</v>
      </c>
      <c r="G209" s="246"/>
      <c r="H209" s="249">
        <v>210.974</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159</v>
      </c>
      <c r="AU209" s="255" t="s">
        <v>87</v>
      </c>
      <c r="AV209" s="13" t="s">
        <v>87</v>
      </c>
      <c r="AW209" s="13" t="s">
        <v>32</v>
      </c>
      <c r="AX209" s="13" t="s">
        <v>77</v>
      </c>
      <c r="AY209" s="255" t="s">
        <v>148</v>
      </c>
    </row>
    <row r="210" spans="1:51" s="15" customFormat="1" ht="12">
      <c r="A210" s="15"/>
      <c r="B210" s="266"/>
      <c r="C210" s="267"/>
      <c r="D210" s="240" t="s">
        <v>159</v>
      </c>
      <c r="E210" s="268" t="s">
        <v>1</v>
      </c>
      <c r="F210" s="269" t="s">
        <v>167</v>
      </c>
      <c r="G210" s="267"/>
      <c r="H210" s="270">
        <v>210.974</v>
      </c>
      <c r="I210" s="271"/>
      <c r="J210" s="267"/>
      <c r="K210" s="267"/>
      <c r="L210" s="272"/>
      <c r="M210" s="273"/>
      <c r="N210" s="274"/>
      <c r="O210" s="274"/>
      <c r="P210" s="274"/>
      <c r="Q210" s="274"/>
      <c r="R210" s="274"/>
      <c r="S210" s="274"/>
      <c r="T210" s="275"/>
      <c r="U210" s="15"/>
      <c r="V210" s="15"/>
      <c r="W210" s="15"/>
      <c r="X210" s="15"/>
      <c r="Y210" s="15"/>
      <c r="Z210" s="15"/>
      <c r="AA210" s="15"/>
      <c r="AB210" s="15"/>
      <c r="AC210" s="15"/>
      <c r="AD210" s="15"/>
      <c r="AE210" s="15"/>
      <c r="AT210" s="276" t="s">
        <v>159</v>
      </c>
      <c r="AU210" s="276" t="s">
        <v>87</v>
      </c>
      <c r="AV210" s="15" t="s">
        <v>155</v>
      </c>
      <c r="AW210" s="15" t="s">
        <v>32</v>
      </c>
      <c r="AX210" s="15" t="s">
        <v>85</v>
      </c>
      <c r="AY210" s="276" t="s">
        <v>148</v>
      </c>
    </row>
    <row r="211" spans="1:65" s="2" customFormat="1" ht="21.75" customHeight="1">
      <c r="A211" s="39"/>
      <c r="B211" s="40"/>
      <c r="C211" s="227" t="s">
        <v>284</v>
      </c>
      <c r="D211" s="227" t="s">
        <v>150</v>
      </c>
      <c r="E211" s="228" t="s">
        <v>285</v>
      </c>
      <c r="F211" s="229" t="s">
        <v>286</v>
      </c>
      <c r="G211" s="230" t="s">
        <v>153</v>
      </c>
      <c r="H211" s="231">
        <v>210.974</v>
      </c>
      <c r="I211" s="232"/>
      <c r="J211" s="233">
        <f>ROUND(I211*H211,2)</f>
        <v>0</v>
      </c>
      <c r="K211" s="229" t="s">
        <v>163</v>
      </c>
      <c r="L211" s="45"/>
      <c r="M211" s="234" t="s">
        <v>1</v>
      </c>
      <c r="N211" s="235" t="s">
        <v>42</v>
      </c>
      <c r="O211" s="92"/>
      <c r="P211" s="236">
        <f>O211*H211</f>
        <v>0</v>
      </c>
      <c r="Q211" s="236">
        <v>0.00546</v>
      </c>
      <c r="R211" s="236">
        <f>Q211*H211</f>
        <v>1.1519180399999998</v>
      </c>
      <c r="S211" s="236">
        <v>0</v>
      </c>
      <c r="T211" s="237">
        <f>S211*H211</f>
        <v>0</v>
      </c>
      <c r="U211" s="39"/>
      <c r="V211" s="39"/>
      <c r="W211" s="39"/>
      <c r="X211" s="39"/>
      <c r="Y211" s="39"/>
      <c r="Z211" s="39"/>
      <c r="AA211" s="39"/>
      <c r="AB211" s="39"/>
      <c r="AC211" s="39"/>
      <c r="AD211" s="39"/>
      <c r="AE211" s="39"/>
      <c r="AR211" s="238" t="s">
        <v>155</v>
      </c>
      <c r="AT211" s="238" t="s">
        <v>150</v>
      </c>
      <c r="AU211" s="238" t="s">
        <v>87</v>
      </c>
      <c r="AY211" s="18" t="s">
        <v>148</v>
      </c>
      <c r="BE211" s="239">
        <f>IF(N211="základní",J211,0)</f>
        <v>0</v>
      </c>
      <c r="BF211" s="239">
        <f>IF(N211="snížená",J211,0)</f>
        <v>0</v>
      </c>
      <c r="BG211" s="239">
        <f>IF(N211="zákl. přenesená",J211,0)</f>
        <v>0</v>
      </c>
      <c r="BH211" s="239">
        <f>IF(N211="sníž. přenesená",J211,0)</f>
        <v>0</v>
      </c>
      <c r="BI211" s="239">
        <f>IF(N211="nulová",J211,0)</f>
        <v>0</v>
      </c>
      <c r="BJ211" s="18" t="s">
        <v>85</v>
      </c>
      <c r="BK211" s="239">
        <f>ROUND(I211*H211,2)</f>
        <v>0</v>
      </c>
      <c r="BL211" s="18" t="s">
        <v>155</v>
      </c>
      <c r="BM211" s="238" t="s">
        <v>287</v>
      </c>
    </row>
    <row r="212" spans="1:51" s="14" customFormat="1" ht="12">
      <c r="A212" s="14"/>
      <c r="B212" s="256"/>
      <c r="C212" s="257"/>
      <c r="D212" s="240" t="s">
        <v>159</v>
      </c>
      <c r="E212" s="258" t="s">
        <v>1</v>
      </c>
      <c r="F212" s="259" t="s">
        <v>281</v>
      </c>
      <c r="G212" s="257"/>
      <c r="H212" s="258" t="s">
        <v>1</v>
      </c>
      <c r="I212" s="260"/>
      <c r="J212" s="257"/>
      <c r="K212" s="257"/>
      <c r="L212" s="261"/>
      <c r="M212" s="262"/>
      <c r="N212" s="263"/>
      <c r="O212" s="263"/>
      <c r="P212" s="263"/>
      <c r="Q212" s="263"/>
      <c r="R212" s="263"/>
      <c r="S212" s="263"/>
      <c r="T212" s="264"/>
      <c r="U212" s="14"/>
      <c r="V212" s="14"/>
      <c r="W212" s="14"/>
      <c r="X212" s="14"/>
      <c r="Y212" s="14"/>
      <c r="Z212" s="14"/>
      <c r="AA212" s="14"/>
      <c r="AB212" s="14"/>
      <c r="AC212" s="14"/>
      <c r="AD212" s="14"/>
      <c r="AE212" s="14"/>
      <c r="AT212" s="265" t="s">
        <v>159</v>
      </c>
      <c r="AU212" s="265" t="s">
        <v>87</v>
      </c>
      <c r="AV212" s="14" t="s">
        <v>85</v>
      </c>
      <c r="AW212" s="14" t="s">
        <v>32</v>
      </c>
      <c r="AX212" s="14" t="s">
        <v>77</v>
      </c>
      <c r="AY212" s="265" t="s">
        <v>148</v>
      </c>
    </row>
    <row r="213" spans="1:51" s="14" customFormat="1" ht="12">
      <c r="A213" s="14"/>
      <c r="B213" s="256"/>
      <c r="C213" s="257"/>
      <c r="D213" s="240" t="s">
        <v>159</v>
      </c>
      <c r="E213" s="258" t="s">
        <v>1</v>
      </c>
      <c r="F213" s="259" t="s">
        <v>282</v>
      </c>
      <c r="G213" s="257"/>
      <c r="H213" s="258" t="s">
        <v>1</v>
      </c>
      <c r="I213" s="260"/>
      <c r="J213" s="257"/>
      <c r="K213" s="257"/>
      <c r="L213" s="261"/>
      <c r="M213" s="262"/>
      <c r="N213" s="263"/>
      <c r="O213" s="263"/>
      <c r="P213" s="263"/>
      <c r="Q213" s="263"/>
      <c r="R213" s="263"/>
      <c r="S213" s="263"/>
      <c r="T213" s="264"/>
      <c r="U213" s="14"/>
      <c r="V213" s="14"/>
      <c r="W213" s="14"/>
      <c r="X213" s="14"/>
      <c r="Y213" s="14"/>
      <c r="Z213" s="14"/>
      <c r="AA213" s="14"/>
      <c r="AB213" s="14"/>
      <c r="AC213" s="14"/>
      <c r="AD213" s="14"/>
      <c r="AE213" s="14"/>
      <c r="AT213" s="265" t="s">
        <v>159</v>
      </c>
      <c r="AU213" s="265" t="s">
        <v>87</v>
      </c>
      <c r="AV213" s="14" t="s">
        <v>85</v>
      </c>
      <c r="AW213" s="14" t="s">
        <v>32</v>
      </c>
      <c r="AX213" s="14" t="s">
        <v>77</v>
      </c>
      <c r="AY213" s="265" t="s">
        <v>148</v>
      </c>
    </row>
    <row r="214" spans="1:51" s="13" customFormat="1" ht="12">
      <c r="A214" s="13"/>
      <c r="B214" s="245"/>
      <c r="C214" s="246"/>
      <c r="D214" s="240" t="s">
        <v>159</v>
      </c>
      <c r="E214" s="247" t="s">
        <v>1</v>
      </c>
      <c r="F214" s="248" t="s">
        <v>283</v>
      </c>
      <c r="G214" s="246"/>
      <c r="H214" s="249">
        <v>210.974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32</v>
      </c>
      <c r="AX214" s="13" t="s">
        <v>77</v>
      </c>
      <c r="AY214" s="255" t="s">
        <v>148</v>
      </c>
    </row>
    <row r="215" spans="1:51" s="15" customFormat="1" ht="12">
      <c r="A215" s="15"/>
      <c r="B215" s="266"/>
      <c r="C215" s="267"/>
      <c r="D215" s="240" t="s">
        <v>159</v>
      </c>
      <c r="E215" s="268" t="s">
        <v>1</v>
      </c>
      <c r="F215" s="269" t="s">
        <v>167</v>
      </c>
      <c r="G215" s="267"/>
      <c r="H215" s="270">
        <v>210.974</v>
      </c>
      <c r="I215" s="271"/>
      <c r="J215" s="267"/>
      <c r="K215" s="267"/>
      <c r="L215" s="272"/>
      <c r="M215" s="273"/>
      <c r="N215" s="274"/>
      <c r="O215" s="274"/>
      <c r="P215" s="274"/>
      <c r="Q215" s="274"/>
      <c r="R215" s="274"/>
      <c r="S215" s="274"/>
      <c r="T215" s="275"/>
      <c r="U215" s="15"/>
      <c r="V215" s="15"/>
      <c r="W215" s="15"/>
      <c r="X215" s="15"/>
      <c r="Y215" s="15"/>
      <c r="Z215" s="15"/>
      <c r="AA215" s="15"/>
      <c r="AB215" s="15"/>
      <c r="AC215" s="15"/>
      <c r="AD215" s="15"/>
      <c r="AE215" s="15"/>
      <c r="AT215" s="276" t="s">
        <v>159</v>
      </c>
      <c r="AU215" s="276" t="s">
        <v>87</v>
      </c>
      <c r="AV215" s="15" t="s">
        <v>155</v>
      </c>
      <c r="AW215" s="15" t="s">
        <v>32</v>
      </c>
      <c r="AX215" s="15" t="s">
        <v>85</v>
      </c>
      <c r="AY215" s="276" t="s">
        <v>148</v>
      </c>
    </row>
    <row r="216" spans="1:65" s="2" customFormat="1" ht="24.15" customHeight="1">
      <c r="A216" s="39"/>
      <c r="B216" s="40"/>
      <c r="C216" s="227" t="s">
        <v>7</v>
      </c>
      <c r="D216" s="227" t="s">
        <v>150</v>
      </c>
      <c r="E216" s="228" t="s">
        <v>288</v>
      </c>
      <c r="F216" s="229" t="s">
        <v>289</v>
      </c>
      <c r="G216" s="230" t="s">
        <v>153</v>
      </c>
      <c r="H216" s="231">
        <v>91.52</v>
      </c>
      <c r="I216" s="232"/>
      <c r="J216" s="233">
        <f>ROUND(I216*H216,2)</f>
        <v>0</v>
      </c>
      <c r="K216" s="229" t="s">
        <v>163</v>
      </c>
      <c r="L216" s="45"/>
      <c r="M216" s="234" t="s">
        <v>1</v>
      </c>
      <c r="N216" s="235" t="s">
        <v>42</v>
      </c>
      <c r="O216" s="92"/>
      <c r="P216" s="236">
        <f>O216*H216</f>
        <v>0</v>
      </c>
      <c r="Q216" s="236">
        <v>0.00852</v>
      </c>
      <c r="R216" s="236">
        <f>Q216*H216</f>
        <v>0.7797504</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290</v>
      </c>
    </row>
    <row r="217" spans="1:47" s="2" customFormat="1" ht="12">
      <c r="A217" s="39"/>
      <c r="B217" s="40"/>
      <c r="C217" s="41"/>
      <c r="D217" s="240" t="s">
        <v>157</v>
      </c>
      <c r="E217" s="41"/>
      <c r="F217" s="241" t="s">
        <v>291</v>
      </c>
      <c r="G217" s="41"/>
      <c r="H217" s="41"/>
      <c r="I217" s="242"/>
      <c r="J217" s="41"/>
      <c r="K217" s="41"/>
      <c r="L217" s="45"/>
      <c r="M217" s="243"/>
      <c r="N217" s="244"/>
      <c r="O217" s="92"/>
      <c r="P217" s="92"/>
      <c r="Q217" s="92"/>
      <c r="R217" s="92"/>
      <c r="S217" s="92"/>
      <c r="T217" s="93"/>
      <c r="U217" s="39"/>
      <c r="V217" s="39"/>
      <c r="W217" s="39"/>
      <c r="X217" s="39"/>
      <c r="Y217" s="39"/>
      <c r="Z217" s="39"/>
      <c r="AA217" s="39"/>
      <c r="AB217" s="39"/>
      <c r="AC217" s="39"/>
      <c r="AD217" s="39"/>
      <c r="AE217" s="39"/>
      <c r="AT217" s="18" t="s">
        <v>157</v>
      </c>
      <c r="AU217" s="18" t="s">
        <v>87</v>
      </c>
    </row>
    <row r="218" spans="1:51" s="14" customFormat="1" ht="12">
      <c r="A218" s="14"/>
      <c r="B218" s="256"/>
      <c r="C218" s="257"/>
      <c r="D218" s="240" t="s">
        <v>159</v>
      </c>
      <c r="E218" s="258" t="s">
        <v>1</v>
      </c>
      <c r="F218" s="259" t="s">
        <v>292</v>
      </c>
      <c r="G218" s="257"/>
      <c r="H218" s="258" t="s">
        <v>1</v>
      </c>
      <c r="I218" s="260"/>
      <c r="J218" s="257"/>
      <c r="K218" s="257"/>
      <c r="L218" s="261"/>
      <c r="M218" s="262"/>
      <c r="N218" s="263"/>
      <c r="O218" s="263"/>
      <c r="P218" s="263"/>
      <c r="Q218" s="263"/>
      <c r="R218" s="263"/>
      <c r="S218" s="263"/>
      <c r="T218" s="264"/>
      <c r="U218" s="14"/>
      <c r="V218" s="14"/>
      <c r="W218" s="14"/>
      <c r="X218" s="14"/>
      <c r="Y218" s="14"/>
      <c r="Z218" s="14"/>
      <c r="AA218" s="14"/>
      <c r="AB218" s="14"/>
      <c r="AC218" s="14"/>
      <c r="AD218" s="14"/>
      <c r="AE218" s="14"/>
      <c r="AT218" s="265" t="s">
        <v>159</v>
      </c>
      <c r="AU218" s="265" t="s">
        <v>87</v>
      </c>
      <c r="AV218" s="14" t="s">
        <v>85</v>
      </c>
      <c r="AW218" s="14" t="s">
        <v>32</v>
      </c>
      <c r="AX218" s="14" t="s">
        <v>77</v>
      </c>
      <c r="AY218" s="265" t="s">
        <v>148</v>
      </c>
    </row>
    <row r="219" spans="1:51" s="13" customFormat="1" ht="12">
      <c r="A219" s="13"/>
      <c r="B219" s="245"/>
      <c r="C219" s="246"/>
      <c r="D219" s="240" t="s">
        <v>159</v>
      </c>
      <c r="E219" s="247" t="s">
        <v>1</v>
      </c>
      <c r="F219" s="248" t="s">
        <v>293</v>
      </c>
      <c r="G219" s="246"/>
      <c r="H219" s="249">
        <v>91.52</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159</v>
      </c>
      <c r="AU219" s="255" t="s">
        <v>87</v>
      </c>
      <c r="AV219" s="13" t="s">
        <v>87</v>
      </c>
      <c r="AW219" s="13" t="s">
        <v>32</v>
      </c>
      <c r="AX219" s="13" t="s">
        <v>77</v>
      </c>
      <c r="AY219" s="255" t="s">
        <v>148</v>
      </c>
    </row>
    <row r="220" spans="1:51" s="15" customFormat="1" ht="12">
      <c r="A220" s="15"/>
      <c r="B220" s="266"/>
      <c r="C220" s="267"/>
      <c r="D220" s="240" t="s">
        <v>159</v>
      </c>
      <c r="E220" s="268" t="s">
        <v>1</v>
      </c>
      <c r="F220" s="269" t="s">
        <v>167</v>
      </c>
      <c r="G220" s="267"/>
      <c r="H220" s="270">
        <v>91.52</v>
      </c>
      <c r="I220" s="271"/>
      <c r="J220" s="267"/>
      <c r="K220" s="267"/>
      <c r="L220" s="272"/>
      <c r="M220" s="273"/>
      <c r="N220" s="274"/>
      <c r="O220" s="274"/>
      <c r="P220" s="274"/>
      <c r="Q220" s="274"/>
      <c r="R220" s="274"/>
      <c r="S220" s="274"/>
      <c r="T220" s="275"/>
      <c r="U220" s="15"/>
      <c r="V220" s="15"/>
      <c r="W220" s="15"/>
      <c r="X220" s="15"/>
      <c r="Y220" s="15"/>
      <c r="Z220" s="15"/>
      <c r="AA220" s="15"/>
      <c r="AB220" s="15"/>
      <c r="AC220" s="15"/>
      <c r="AD220" s="15"/>
      <c r="AE220" s="15"/>
      <c r="AT220" s="276" t="s">
        <v>159</v>
      </c>
      <c r="AU220" s="276" t="s">
        <v>87</v>
      </c>
      <c r="AV220" s="15" t="s">
        <v>155</v>
      </c>
      <c r="AW220" s="15" t="s">
        <v>32</v>
      </c>
      <c r="AX220" s="15" t="s">
        <v>85</v>
      </c>
      <c r="AY220" s="276" t="s">
        <v>148</v>
      </c>
    </row>
    <row r="221" spans="1:65" s="2" customFormat="1" ht="24.15" customHeight="1">
      <c r="A221" s="39"/>
      <c r="B221" s="40"/>
      <c r="C221" s="288" t="s">
        <v>294</v>
      </c>
      <c r="D221" s="288" t="s">
        <v>295</v>
      </c>
      <c r="E221" s="289" t="s">
        <v>296</v>
      </c>
      <c r="F221" s="290" t="s">
        <v>297</v>
      </c>
      <c r="G221" s="291" t="s">
        <v>153</v>
      </c>
      <c r="H221" s="292">
        <v>100.672</v>
      </c>
      <c r="I221" s="293"/>
      <c r="J221" s="294">
        <f>ROUND(I221*H221,2)</f>
        <v>0</v>
      </c>
      <c r="K221" s="290" t="s">
        <v>163</v>
      </c>
      <c r="L221" s="295"/>
      <c r="M221" s="296" t="s">
        <v>1</v>
      </c>
      <c r="N221" s="297" t="s">
        <v>42</v>
      </c>
      <c r="O221" s="92"/>
      <c r="P221" s="236">
        <f>O221*H221</f>
        <v>0</v>
      </c>
      <c r="Q221" s="236">
        <v>0.0036</v>
      </c>
      <c r="R221" s="236">
        <f>Q221*H221</f>
        <v>0.3624192</v>
      </c>
      <c r="S221" s="236">
        <v>0</v>
      </c>
      <c r="T221" s="237">
        <f>S221*H221</f>
        <v>0</v>
      </c>
      <c r="U221" s="39"/>
      <c r="V221" s="39"/>
      <c r="W221" s="39"/>
      <c r="X221" s="39"/>
      <c r="Y221" s="39"/>
      <c r="Z221" s="39"/>
      <c r="AA221" s="39"/>
      <c r="AB221" s="39"/>
      <c r="AC221" s="39"/>
      <c r="AD221" s="39"/>
      <c r="AE221" s="39"/>
      <c r="AR221" s="238" t="s">
        <v>192</v>
      </c>
      <c r="AT221" s="238" t="s">
        <v>295</v>
      </c>
      <c r="AU221" s="238" t="s">
        <v>87</v>
      </c>
      <c r="AY221" s="18" t="s">
        <v>148</v>
      </c>
      <c r="BE221" s="239">
        <f>IF(N221="základní",J221,0)</f>
        <v>0</v>
      </c>
      <c r="BF221" s="239">
        <f>IF(N221="snížená",J221,0)</f>
        <v>0</v>
      </c>
      <c r="BG221" s="239">
        <f>IF(N221="zákl. přenesená",J221,0)</f>
        <v>0</v>
      </c>
      <c r="BH221" s="239">
        <f>IF(N221="sníž. přenesená",J221,0)</f>
        <v>0</v>
      </c>
      <c r="BI221" s="239">
        <f>IF(N221="nulová",J221,0)</f>
        <v>0</v>
      </c>
      <c r="BJ221" s="18" t="s">
        <v>85</v>
      </c>
      <c r="BK221" s="239">
        <f>ROUND(I221*H221,2)</f>
        <v>0</v>
      </c>
      <c r="BL221" s="18" t="s">
        <v>155</v>
      </c>
      <c r="BM221" s="238" t="s">
        <v>298</v>
      </c>
    </row>
    <row r="222" spans="1:51" s="13" customFormat="1" ht="12">
      <c r="A222" s="13"/>
      <c r="B222" s="245"/>
      <c r="C222" s="246"/>
      <c r="D222" s="240" t="s">
        <v>159</v>
      </c>
      <c r="E222" s="247" t="s">
        <v>1</v>
      </c>
      <c r="F222" s="248" t="s">
        <v>299</v>
      </c>
      <c r="G222" s="246"/>
      <c r="H222" s="249">
        <v>100.672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85</v>
      </c>
      <c r="AY222" s="255" t="s">
        <v>148</v>
      </c>
    </row>
    <row r="223" spans="1:65" s="2" customFormat="1" ht="37.8" customHeight="1">
      <c r="A223" s="39"/>
      <c r="B223" s="40"/>
      <c r="C223" s="227" t="s">
        <v>300</v>
      </c>
      <c r="D223" s="227" t="s">
        <v>150</v>
      </c>
      <c r="E223" s="228" t="s">
        <v>301</v>
      </c>
      <c r="F223" s="229" t="s">
        <v>302</v>
      </c>
      <c r="G223" s="230" t="s">
        <v>303</v>
      </c>
      <c r="H223" s="231">
        <v>61.35</v>
      </c>
      <c r="I223" s="232"/>
      <c r="J223" s="233">
        <f>ROUND(I223*H223,2)</f>
        <v>0</v>
      </c>
      <c r="K223" s="229" t="s">
        <v>163</v>
      </c>
      <c r="L223" s="45"/>
      <c r="M223" s="234" t="s">
        <v>1</v>
      </c>
      <c r="N223" s="235" t="s">
        <v>42</v>
      </c>
      <c r="O223" s="92"/>
      <c r="P223" s="236">
        <f>O223*H223</f>
        <v>0</v>
      </c>
      <c r="Q223" s="236">
        <v>0.00339</v>
      </c>
      <c r="R223" s="236">
        <f>Q223*H223</f>
        <v>0.20797649999999998</v>
      </c>
      <c r="S223" s="236">
        <v>0</v>
      </c>
      <c r="T223" s="237">
        <f>S223*H223</f>
        <v>0</v>
      </c>
      <c r="U223" s="39"/>
      <c r="V223" s="39"/>
      <c r="W223" s="39"/>
      <c r="X223" s="39"/>
      <c r="Y223" s="39"/>
      <c r="Z223" s="39"/>
      <c r="AA223" s="39"/>
      <c r="AB223" s="39"/>
      <c r="AC223" s="39"/>
      <c r="AD223" s="39"/>
      <c r="AE223" s="39"/>
      <c r="AR223" s="238" t="s">
        <v>155</v>
      </c>
      <c r="AT223" s="238" t="s">
        <v>150</v>
      </c>
      <c r="AU223" s="238" t="s">
        <v>87</v>
      </c>
      <c r="AY223" s="18" t="s">
        <v>148</v>
      </c>
      <c r="BE223" s="239">
        <f>IF(N223="základní",J223,0)</f>
        <v>0</v>
      </c>
      <c r="BF223" s="239">
        <f>IF(N223="snížená",J223,0)</f>
        <v>0</v>
      </c>
      <c r="BG223" s="239">
        <f>IF(N223="zákl. přenesená",J223,0)</f>
        <v>0</v>
      </c>
      <c r="BH223" s="239">
        <f>IF(N223="sníž. přenesená",J223,0)</f>
        <v>0</v>
      </c>
      <c r="BI223" s="239">
        <f>IF(N223="nulová",J223,0)</f>
        <v>0</v>
      </c>
      <c r="BJ223" s="18" t="s">
        <v>85</v>
      </c>
      <c r="BK223" s="239">
        <f>ROUND(I223*H223,2)</f>
        <v>0</v>
      </c>
      <c r="BL223" s="18" t="s">
        <v>155</v>
      </c>
      <c r="BM223" s="238" t="s">
        <v>304</v>
      </c>
    </row>
    <row r="224" spans="1:51" s="14" customFormat="1" ht="12">
      <c r="A224" s="14"/>
      <c r="B224" s="256"/>
      <c r="C224" s="257"/>
      <c r="D224" s="240" t="s">
        <v>159</v>
      </c>
      <c r="E224" s="258" t="s">
        <v>1</v>
      </c>
      <c r="F224" s="259" t="s">
        <v>305</v>
      </c>
      <c r="G224" s="257"/>
      <c r="H224" s="258" t="s">
        <v>1</v>
      </c>
      <c r="I224" s="260"/>
      <c r="J224" s="257"/>
      <c r="K224" s="257"/>
      <c r="L224" s="261"/>
      <c r="M224" s="262"/>
      <c r="N224" s="263"/>
      <c r="O224" s="263"/>
      <c r="P224" s="263"/>
      <c r="Q224" s="263"/>
      <c r="R224" s="263"/>
      <c r="S224" s="263"/>
      <c r="T224" s="264"/>
      <c r="U224" s="14"/>
      <c r="V224" s="14"/>
      <c r="W224" s="14"/>
      <c r="X224" s="14"/>
      <c r="Y224" s="14"/>
      <c r="Z224" s="14"/>
      <c r="AA224" s="14"/>
      <c r="AB224" s="14"/>
      <c r="AC224" s="14"/>
      <c r="AD224" s="14"/>
      <c r="AE224" s="14"/>
      <c r="AT224" s="265" t="s">
        <v>159</v>
      </c>
      <c r="AU224" s="265" t="s">
        <v>87</v>
      </c>
      <c r="AV224" s="14" t="s">
        <v>85</v>
      </c>
      <c r="AW224" s="14" t="s">
        <v>32</v>
      </c>
      <c r="AX224" s="14" t="s">
        <v>77</v>
      </c>
      <c r="AY224" s="265" t="s">
        <v>148</v>
      </c>
    </row>
    <row r="225" spans="1:51" s="13" customFormat="1" ht="12">
      <c r="A225" s="13"/>
      <c r="B225" s="245"/>
      <c r="C225" s="246"/>
      <c r="D225" s="240" t="s">
        <v>159</v>
      </c>
      <c r="E225" s="247" t="s">
        <v>1</v>
      </c>
      <c r="F225" s="248" t="s">
        <v>306</v>
      </c>
      <c r="G225" s="246"/>
      <c r="H225" s="249">
        <v>45.6</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159</v>
      </c>
      <c r="AU225" s="255" t="s">
        <v>87</v>
      </c>
      <c r="AV225" s="13" t="s">
        <v>87</v>
      </c>
      <c r="AW225" s="13" t="s">
        <v>32</v>
      </c>
      <c r="AX225" s="13" t="s">
        <v>77</v>
      </c>
      <c r="AY225" s="255" t="s">
        <v>148</v>
      </c>
    </row>
    <row r="226" spans="1:51" s="13" customFormat="1" ht="12">
      <c r="A226" s="13"/>
      <c r="B226" s="245"/>
      <c r="C226" s="246"/>
      <c r="D226" s="240" t="s">
        <v>159</v>
      </c>
      <c r="E226" s="247" t="s">
        <v>1</v>
      </c>
      <c r="F226" s="248" t="s">
        <v>307</v>
      </c>
      <c r="G226" s="246"/>
      <c r="H226" s="249">
        <v>10.8</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3" customFormat="1" ht="12">
      <c r="A227" s="13"/>
      <c r="B227" s="245"/>
      <c r="C227" s="246"/>
      <c r="D227" s="240" t="s">
        <v>159</v>
      </c>
      <c r="E227" s="247" t="s">
        <v>1</v>
      </c>
      <c r="F227" s="248" t="s">
        <v>308</v>
      </c>
      <c r="G227" s="246"/>
      <c r="H227" s="249">
        <v>4.95</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61.35</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88" t="s">
        <v>309</v>
      </c>
      <c r="D229" s="288" t="s">
        <v>295</v>
      </c>
      <c r="E229" s="289" t="s">
        <v>310</v>
      </c>
      <c r="F229" s="290" t="s">
        <v>311</v>
      </c>
      <c r="G229" s="291" t="s">
        <v>153</v>
      </c>
      <c r="H229" s="292">
        <v>26.994</v>
      </c>
      <c r="I229" s="293"/>
      <c r="J229" s="294">
        <f>ROUND(I229*H229,2)</f>
        <v>0</v>
      </c>
      <c r="K229" s="290" t="s">
        <v>163</v>
      </c>
      <c r="L229" s="295"/>
      <c r="M229" s="296" t="s">
        <v>1</v>
      </c>
      <c r="N229" s="297" t="s">
        <v>42</v>
      </c>
      <c r="O229" s="92"/>
      <c r="P229" s="236">
        <f>O229*H229</f>
        <v>0</v>
      </c>
      <c r="Q229" s="236">
        <v>0.0009</v>
      </c>
      <c r="R229" s="236">
        <f>Q229*H229</f>
        <v>0.0242946</v>
      </c>
      <c r="S229" s="236">
        <v>0</v>
      </c>
      <c r="T229" s="237">
        <f>S229*H229</f>
        <v>0</v>
      </c>
      <c r="U229" s="39"/>
      <c r="V229" s="39"/>
      <c r="W229" s="39"/>
      <c r="X229" s="39"/>
      <c r="Y229" s="39"/>
      <c r="Z229" s="39"/>
      <c r="AA229" s="39"/>
      <c r="AB229" s="39"/>
      <c r="AC229" s="39"/>
      <c r="AD229" s="39"/>
      <c r="AE229" s="39"/>
      <c r="AR229" s="238" t="s">
        <v>192</v>
      </c>
      <c r="AT229" s="238" t="s">
        <v>295</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155</v>
      </c>
      <c r="BM229" s="238" t="s">
        <v>312</v>
      </c>
    </row>
    <row r="230" spans="1:51" s="13" customFormat="1" ht="12">
      <c r="A230" s="13"/>
      <c r="B230" s="245"/>
      <c r="C230" s="246"/>
      <c r="D230" s="240" t="s">
        <v>159</v>
      </c>
      <c r="E230" s="247" t="s">
        <v>1</v>
      </c>
      <c r="F230" s="248" t="s">
        <v>313</v>
      </c>
      <c r="G230" s="246"/>
      <c r="H230" s="249">
        <v>26.994</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85</v>
      </c>
      <c r="AY230" s="255" t="s">
        <v>148</v>
      </c>
    </row>
    <row r="231" spans="1:65" s="2" customFormat="1" ht="33" customHeight="1">
      <c r="A231" s="39"/>
      <c r="B231" s="40"/>
      <c r="C231" s="227" t="s">
        <v>314</v>
      </c>
      <c r="D231" s="227" t="s">
        <v>150</v>
      </c>
      <c r="E231" s="228" t="s">
        <v>315</v>
      </c>
      <c r="F231" s="229" t="s">
        <v>316</v>
      </c>
      <c r="G231" s="230" t="s">
        <v>153</v>
      </c>
      <c r="H231" s="231">
        <v>33.21</v>
      </c>
      <c r="I231" s="232"/>
      <c r="J231" s="233">
        <f>ROUND(I231*H231,2)</f>
        <v>0</v>
      </c>
      <c r="K231" s="229" t="s">
        <v>163</v>
      </c>
      <c r="L231" s="45"/>
      <c r="M231" s="234" t="s">
        <v>1</v>
      </c>
      <c r="N231" s="235" t="s">
        <v>42</v>
      </c>
      <c r="O231" s="92"/>
      <c r="P231" s="236">
        <f>O231*H231</f>
        <v>0</v>
      </c>
      <c r="Q231" s="236">
        <v>0.0116</v>
      </c>
      <c r="R231" s="236">
        <f>Q231*H231</f>
        <v>0.38523599999999997</v>
      </c>
      <c r="S231" s="236">
        <v>0</v>
      </c>
      <c r="T231" s="237">
        <f>S231*H231</f>
        <v>0</v>
      </c>
      <c r="U231" s="39"/>
      <c r="V231" s="39"/>
      <c r="W231" s="39"/>
      <c r="X231" s="39"/>
      <c r="Y231" s="39"/>
      <c r="Z231" s="39"/>
      <c r="AA231" s="39"/>
      <c r="AB231" s="39"/>
      <c r="AC231" s="39"/>
      <c r="AD231" s="39"/>
      <c r="AE231" s="39"/>
      <c r="AR231" s="238" t="s">
        <v>155</v>
      </c>
      <c r="AT231" s="238" t="s">
        <v>150</v>
      </c>
      <c r="AU231" s="238" t="s">
        <v>87</v>
      </c>
      <c r="AY231" s="18" t="s">
        <v>148</v>
      </c>
      <c r="BE231" s="239">
        <f>IF(N231="základní",J231,0)</f>
        <v>0</v>
      </c>
      <c r="BF231" s="239">
        <f>IF(N231="snížená",J231,0)</f>
        <v>0</v>
      </c>
      <c r="BG231" s="239">
        <f>IF(N231="zákl. přenesená",J231,0)</f>
        <v>0</v>
      </c>
      <c r="BH231" s="239">
        <f>IF(N231="sníž. přenesená",J231,0)</f>
        <v>0</v>
      </c>
      <c r="BI231" s="239">
        <f>IF(N231="nulová",J231,0)</f>
        <v>0</v>
      </c>
      <c r="BJ231" s="18" t="s">
        <v>85</v>
      </c>
      <c r="BK231" s="239">
        <f>ROUND(I231*H231,2)</f>
        <v>0</v>
      </c>
      <c r="BL231" s="18" t="s">
        <v>155</v>
      </c>
      <c r="BM231" s="238" t="s">
        <v>317</v>
      </c>
    </row>
    <row r="232" spans="1:47" s="2" customFormat="1" ht="12">
      <c r="A232" s="39"/>
      <c r="B232" s="40"/>
      <c r="C232" s="41"/>
      <c r="D232" s="240" t="s">
        <v>157</v>
      </c>
      <c r="E232" s="41"/>
      <c r="F232" s="241" t="s">
        <v>291</v>
      </c>
      <c r="G232" s="41"/>
      <c r="H232" s="41"/>
      <c r="I232" s="242"/>
      <c r="J232" s="41"/>
      <c r="K232" s="41"/>
      <c r="L232" s="45"/>
      <c r="M232" s="243"/>
      <c r="N232" s="244"/>
      <c r="O232" s="92"/>
      <c r="P232" s="92"/>
      <c r="Q232" s="92"/>
      <c r="R232" s="92"/>
      <c r="S232" s="92"/>
      <c r="T232" s="93"/>
      <c r="U232" s="39"/>
      <c r="V232" s="39"/>
      <c r="W232" s="39"/>
      <c r="X232" s="39"/>
      <c r="Y232" s="39"/>
      <c r="Z232" s="39"/>
      <c r="AA232" s="39"/>
      <c r="AB232" s="39"/>
      <c r="AC232" s="39"/>
      <c r="AD232" s="39"/>
      <c r="AE232" s="39"/>
      <c r="AT232" s="18" t="s">
        <v>157</v>
      </c>
      <c r="AU232" s="18" t="s">
        <v>87</v>
      </c>
    </row>
    <row r="233" spans="1:51" s="13" customFormat="1" ht="12">
      <c r="A233" s="13"/>
      <c r="B233" s="245"/>
      <c r="C233" s="246"/>
      <c r="D233" s="240" t="s">
        <v>159</v>
      </c>
      <c r="E233" s="247" t="s">
        <v>1</v>
      </c>
      <c r="F233" s="248" t="s">
        <v>318</v>
      </c>
      <c r="G233" s="246"/>
      <c r="H233" s="249">
        <v>33.21</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159</v>
      </c>
      <c r="AU233" s="255" t="s">
        <v>87</v>
      </c>
      <c r="AV233" s="13" t="s">
        <v>87</v>
      </c>
      <c r="AW233" s="13" t="s">
        <v>32</v>
      </c>
      <c r="AX233" s="13" t="s">
        <v>77</v>
      </c>
      <c r="AY233" s="255" t="s">
        <v>148</v>
      </c>
    </row>
    <row r="234" spans="1:51" s="15" customFormat="1" ht="12">
      <c r="A234" s="15"/>
      <c r="B234" s="266"/>
      <c r="C234" s="267"/>
      <c r="D234" s="240" t="s">
        <v>159</v>
      </c>
      <c r="E234" s="268" t="s">
        <v>1</v>
      </c>
      <c r="F234" s="269" t="s">
        <v>167</v>
      </c>
      <c r="G234" s="267"/>
      <c r="H234" s="270">
        <v>33.21</v>
      </c>
      <c r="I234" s="271"/>
      <c r="J234" s="267"/>
      <c r="K234" s="267"/>
      <c r="L234" s="272"/>
      <c r="M234" s="273"/>
      <c r="N234" s="274"/>
      <c r="O234" s="274"/>
      <c r="P234" s="274"/>
      <c r="Q234" s="274"/>
      <c r="R234" s="274"/>
      <c r="S234" s="274"/>
      <c r="T234" s="275"/>
      <c r="U234" s="15"/>
      <c r="V234" s="15"/>
      <c r="W234" s="15"/>
      <c r="X234" s="15"/>
      <c r="Y234" s="15"/>
      <c r="Z234" s="15"/>
      <c r="AA234" s="15"/>
      <c r="AB234" s="15"/>
      <c r="AC234" s="15"/>
      <c r="AD234" s="15"/>
      <c r="AE234" s="15"/>
      <c r="AT234" s="276" t="s">
        <v>159</v>
      </c>
      <c r="AU234" s="276" t="s">
        <v>87</v>
      </c>
      <c r="AV234" s="15" t="s">
        <v>155</v>
      </c>
      <c r="AW234" s="15" t="s">
        <v>32</v>
      </c>
      <c r="AX234" s="15" t="s">
        <v>85</v>
      </c>
      <c r="AY234" s="276" t="s">
        <v>148</v>
      </c>
    </row>
    <row r="235" spans="1:65" s="2" customFormat="1" ht="24.15" customHeight="1">
      <c r="A235" s="39"/>
      <c r="B235" s="40"/>
      <c r="C235" s="288" t="s">
        <v>319</v>
      </c>
      <c r="D235" s="288" t="s">
        <v>295</v>
      </c>
      <c r="E235" s="289" t="s">
        <v>320</v>
      </c>
      <c r="F235" s="290" t="s">
        <v>321</v>
      </c>
      <c r="G235" s="291" t="s">
        <v>153</v>
      </c>
      <c r="H235" s="292">
        <v>36.531</v>
      </c>
      <c r="I235" s="293"/>
      <c r="J235" s="294">
        <f>ROUND(I235*H235,2)</f>
        <v>0</v>
      </c>
      <c r="K235" s="290" t="s">
        <v>163</v>
      </c>
      <c r="L235" s="295"/>
      <c r="M235" s="296" t="s">
        <v>1</v>
      </c>
      <c r="N235" s="297" t="s">
        <v>42</v>
      </c>
      <c r="O235" s="92"/>
      <c r="P235" s="236">
        <f>O235*H235</f>
        <v>0</v>
      </c>
      <c r="Q235" s="236">
        <v>0.0135</v>
      </c>
      <c r="R235" s="236">
        <f>Q235*H235</f>
        <v>0.49316849999999995</v>
      </c>
      <c r="S235" s="236">
        <v>0</v>
      </c>
      <c r="T235" s="237">
        <f>S235*H235</f>
        <v>0</v>
      </c>
      <c r="U235" s="39"/>
      <c r="V235" s="39"/>
      <c r="W235" s="39"/>
      <c r="X235" s="39"/>
      <c r="Y235" s="39"/>
      <c r="Z235" s="39"/>
      <c r="AA235" s="39"/>
      <c r="AB235" s="39"/>
      <c r="AC235" s="39"/>
      <c r="AD235" s="39"/>
      <c r="AE235" s="39"/>
      <c r="AR235" s="238" t="s">
        <v>192</v>
      </c>
      <c r="AT235" s="238" t="s">
        <v>295</v>
      </c>
      <c r="AU235" s="238" t="s">
        <v>87</v>
      </c>
      <c r="AY235" s="18" t="s">
        <v>148</v>
      </c>
      <c r="BE235" s="239">
        <f>IF(N235="základní",J235,0)</f>
        <v>0</v>
      </c>
      <c r="BF235" s="239">
        <f>IF(N235="snížená",J235,0)</f>
        <v>0</v>
      </c>
      <c r="BG235" s="239">
        <f>IF(N235="zákl. přenesená",J235,0)</f>
        <v>0</v>
      </c>
      <c r="BH235" s="239">
        <f>IF(N235="sníž. přenesená",J235,0)</f>
        <v>0</v>
      </c>
      <c r="BI235" s="239">
        <f>IF(N235="nulová",J235,0)</f>
        <v>0</v>
      </c>
      <c r="BJ235" s="18" t="s">
        <v>85</v>
      </c>
      <c r="BK235" s="239">
        <f>ROUND(I235*H235,2)</f>
        <v>0</v>
      </c>
      <c r="BL235" s="18" t="s">
        <v>155</v>
      </c>
      <c r="BM235" s="238" t="s">
        <v>322</v>
      </c>
    </row>
    <row r="236" spans="1:51" s="13" customFormat="1" ht="12">
      <c r="A236" s="13"/>
      <c r="B236" s="245"/>
      <c r="C236" s="246"/>
      <c r="D236" s="240" t="s">
        <v>159</v>
      </c>
      <c r="E236" s="247" t="s">
        <v>1</v>
      </c>
      <c r="F236" s="248" t="s">
        <v>323</v>
      </c>
      <c r="G236" s="246"/>
      <c r="H236" s="249">
        <v>36.531</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85</v>
      </c>
      <c r="AY236" s="255" t="s">
        <v>148</v>
      </c>
    </row>
    <row r="237" spans="1:65" s="2" customFormat="1" ht="33" customHeight="1">
      <c r="A237" s="39"/>
      <c r="B237" s="40"/>
      <c r="C237" s="227" t="s">
        <v>324</v>
      </c>
      <c r="D237" s="227" t="s">
        <v>150</v>
      </c>
      <c r="E237" s="228" t="s">
        <v>325</v>
      </c>
      <c r="F237" s="229" t="s">
        <v>326</v>
      </c>
      <c r="G237" s="230" t="s">
        <v>153</v>
      </c>
      <c r="H237" s="231">
        <v>56.995</v>
      </c>
      <c r="I237" s="232"/>
      <c r="J237" s="233">
        <f>ROUND(I237*H237,2)</f>
        <v>0</v>
      </c>
      <c r="K237" s="229" t="s">
        <v>163</v>
      </c>
      <c r="L237" s="45"/>
      <c r="M237" s="234" t="s">
        <v>1</v>
      </c>
      <c r="N237" s="235" t="s">
        <v>42</v>
      </c>
      <c r="O237" s="92"/>
      <c r="P237" s="236">
        <f>O237*H237</f>
        <v>0</v>
      </c>
      <c r="Q237" s="236">
        <v>0.01152</v>
      </c>
      <c r="R237" s="236">
        <f>Q237*H237</f>
        <v>0.6565824</v>
      </c>
      <c r="S237" s="236">
        <v>0</v>
      </c>
      <c r="T237" s="237">
        <f>S237*H237</f>
        <v>0</v>
      </c>
      <c r="U237" s="39"/>
      <c r="V237" s="39"/>
      <c r="W237" s="39"/>
      <c r="X237" s="39"/>
      <c r="Y237" s="39"/>
      <c r="Z237" s="39"/>
      <c r="AA237" s="39"/>
      <c r="AB237" s="39"/>
      <c r="AC237" s="39"/>
      <c r="AD237" s="39"/>
      <c r="AE237" s="39"/>
      <c r="AR237" s="238" t="s">
        <v>155</v>
      </c>
      <c r="AT237" s="238" t="s">
        <v>150</v>
      </c>
      <c r="AU237" s="238" t="s">
        <v>87</v>
      </c>
      <c r="AY237" s="18" t="s">
        <v>148</v>
      </c>
      <c r="BE237" s="239">
        <f>IF(N237="základní",J237,0)</f>
        <v>0</v>
      </c>
      <c r="BF237" s="239">
        <f>IF(N237="snížená",J237,0)</f>
        <v>0</v>
      </c>
      <c r="BG237" s="239">
        <f>IF(N237="zákl. přenesená",J237,0)</f>
        <v>0</v>
      </c>
      <c r="BH237" s="239">
        <f>IF(N237="sníž. přenesená",J237,0)</f>
        <v>0</v>
      </c>
      <c r="BI237" s="239">
        <f>IF(N237="nulová",J237,0)</f>
        <v>0</v>
      </c>
      <c r="BJ237" s="18" t="s">
        <v>85</v>
      </c>
      <c r="BK237" s="239">
        <f>ROUND(I237*H237,2)</f>
        <v>0</v>
      </c>
      <c r="BL237" s="18" t="s">
        <v>155</v>
      </c>
      <c r="BM237" s="238" t="s">
        <v>327</v>
      </c>
    </row>
    <row r="238" spans="1:47" s="2" customFormat="1" ht="12">
      <c r="A238" s="39"/>
      <c r="B238" s="40"/>
      <c r="C238" s="41"/>
      <c r="D238" s="240" t="s">
        <v>157</v>
      </c>
      <c r="E238" s="41"/>
      <c r="F238" s="241" t="s">
        <v>291</v>
      </c>
      <c r="G238" s="41"/>
      <c r="H238" s="41"/>
      <c r="I238" s="242"/>
      <c r="J238" s="41"/>
      <c r="K238" s="41"/>
      <c r="L238" s="45"/>
      <c r="M238" s="243"/>
      <c r="N238" s="244"/>
      <c r="O238" s="92"/>
      <c r="P238" s="92"/>
      <c r="Q238" s="92"/>
      <c r="R238" s="92"/>
      <c r="S238" s="92"/>
      <c r="T238" s="93"/>
      <c r="U238" s="39"/>
      <c r="V238" s="39"/>
      <c r="W238" s="39"/>
      <c r="X238" s="39"/>
      <c r="Y238" s="39"/>
      <c r="Z238" s="39"/>
      <c r="AA238" s="39"/>
      <c r="AB238" s="39"/>
      <c r="AC238" s="39"/>
      <c r="AD238" s="39"/>
      <c r="AE238" s="39"/>
      <c r="AT238" s="18" t="s">
        <v>157</v>
      </c>
      <c r="AU238" s="18" t="s">
        <v>87</v>
      </c>
    </row>
    <row r="239" spans="1:51" s="14" customFormat="1" ht="12">
      <c r="A239" s="14"/>
      <c r="B239" s="256"/>
      <c r="C239" s="257"/>
      <c r="D239" s="240" t="s">
        <v>159</v>
      </c>
      <c r="E239" s="258" t="s">
        <v>1</v>
      </c>
      <c r="F239" s="259" t="s">
        <v>328</v>
      </c>
      <c r="G239" s="257"/>
      <c r="H239" s="258" t="s">
        <v>1</v>
      </c>
      <c r="I239" s="260"/>
      <c r="J239" s="257"/>
      <c r="K239" s="257"/>
      <c r="L239" s="261"/>
      <c r="M239" s="262"/>
      <c r="N239" s="263"/>
      <c r="O239" s="263"/>
      <c r="P239" s="263"/>
      <c r="Q239" s="263"/>
      <c r="R239" s="263"/>
      <c r="S239" s="263"/>
      <c r="T239" s="264"/>
      <c r="U239" s="14"/>
      <c r="V239" s="14"/>
      <c r="W239" s="14"/>
      <c r="X239" s="14"/>
      <c r="Y239" s="14"/>
      <c r="Z239" s="14"/>
      <c r="AA239" s="14"/>
      <c r="AB239" s="14"/>
      <c r="AC239" s="14"/>
      <c r="AD239" s="14"/>
      <c r="AE239" s="14"/>
      <c r="AT239" s="265" t="s">
        <v>159</v>
      </c>
      <c r="AU239" s="265" t="s">
        <v>87</v>
      </c>
      <c r="AV239" s="14" t="s">
        <v>85</v>
      </c>
      <c r="AW239" s="14" t="s">
        <v>32</v>
      </c>
      <c r="AX239" s="14" t="s">
        <v>77</v>
      </c>
      <c r="AY239" s="265" t="s">
        <v>148</v>
      </c>
    </row>
    <row r="240" spans="1:51" s="13" customFormat="1" ht="12">
      <c r="A240" s="13"/>
      <c r="B240" s="245"/>
      <c r="C240" s="246"/>
      <c r="D240" s="240" t="s">
        <v>159</v>
      </c>
      <c r="E240" s="247" t="s">
        <v>1</v>
      </c>
      <c r="F240" s="248" t="s">
        <v>329</v>
      </c>
      <c r="G240" s="246"/>
      <c r="H240" s="249">
        <v>7.75</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159</v>
      </c>
      <c r="AU240" s="255" t="s">
        <v>87</v>
      </c>
      <c r="AV240" s="13" t="s">
        <v>87</v>
      </c>
      <c r="AW240" s="13" t="s">
        <v>32</v>
      </c>
      <c r="AX240" s="13" t="s">
        <v>77</v>
      </c>
      <c r="AY240" s="255" t="s">
        <v>148</v>
      </c>
    </row>
    <row r="241" spans="1:51" s="13" customFormat="1" ht="12">
      <c r="A241" s="13"/>
      <c r="B241" s="245"/>
      <c r="C241" s="246"/>
      <c r="D241" s="240" t="s">
        <v>159</v>
      </c>
      <c r="E241" s="247" t="s">
        <v>1</v>
      </c>
      <c r="F241" s="248" t="s">
        <v>330</v>
      </c>
      <c r="G241" s="246"/>
      <c r="H241" s="249">
        <v>49.245</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5" customFormat="1" ht="12">
      <c r="A242" s="15"/>
      <c r="B242" s="266"/>
      <c r="C242" s="267"/>
      <c r="D242" s="240" t="s">
        <v>159</v>
      </c>
      <c r="E242" s="268" t="s">
        <v>1</v>
      </c>
      <c r="F242" s="269" t="s">
        <v>167</v>
      </c>
      <c r="G242" s="267"/>
      <c r="H242" s="270">
        <v>56.995</v>
      </c>
      <c r="I242" s="271"/>
      <c r="J242" s="267"/>
      <c r="K242" s="267"/>
      <c r="L242" s="272"/>
      <c r="M242" s="273"/>
      <c r="N242" s="274"/>
      <c r="O242" s="274"/>
      <c r="P242" s="274"/>
      <c r="Q242" s="274"/>
      <c r="R242" s="274"/>
      <c r="S242" s="274"/>
      <c r="T242" s="275"/>
      <c r="U242" s="15"/>
      <c r="V242" s="15"/>
      <c r="W242" s="15"/>
      <c r="X242" s="15"/>
      <c r="Y242" s="15"/>
      <c r="Z242" s="15"/>
      <c r="AA242" s="15"/>
      <c r="AB242" s="15"/>
      <c r="AC242" s="15"/>
      <c r="AD242" s="15"/>
      <c r="AE242" s="15"/>
      <c r="AT242" s="276" t="s">
        <v>159</v>
      </c>
      <c r="AU242" s="276" t="s">
        <v>87</v>
      </c>
      <c r="AV242" s="15" t="s">
        <v>155</v>
      </c>
      <c r="AW242" s="15" t="s">
        <v>32</v>
      </c>
      <c r="AX242" s="15" t="s">
        <v>85</v>
      </c>
      <c r="AY242" s="276" t="s">
        <v>148</v>
      </c>
    </row>
    <row r="243" spans="1:65" s="2" customFormat="1" ht="24.15" customHeight="1">
      <c r="A243" s="39"/>
      <c r="B243" s="40"/>
      <c r="C243" s="288" t="s">
        <v>331</v>
      </c>
      <c r="D243" s="288" t="s">
        <v>295</v>
      </c>
      <c r="E243" s="289" t="s">
        <v>320</v>
      </c>
      <c r="F243" s="290" t="s">
        <v>321</v>
      </c>
      <c r="G243" s="291" t="s">
        <v>153</v>
      </c>
      <c r="H243" s="292">
        <v>62.695</v>
      </c>
      <c r="I243" s="293"/>
      <c r="J243" s="294">
        <f>ROUND(I243*H243,2)</f>
        <v>0</v>
      </c>
      <c r="K243" s="290" t="s">
        <v>163</v>
      </c>
      <c r="L243" s="295"/>
      <c r="M243" s="296" t="s">
        <v>1</v>
      </c>
      <c r="N243" s="297" t="s">
        <v>42</v>
      </c>
      <c r="O243" s="92"/>
      <c r="P243" s="236">
        <f>O243*H243</f>
        <v>0</v>
      </c>
      <c r="Q243" s="236">
        <v>0.0135</v>
      </c>
      <c r="R243" s="236">
        <f>Q243*H243</f>
        <v>0.8463825</v>
      </c>
      <c r="S243" s="236">
        <v>0</v>
      </c>
      <c r="T243" s="237">
        <f>S243*H243</f>
        <v>0</v>
      </c>
      <c r="U243" s="39"/>
      <c r="V243" s="39"/>
      <c r="W243" s="39"/>
      <c r="X243" s="39"/>
      <c r="Y243" s="39"/>
      <c r="Z243" s="39"/>
      <c r="AA243" s="39"/>
      <c r="AB243" s="39"/>
      <c r="AC243" s="39"/>
      <c r="AD243" s="39"/>
      <c r="AE243" s="39"/>
      <c r="AR243" s="238" t="s">
        <v>192</v>
      </c>
      <c r="AT243" s="238" t="s">
        <v>295</v>
      </c>
      <c r="AU243" s="238" t="s">
        <v>87</v>
      </c>
      <c r="AY243" s="18" t="s">
        <v>148</v>
      </c>
      <c r="BE243" s="239">
        <f>IF(N243="základní",J243,0)</f>
        <v>0</v>
      </c>
      <c r="BF243" s="239">
        <f>IF(N243="snížená",J243,0)</f>
        <v>0</v>
      </c>
      <c r="BG243" s="239">
        <f>IF(N243="zákl. přenesená",J243,0)</f>
        <v>0</v>
      </c>
      <c r="BH243" s="239">
        <f>IF(N243="sníž. přenesená",J243,0)</f>
        <v>0</v>
      </c>
      <c r="BI243" s="239">
        <f>IF(N243="nulová",J243,0)</f>
        <v>0</v>
      </c>
      <c r="BJ243" s="18" t="s">
        <v>85</v>
      </c>
      <c r="BK243" s="239">
        <f>ROUND(I243*H243,2)</f>
        <v>0</v>
      </c>
      <c r="BL243" s="18" t="s">
        <v>155</v>
      </c>
      <c r="BM243" s="238" t="s">
        <v>332</v>
      </c>
    </row>
    <row r="244" spans="1:51" s="13" customFormat="1" ht="12">
      <c r="A244" s="13"/>
      <c r="B244" s="245"/>
      <c r="C244" s="246"/>
      <c r="D244" s="240" t="s">
        <v>159</v>
      </c>
      <c r="E244" s="247" t="s">
        <v>1</v>
      </c>
      <c r="F244" s="248" t="s">
        <v>333</v>
      </c>
      <c r="G244" s="246"/>
      <c r="H244" s="249">
        <v>62.695</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85</v>
      </c>
      <c r="AY244" s="255" t="s">
        <v>148</v>
      </c>
    </row>
    <row r="245" spans="1:65" s="2" customFormat="1" ht="33" customHeight="1">
      <c r="A245" s="39"/>
      <c r="B245" s="40"/>
      <c r="C245" s="227" t="s">
        <v>334</v>
      </c>
      <c r="D245" s="227" t="s">
        <v>150</v>
      </c>
      <c r="E245" s="228" t="s">
        <v>325</v>
      </c>
      <c r="F245" s="229" t="s">
        <v>326</v>
      </c>
      <c r="G245" s="230" t="s">
        <v>153</v>
      </c>
      <c r="H245" s="231">
        <v>102</v>
      </c>
      <c r="I245" s="232"/>
      <c r="J245" s="233">
        <f>ROUND(I245*H245,2)</f>
        <v>0</v>
      </c>
      <c r="K245" s="229" t="s">
        <v>163</v>
      </c>
      <c r="L245" s="45"/>
      <c r="M245" s="234" t="s">
        <v>1</v>
      </c>
      <c r="N245" s="235" t="s">
        <v>42</v>
      </c>
      <c r="O245" s="92"/>
      <c r="P245" s="236">
        <f>O245*H245</f>
        <v>0</v>
      </c>
      <c r="Q245" s="236">
        <v>0.01152</v>
      </c>
      <c r="R245" s="236">
        <f>Q245*H245</f>
        <v>1.17504</v>
      </c>
      <c r="S245" s="236">
        <v>0</v>
      </c>
      <c r="T245" s="237">
        <f>S245*H245</f>
        <v>0</v>
      </c>
      <c r="U245" s="39"/>
      <c r="V245" s="39"/>
      <c r="W245" s="39"/>
      <c r="X245" s="39"/>
      <c r="Y245" s="39"/>
      <c r="Z245" s="39"/>
      <c r="AA245" s="39"/>
      <c r="AB245" s="39"/>
      <c r="AC245" s="39"/>
      <c r="AD245" s="39"/>
      <c r="AE245" s="39"/>
      <c r="AR245" s="238" t="s">
        <v>155</v>
      </c>
      <c r="AT245" s="238" t="s">
        <v>150</v>
      </c>
      <c r="AU245" s="238" t="s">
        <v>87</v>
      </c>
      <c r="AY245" s="18" t="s">
        <v>148</v>
      </c>
      <c r="BE245" s="239">
        <f>IF(N245="základní",J245,0)</f>
        <v>0</v>
      </c>
      <c r="BF245" s="239">
        <f>IF(N245="snížená",J245,0)</f>
        <v>0</v>
      </c>
      <c r="BG245" s="239">
        <f>IF(N245="zákl. přenesená",J245,0)</f>
        <v>0</v>
      </c>
      <c r="BH245" s="239">
        <f>IF(N245="sníž. přenesená",J245,0)</f>
        <v>0</v>
      </c>
      <c r="BI245" s="239">
        <f>IF(N245="nulová",J245,0)</f>
        <v>0</v>
      </c>
      <c r="BJ245" s="18" t="s">
        <v>85</v>
      </c>
      <c r="BK245" s="239">
        <f>ROUND(I245*H245,2)</f>
        <v>0</v>
      </c>
      <c r="BL245" s="18" t="s">
        <v>155</v>
      </c>
      <c r="BM245" s="238" t="s">
        <v>335</v>
      </c>
    </row>
    <row r="246" spans="1:47" s="2" customFormat="1" ht="12">
      <c r="A246" s="39"/>
      <c r="B246" s="40"/>
      <c r="C246" s="41"/>
      <c r="D246" s="240" t="s">
        <v>157</v>
      </c>
      <c r="E246" s="41"/>
      <c r="F246" s="241" t="s">
        <v>336</v>
      </c>
      <c r="G246" s="41"/>
      <c r="H246" s="41"/>
      <c r="I246" s="242"/>
      <c r="J246" s="41"/>
      <c r="K246" s="41"/>
      <c r="L246" s="45"/>
      <c r="M246" s="243"/>
      <c r="N246" s="244"/>
      <c r="O246" s="92"/>
      <c r="P246" s="92"/>
      <c r="Q246" s="92"/>
      <c r="R246" s="92"/>
      <c r="S246" s="92"/>
      <c r="T246" s="93"/>
      <c r="U246" s="39"/>
      <c r="V246" s="39"/>
      <c r="W246" s="39"/>
      <c r="X246" s="39"/>
      <c r="Y246" s="39"/>
      <c r="Z246" s="39"/>
      <c r="AA246" s="39"/>
      <c r="AB246" s="39"/>
      <c r="AC246" s="39"/>
      <c r="AD246" s="39"/>
      <c r="AE246" s="39"/>
      <c r="AT246" s="18" t="s">
        <v>157</v>
      </c>
      <c r="AU246" s="18" t="s">
        <v>87</v>
      </c>
    </row>
    <row r="247" spans="1:51" s="14" customFormat="1" ht="12">
      <c r="A247" s="14"/>
      <c r="B247" s="256"/>
      <c r="C247" s="257"/>
      <c r="D247" s="240" t="s">
        <v>159</v>
      </c>
      <c r="E247" s="258" t="s">
        <v>1</v>
      </c>
      <c r="F247" s="259" t="s">
        <v>337</v>
      </c>
      <c r="G247" s="257"/>
      <c r="H247" s="258" t="s">
        <v>1</v>
      </c>
      <c r="I247" s="260"/>
      <c r="J247" s="257"/>
      <c r="K247" s="257"/>
      <c r="L247" s="261"/>
      <c r="M247" s="262"/>
      <c r="N247" s="263"/>
      <c r="O247" s="263"/>
      <c r="P247" s="263"/>
      <c r="Q247" s="263"/>
      <c r="R247" s="263"/>
      <c r="S247" s="263"/>
      <c r="T247" s="264"/>
      <c r="U247" s="14"/>
      <c r="V247" s="14"/>
      <c r="W247" s="14"/>
      <c r="X247" s="14"/>
      <c r="Y247" s="14"/>
      <c r="Z247" s="14"/>
      <c r="AA247" s="14"/>
      <c r="AB247" s="14"/>
      <c r="AC247" s="14"/>
      <c r="AD247" s="14"/>
      <c r="AE247" s="14"/>
      <c r="AT247" s="265" t="s">
        <v>159</v>
      </c>
      <c r="AU247" s="265" t="s">
        <v>87</v>
      </c>
      <c r="AV247" s="14" t="s">
        <v>85</v>
      </c>
      <c r="AW247" s="14" t="s">
        <v>32</v>
      </c>
      <c r="AX247" s="14" t="s">
        <v>77</v>
      </c>
      <c r="AY247" s="265" t="s">
        <v>148</v>
      </c>
    </row>
    <row r="248" spans="1:51" s="13" customFormat="1" ht="12">
      <c r="A248" s="13"/>
      <c r="B248" s="245"/>
      <c r="C248" s="246"/>
      <c r="D248" s="240" t="s">
        <v>159</v>
      </c>
      <c r="E248" s="247" t="s">
        <v>1</v>
      </c>
      <c r="F248" s="248" t="s">
        <v>206</v>
      </c>
      <c r="G248" s="246"/>
      <c r="H248" s="249">
        <v>114.39</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159</v>
      </c>
      <c r="AU248" s="255" t="s">
        <v>87</v>
      </c>
      <c r="AV248" s="13" t="s">
        <v>87</v>
      </c>
      <c r="AW248" s="13" t="s">
        <v>32</v>
      </c>
      <c r="AX248" s="13" t="s">
        <v>77</v>
      </c>
      <c r="AY248" s="255" t="s">
        <v>148</v>
      </c>
    </row>
    <row r="249" spans="1:51" s="13" customFormat="1" ht="12">
      <c r="A249" s="13"/>
      <c r="B249" s="245"/>
      <c r="C249" s="246"/>
      <c r="D249" s="240" t="s">
        <v>159</v>
      </c>
      <c r="E249" s="247" t="s">
        <v>1</v>
      </c>
      <c r="F249" s="248" t="s">
        <v>207</v>
      </c>
      <c r="G249" s="246"/>
      <c r="H249" s="249">
        <v>-6.72</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3" customFormat="1" ht="12">
      <c r="A250" s="13"/>
      <c r="B250" s="245"/>
      <c r="C250" s="246"/>
      <c r="D250" s="240" t="s">
        <v>159</v>
      </c>
      <c r="E250" s="247" t="s">
        <v>1</v>
      </c>
      <c r="F250" s="248" t="s">
        <v>208</v>
      </c>
      <c r="G250" s="246"/>
      <c r="H250" s="249">
        <v>-5.67</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5" customFormat="1" ht="12">
      <c r="A251" s="15"/>
      <c r="B251" s="266"/>
      <c r="C251" s="267"/>
      <c r="D251" s="240" t="s">
        <v>159</v>
      </c>
      <c r="E251" s="268" t="s">
        <v>1</v>
      </c>
      <c r="F251" s="269" t="s">
        <v>167</v>
      </c>
      <c r="G251" s="267"/>
      <c r="H251" s="270">
        <v>102</v>
      </c>
      <c r="I251" s="271"/>
      <c r="J251" s="267"/>
      <c r="K251" s="267"/>
      <c r="L251" s="272"/>
      <c r="M251" s="273"/>
      <c r="N251" s="274"/>
      <c r="O251" s="274"/>
      <c r="P251" s="274"/>
      <c r="Q251" s="274"/>
      <c r="R251" s="274"/>
      <c r="S251" s="274"/>
      <c r="T251" s="275"/>
      <c r="U251" s="15"/>
      <c r="V251" s="15"/>
      <c r="W251" s="15"/>
      <c r="X251" s="15"/>
      <c r="Y251" s="15"/>
      <c r="Z251" s="15"/>
      <c r="AA251" s="15"/>
      <c r="AB251" s="15"/>
      <c r="AC251" s="15"/>
      <c r="AD251" s="15"/>
      <c r="AE251" s="15"/>
      <c r="AT251" s="276" t="s">
        <v>159</v>
      </c>
      <c r="AU251" s="276" t="s">
        <v>87</v>
      </c>
      <c r="AV251" s="15" t="s">
        <v>155</v>
      </c>
      <c r="AW251" s="15" t="s">
        <v>32</v>
      </c>
      <c r="AX251" s="15" t="s">
        <v>85</v>
      </c>
      <c r="AY251" s="276" t="s">
        <v>148</v>
      </c>
    </row>
    <row r="252" spans="1:65" s="2" customFormat="1" ht="24.15" customHeight="1">
      <c r="A252" s="39"/>
      <c r="B252" s="40"/>
      <c r="C252" s="288" t="s">
        <v>338</v>
      </c>
      <c r="D252" s="288" t="s">
        <v>295</v>
      </c>
      <c r="E252" s="289" t="s">
        <v>339</v>
      </c>
      <c r="F252" s="290" t="s">
        <v>340</v>
      </c>
      <c r="G252" s="291" t="s">
        <v>153</v>
      </c>
      <c r="H252" s="292">
        <v>112.2</v>
      </c>
      <c r="I252" s="293"/>
      <c r="J252" s="294">
        <f>ROUND(I252*H252,2)</f>
        <v>0</v>
      </c>
      <c r="K252" s="290" t="s">
        <v>163</v>
      </c>
      <c r="L252" s="295"/>
      <c r="M252" s="296" t="s">
        <v>1</v>
      </c>
      <c r="N252" s="297" t="s">
        <v>42</v>
      </c>
      <c r="O252" s="92"/>
      <c r="P252" s="236">
        <f>O252*H252</f>
        <v>0</v>
      </c>
      <c r="Q252" s="236">
        <v>0.015</v>
      </c>
      <c r="R252" s="236">
        <f>Q252*H252</f>
        <v>1.683</v>
      </c>
      <c r="S252" s="236">
        <v>0</v>
      </c>
      <c r="T252" s="237">
        <f>S252*H252</f>
        <v>0</v>
      </c>
      <c r="U252" s="39"/>
      <c r="V252" s="39"/>
      <c r="W252" s="39"/>
      <c r="X252" s="39"/>
      <c r="Y252" s="39"/>
      <c r="Z252" s="39"/>
      <c r="AA252" s="39"/>
      <c r="AB252" s="39"/>
      <c r="AC252" s="39"/>
      <c r="AD252" s="39"/>
      <c r="AE252" s="39"/>
      <c r="AR252" s="238" t="s">
        <v>192</v>
      </c>
      <c r="AT252" s="238" t="s">
        <v>295</v>
      </c>
      <c r="AU252" s="238" t="s">
        <v>87</v>
      </c>
      <c r="AY252" s="18" t="s">
        <v>148</v>
      </c>
      <c r="BE252" s="239">
        <f>IF(N252="základní",J252,0)</f>
        <v>0</v>
      </c>
      <c r="BF252" s="239">
        <f>IF(N252="snížená",J252,0)</f>
        <v>0</v>
      </c>
      <c r="BG252" s="239">
        <f>IF(N252="zákl. přenesená",J252,0)</f>
        <v>0</v>
      </c>
      <c r="BH252" s="239">
        <f>IF(N252="sníž. přenesená",J252,0)</f>
        <v>0</v>
      </c>
      <c r="BI252" s="239">
        <f>IF(N252="nulová",J252,0)</f>
        <v>0</v>
      </c>
      <c r="BJ252" s="18" t="s">
        <v>85</v>
      </c>
      <c r="BK252" s="239">
        <f>ROUND(I252*H252,2)</f>
        <v>0</v>
      </c>
      <c r="BL252" s="18" t="s">
        <v>155</v>
      </c>
      <c r="BM252" s="238" t="s">
        <v>341</v>
      </c>
    </row>
    <row r="253" spans="1:51" s="13" customFormat="1" ht="12">
      <c r="A253" s="13"/>
      <c r="B253" s="245"/>
      <c r="C253" s="246"/>
      <c r="D253" s="240" t="s">
        <v>159</v>
      </c>
      <c r="E253" s="247" t="s">
        <v>1</v>
      </c>
      <c r="F253" s="248" t="s">
        <v>342</v>
      </c>
      <c r="G253" s="246"/>
      <c r="H253" s="249">
        <v>112.2</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85</v>
      </c>
      <c r="AY253" s="255" t="s">
        <v>148</v>
      </c>
    </row>
    <row r="254" spans="1:65" s="2" customFormat="1" ht="33" customHeight="1">
      <c r="A254" s="39"/>
      <c r="B254" s="40"/>
      <c r="C254" s="227" t="s">
        <v>343</v>
      </c>
      <c r="D254" s="227" t="s">
        <v>150</v>
      </c>
      <c r="E254" s="228" t="s">
        <v>344</v>
      </c>
      <c r="F254" s="229" t="s">
        <v>345</v>
      </c>
      <c r="G254" s="230" t="s">
        <v>153</v>
      </c>
      <c r="H254" s="231">
        <v>506.63</v>
      </c>
      <c r="I254" s="232"/>
      <c r="J254" s="233">
        <f>ROUND(I254*H254,2)</f>
        <v>0</v>
      </c>
      <c r="K254" s="229" t="s">
        <v>163</v>
      </c>
      <c r="L254" s="45"/>
      <c r="M254" s="234" t="s">
        <v>1</v>
      </c>
      <c r="N254" s="235" t="s">
        <v>42</v>
      </c>
      <c r="O254" s="92"/>
      <c r="P254" s="236">
        <f>O254*H254</f>
        <v>0</v>
      </c>
      <c r="Q254" s="236">
        <v>0.01168</v>
      </c>
      <c r="R254" s="236">
        <f>Q254*H254</f>
        <v>5.9174384</v>
      </c>
      <c r="S254" s="236">
        <v>0</v>
      </c>
      <c r="T254" s="237">
        <f>S254*H254</f>
        <v>0</v>
      </c>
      <c r="U254" s="39"/>
      <c r="V254" s="39"/>
      <c r="W254" s="39"/>
      <c r="X254" s="39"/>
      <c r="Y254" s="39"/>
      <c r="Z254" s="39"/>
      <c r="AA254" s="39"/>
      <c r="AB254" s="39"/>
      <c r="AC254" s="39"/>
      <c r="AD254" s="39"/>
      <c r="AE254" s="39"/>
      <c r="AR254" s="238" t="s">
        <v>155</v>
      </c>
      <c r="AT254" s="238" t="s">
        <v>150</v>
      </c>
      <c r="AU254" s="238" t="s">
        <v>87</v>
      </c>
      <c r="AY254" s="18" t="s">
        <v>148</v>
      </c>
      <c r="BE254" s="239">
        <f>IF(N254="základní",J254,0)</f>
        <v>0</v>
      </c>
      <c r="BF254" s="239">
        <f>IF(N254="snížená",J254,0)</f>
        <v>0</v>
      </c>
      <c r="BG254" s="239">
        <f>IF(N254="zákl. přenesená",J254,0)</f>
        <v>0</v>
      </c>
      <c r="BH254" s="239">
        <f>IF(N254="sníž. přenesená",J254,0)</f>
        <v>0</v>
      </c>
      <c r="BI254" s="239">
        <f>IF(N254="nulová",J254,0)</f>
        <v>0</v>
      </c>
      <c r="BJ254" s="18" t="s">
        <v>85</v>
      </c>
      <c r="BK254" s="239">
        <f>ROUND(I254*H254,2)</f>
        <v>0</v>
      </c>
      <c r="BL254" s="18" t="s">
        <v>155</v>
      </c>
      <c r="BM254" s="238" t="s">
        <v>346</v>
      </c>
    </row>
    <row r="255" spans="1:47" s="2" customFormat="1" ht="12">
      <c r="A255" s="39"/>
      <c r="B255" s="40"/>
      <c r="C255" s="41"/>
      <c r="D255" s="240" t="s">
        <v>157</v>
      </c>
      <c r="E255" s="41"/>
      <c r="F255" s="241" t="s">
        <v>291</v>
      </c>
      <c r="G255" s="41"/>
      <c r="H255" s="41"/>
      <c r="I255" s="242"/>
      <c r="J255" s="41"/>
      <c r="K255" s="41"/>
      <c r="L255" s="45"/>
      <c r="M255" s="243"/>
      <c r="N255" s="244"/>
      <c r="O255" s="92"/>
      <c r="P255" s="92"/>
      <c r="Q255" s="92"/>
      <c r="R255" s="92"/>
      <c r="S255" s="92"/>
      <c r="T255" s="93"/>
      <c r="U255" s="39"/>
      <c r="V255" s="39"/>
      <c r="W255" s="39"/>
      <c r="X255" s="39"/>
      <c r="Y255" s="39"/>
      <c r="Z255" s="39"/>
      <c r="AA255" s="39"/>
      <c r="AB255" s="39"/>
      <c r="AC255" s="39"/>
      <c r="AD255" s="39"/>
      <c r="AE255" s="39"/>
      <c r="AT255" s="18" t="s">
        <v>157</v>
      </c>
      <c r="AU255" s="18" t="s">
        <v>87</v>
      </c>
    </row>
    <row r="256" spans="1:51" s="14" customFormat="1" ht="12">
      <c r="A256" s="14"/>
      <c r="B256" s="256"/>
      <c r="C256" s="257"/>
      <c r="D256" s="240" t="s">
        <v>159</v>
      </c>
      <c r="E256" s="258" t="s">
        <v>1</v>
      </c>
      <c r="F256" s="259" t="s">
        <v>347</v>
      </c>
      <c r="G256" s="257"/>
      <c r="H256" s="258" t="s">
        <v>1</v>
      </c>
      <c r="I256" s="260"/>
      <c r="J256" s="257"/>
      <c r="K256" s="257"/>
      <c r="L256" s="261"/>
      <c r="M256" s="262"/>
      <c r="N256" s="263"/>
      <c r="O256" s="263"/>
      <c r="P256" s="263"/>
      <c r="Q256" s="263"/>
      <c r="R256" s="263"/>
      <c r="S256" s="263"/>
      <c r="T256" s="264"/>
      <c r="U256" s="14"/>
      <c r="V256" s="14"/>
      <c r="W256" s="14"/>
      <c r="X256" s="14"/>
      <c r="Y256" s="14"/>
      <c r="Z256" s="14"/>
      <c r="AA256" s="14"/>
      <c r="AB256" s="14"/>
      <c r="AC256" s="14"/>
      <c r="AD256" s="14"/>
      <c r="AE256" s="14"/>
      <c r="AT256" s="265" t="s">
        <v>159</v>
      </c>
      <c r="AU256" s="265" t="s">
        <v>87</v>
      </c>
      <c r="AV256" s="14" t="s">
        <v>85</v>
      </c>
      <c r="AW256" s="14" t="s">
        <v>32</v>
      </c>
      <c r="AX256" s="14" t="s">
        <v>77</v>
      </c>
      <c r="AY256" s="265" t="s">
        <v>148</v>
      </c>
    </row>
    <row r="257" spans="1:51" s="13" customFormat="1" ht="12">
      <c r="A257" s="13"/>
      <c r="B257" s="245"/>
      <c r="C257" s="246"/>
      <c r="D257" s="240" t="s">
        <v>159</v>
      </c>
      <c r="E257" s="247" t="s">
        <v>1</v>
      </c>
      <c r="F257" s="248" t="s">
        <v>348</v>
      </c>
      <c r="G257" s="246"/>
      <c r="H257" s="249">
        <v>303.84</v>
      </c>
      <c r="I257" s="250"/>
      <c r="J257" s="246"/>
      <c r="K257" s="246"/>
      <c r="L257" s="251"/>
      <c r="M257" s="252"/>
      <c r="N257" s="253"/>
      <c r="O257" s="253"/>
      <c r="P257" s="253"/>
      <c r="Q257" s="253"/>
      <c r="R257" s="253"/>
      <c r="S257" s="253"/>
      <c r="T257" s="254"/>
      <c r="U257" s="13"/>
      <c r="V257" s="13"/>
      <c r="W257" s="13"/>
      <c r="X257" s="13"/>
      <c r="Y257" s="13"/>
      <c r="Z257" s="13"/>
      <c r="AA257" s="13"/>
      <c r="AB257" s="13"/>
      <c r="AC257" s="13"/>
      <c r="AD257" s="13"/>
      <c r="AE257" s="13"/>
      <c r="AT257" s="255" t="s">
        <v>159</v>
      </c>
      <c r="AU257" s="255" t="s">
        <v>87</v>
      </c>
      <c r="AV257" s="13" t="s">
        <v>87</v>
      </c>
      <c r="AW257" s="13" t="s">
        <v>32</v>
      </c>
      <c r="AX257" s="13" t="s">
        <v>77</v>
      </c>
      <c r="AY257" s="255" t="s">
        <v>148</v>
      </c>
    </row>
    <row r="258" spans="1:51" s="13" customFormat="1" ht="12">
      <c r="A258" s="13"/>
      <c r="B258" s="245"/>
      <c r="C258" s="246"/>
      <c r="D258" s="240" t="s">
        <v>159</v>
      </c>
      <c r="E258" s="247" t="s">
        <v>1</v>
      </c>
      <c r="F258" s="248" t="s">
        <v>251</v>
      </c>
      <c r="G258" s="246"/>
      <c r="H258" s="249">
        <v>136.92</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159</v>
      </c>
      <c r="AU258" s="255" t="s">
        <v>87</v>
      </c>
      <c r="AV258" s="13" t="s">
        <v>87</v>
      </c>
      <c r="AW258" s="13" t="s">
        <v>32</v>
      </c>
      <c r="AX258" s="13" t="s">
        <v>77</v>
      </c>
      <c r="AY258" s="255" t="s">
        <v>148</v>
      </c>
    </row>
    <row r="259" spans="1:51" s="13" customFormat="1" ht="12">
      <c r="A259" s="13"/>
      <c r="B259" s="245"/>
      <c r="C259" s="246"/>
      <c r="D259" s="240" t="s">
        <v>159</v>
      </c>
      <c r="E259" s="247" t="s">
        <v>1</v>
      </c>
      <c r="F259" s="248" t="s">
        <v>349</v>
      </c>
      <c r="G259" s="246"/>
      <c r="H259" s="249">
        <v>56.25</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159</v>
      </c>
      <c r="AU259" s="255" t="s">
        <v>87</v>
      </c>
      <c r="AV259" s="13" t="s">
        <v>87</v>
      </c>
      <c r="AW259" s="13" t="s">
        <v>32</v>
      </c>
      <c r="AX259" s="13" t="s">
        <v>77</v>
      </c>
      <c r="AY259" s="255" t="s">
        <v>148</v>
      </c>
    </row>
    <row r="260" spans="1:51" s="13" customFormat="1" ht="12">
      <c r="A260" s="13"/>
      <c r="B260" s="245"/>
      <c r="C260" s="246"/>
      <c r="D260" s="240" t="s">
        <v>159</v>
      </c>
      <c r="E260" s="247" t="s">
        <v>1</v>
      </c>
      <c r="F260" s="248" t="s">
        <v>350</v>
      </c>
      <c r="G260" s="246"/>
      <c r="H260" s="249">
        <v>113.94</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77</v>
      </c>
      <c r="AY260" s="255" t="s">
        <v>148</v>
      </c>
    </row>
    <row r="261" spans="1:51" s="13" customFormat="1" ht="12">
      <c r="A261" s="13"/>
      <c r="B261" s="245"/>
      <c r="C261" s="246"/>
      <c r="D261" s="240" t="s">
        <v>159</v>
      </c>
      <c r="E261" s="247" t="s">
        <v>1</v>
      </c>
      <c r="F261" s="248" t="s">
        <v>253</v>
      </c>
      <c r="G261" s="246"/>
      <c r="H261" s="249">
        <v>-82.08</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3" customFormat="1" ht="12">
      <c r="A262" s="13"/>
      <c r="B262" s="245"/>
      <c r="C262" s="246"/>
      <c r="D262" s="240" t="s">
        <v>159</v>
      </c>
      <c r="E262" s="247" t="s">
        <v>1</v>
      </c>
      <c r="F262" s="248" t="s">
        <v>254</v>
      </c>
      <c r="G262" s="246"/>
      <c r="H262" s="249">
        <v>-9.72</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159</v>
      </c>
      <c r="AU262" s="255" t="s">
        <v>87</v>
      </c>
      <c r="AV262" s="13" t="s">
        <v>87</v>
      </c>
      <c r="AW262" s="13" t="s">
        <v>32</v>
      </c>
      <c r="AX262" s="13" t="s">
        <v>77</v>
      </c>
      <c r="AY262" s="255" t="s">
        <v>148</v>
      </c>
    </row>
    <row r="263" spans="1:51" s="13" customFormat="1" ht="12">
      <c r="A263" s="13"/>
      <c r="B263" s="245"/>
      <c r="C263" s="246"/>
      <c r="D263" s="240" t="s">
        <v>159</v>
      </c>
      <c r="E263" s="247" t="s">
        <v>1</v>
      </c>
      <c r="F263" s="248" t="s">
        <v>255</v>
      </c>
      <c r="G263" s="246"/>
      <c r="H263" s="249">
        <v>-2.4</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77</v>
      </c>
      <c r="AY263" s="255" t="s">
        <v>148</v>
      </c>
    </row>
    <row r="264" spans="1:51" s="13" customFormat="1" ht="12">
      <c r="A264" s="13"/>
      <c r="B264" s="245"/>
      <c r="C264" s="246"/>
      <c r="D264" s="240" t="s">
        <v>159</v>
      </c>
      <c r="E264" s="247" t="s">
        <v>1</v>
      </c>
      <c r="F264" s="248" t="s">
        <v>256</v>
      </c>
      <c r="G264" s="246"/>
      <c r="H264" s="249">
        <v>-2.97</v>
      </c>
      <c r="I264" s="250"/>
      <c r="J264" s="246"/>
      <c r="K264" s="246"/>
      <c r="L264" s="251"/>
      <c r="M264" s="252"/>
      <c r="N264" s="253"/>
      <c r="O264" s="253"/>
      <c r="P264" s="253"/>
      <c r="Q264" s="253"/>
      <c r="R264" s="253"/>
      <c r="S264" s="253"/>
      <c r="T264" s="254"/>
      <c r="U264" s="13"/>
      <c r="V264" s="13"/>
      <c r="W264" s="13"/>
      <c r="X264" s="13"/>
      <c r="Y264" s="13"/>
      <c r="Z264" s="13"/>
      <c r="AA264" s="13"/>
      <c r="AB264" s="13"/>
      <c r="AC264" s="13"/>
      <c r="AD264" s="13"/>
      <c r="AE264" s="13"/>
      <c r="AT264" s="255" t="s">
        <v>159</v>
      </c>
      <c r="AU264" s="255" t="s">
        <v>87</v>
      </c>
      <c r="AV264" s="13" t="s">
        <v>87</v>
      </c>
      <c r="AW264" s="13" t="s">
        <v>32</v>
      </c>
      <c r="AX264" s="13" t="s">
        <v>77</v>
      </c>
      <c r="AY264" s="255" t="s">
        <v>148</v>
      </c>
    </row>
    <row r="265" spans="1:51" s="13" customFormat="1" ht="12">
      <c r="A265" s="13"/>
      <c r="B265" s="245"/>
      <c r="C265" s="246"/>
      <c r="D265" s="240" t="s">
        <v>159</v>
      </c>
      <c r="E265" s="247" t="s">
        <v>1</v>
      </c>
      <c r="F265" s="248" t="s">
        <v>257</v>
      </c>
      <c r="G265" s="246"/>
      <c r="H265" s="249">
        <v>-7.15</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159</v>
      </c>
      <c r="AU265" s="255" t="s">
        <v>87</v>
      </c>
      <c r="AV265" s="13" t="s">
        <v>87</v>
      </c>
      <c r="AW265" s="13" t="s">
        <v>32</v>
      </c>
      <c r="AX265" s="13" t="s">
        <v>77</v>
      </c>
      <c r="AY265" s="255" t="s">
        <v>148</v>
      </c>
    </row>
    <row r="266" spans="1:51" s="15" customFormat="1" ht="12">
      <c r="A266" s="15"/>
      <c r="B266" s="266"/>
      <c r="C266" s="267"/>
      <c r="D266" s="240" t="s">
        <v>159</v>
      </c>
      <c r="E266" s="268" t="s">
        <v>1</v>
      </c>
      <c r="F266" s="269" t="s">
        <v>167</v>
      </c>
      <c r="G266" s="267"/>
      <c r="H266" s="270">
        <v>506.63</v>
      </c>
      <c r="I266" s="271"/>
      <c r="J266" s="267"/>
      <c r="K266" s="267"/>
      <c r="L266" s="272"/>
      <c r="M266" s="273"/>
      <c r="N266" s="274"/>
      <c r="O266" s="274"/>
      <c r="P266" s="274"/>
      <c r="Q266" s="274"/>
      <c r="R266" s="274"/>
      <c r="S266" s="274"/>
      <c r="T266" s="275"/>
      <c r="U266" s="15"/>
      <c r="V266" s="15"/>
      <c r="W266" s="15"/>
      <c r="X266" s="15"/>
      <c r="Y266" s="15"/>
      <c r="Z266" s="15"/>
      <c r="AA266" s="15"/>
      <c r="AB266" s="15"/>
      <c r="AC266" s="15"/>
      <c r="AD266" s="15"/>
      <c r="AE266" s="15"/>
      <c r="AT266" s="276" t="s">
        <v>159</v>
      </c>
      <c r="AU266" s="276" t="s">
        <v>87</v>
      </c>
      <c r="AV266" s="15" t="s">
        <v>155</v>
      </c>
      <c r="AW266" s="15" t="s">
        <v>32</v>
      </c>
      <c r="AX266" s="15" t="s">
        <v>85</v>
      </c>
      <c r="AY266" s="276" t="s">
        <v>148</v>
      </c>
    </row>
    <row r="267" spans="1:65" s="2" customFormat="1" ht="24.15" customHeight="1">
      <c r="A267" s="39"/>
      <c r="B267" s="40"/>
      <c r="C267" s="288" t="s">
        <v>351</v>
      </c>
      <c r="D267" s="288" t="s">
        <v>295</v>
      </c>
      <c r="E267" s="289" t="s">
        <v>352</v>
      </c>
      <c r="F267" s="290" t="s">
        <v>353</v>
      </c>
      <c r="G267" s="291" t="s">
        <v>153</v>
      </c>
      <c r="H267" s="292">
        <v>557.293</v>
      </c>
      <c r="I267" s="293"/>
      <c r="J267" s="294">
        <f>ROUND(I267*H267,2)</f>
        <v>0</v>
      </c>
      <c r="K267" s="290" t="s">
        <v>163</v>
      </c>
      <c r="L267" s="295"/>
      <c r="M267" s="296" t="s">
        <v>1</v>
      </c>
      <c r="N267" s="297" t="s">
        <v>42</v>
      </c>
      <c r="O267" s="92"/>
      <c r="P267" s="236">
        <f>O267*H267</f>
        <v>0</v>
      </c>
      <c r="Q267" s="236">
        <v>0.0195</v>
      </c>
      <c r="R267" s="236">
        <f>Q267*H267</f>
        <v>10.8672135</v>
      </c>
      <c r="S267" s="236">
        <v>0</v>
      </c>
      <c r="T267" s="237">
        <f>S267*H267</f>
        <v>0</v>
      </c>
      <c r="U267" s="39"/>
      <c r="V267" s="39"/>
      <c r="W267" s="39"/>
      <c r="X267" s="39"/>
      <c r="Y267" s="39"/>
      <c r="Z267" s="39"/>
      <c r="AA267" s="39"/>
      <c r="AB267" s="39"/>
      <c r="AC267" s="39"/>
      <c r="AD267" s="39"/>
      <c r="AE267" s="39"/>
      <c r="AR267" s="238" t="s">
        <v>192</v>
      </c>
      <c r="AT267" s="238" t="s">
        <v>295</v>
      </c>
      <c r="AU267" s="238" t="s">
        <v>87</v>
      </c>
      <c r="AY267" s="18" t="s">
        <v>148</v>
      </c>
      <c r="BE267" s="239">
        <f>IF(N267="základní",J267,0)</f>
        <v>0</v>
      </c>
      <c r="BF267" s="239">
        <f>IF(N267="snížená",J267,0)</f>
        <v>0</v>
      </c>
      <c r="BG267" s="239">
        <f>IF(N267="zákl. přenesená",J267,0)</f>
        <v>0</v>
      </c>
      <c r="BH267" s="239">
        <f>IF(N267="sníž. přenesená",J267,0)</f>
        <v>0</v>
      </c>
      <c r="BI267" s="239">
        <f>IF(N267="nulová",J267,0)</f>
        <v>0</v>
      </c>
      <c r="BJ267" s="18" t="s">
        <v>85</v>
      </c>
      <c r="BK267" s="239">
        <f>ROUND(I267*H267,2)</f>
        <v>0</v>
      </c>
      <c r="BL267" s="18" t="s">
        <v>155</v>
      </c>
      <c r="BM267" s="238" t="s">
        <v>354</v>
      </c>
    </row>
    <row r="268" spans="1:51" s="13" customFormat="1" ht="12">
      <c r="A268" s="13"/>
      <c r="B268" s="245"/>
      <c r="C268" s="246"/>
      <c r="D268" s="240" t="s">
        <v>159</v>
      </c>
      <c r="E268" s="247" t="s">
        <v>1</v>
      </c>
      <c r="F268" s="248" t="s">
        <v>355</v>
      </c>
      <c r="G268" s="246"/>
      <c r="H268" s="249">
        <v>557.293</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159</v>
      </c>
      <c r="AU268" s="255" t="s">
        <v>87</v>
      </c>
      <c r="AV268" s="13" t="s">
        <v>87</v>
      </c>
      <c r="AW268" s="13" t="s">
        <v>32</v>
      </c>
      <c r="AX268" s="13" t="s">
        <v>85</v>
      </c>
      <c r="AY268" s="255" t="s">
        <v>148</v>
      </c>
    </row>
    <row r="269" spans="1:65" s="2" customFormat="1" ht="33" customHeight="1">
      <c r="A269" s="39"/>
      <c r="B269" s="40"/>
      <c r="C269" s="227" t="s">
        <v>356</v>
      </c>
      <c r="D269" s="227" t="s">
        <v>150</v>
      </c>
      <c r="E269" s="228" t="s">
        <v>344</v>
      </c>
      <c r="F269" s="229" t="s">
        <v>345</v>
      </c>
      <c r="G269" s="230" t="s">
        <v>153</v>
      </c>
      <c r="H269" s="231">
        <v>155.12</v>
      </c>
      <c r="I269" s="232"/>
      <c r="J269" s="233">
        <f>ROUND(I269*H269,2)</f>
        <v>0</v>
      </c>
      <c r="K269" s="229" t="s">
        <v>163</v>
      </c>
      <c r="L269" s="45"/>
      <c r="M269" s="234" t="s">
        <v>1</v>
      </c>
      <c r="N269" s="235" t="s">
        <v>42</v>
      </c>
      <c r="O269" s="92"/>
      <c r="P269" s="236">
        <f>O269*H269</f>
        <v>0</v>
      </c>
      <c r="Q269" s="236">
        <v>0.01168</v>
      </c>
      <c r="R269" s="236">
        <f>Q269*H269</f>
        <v>1.8118016</v>
      </c>
      <c r="S269" s="236">
        <v>0</v>
      </c>
      <c r="T269" s="237">
        <f>S269*H269</f>
        <v>0</v>
      </c>
      <c r="U269" s="39"/>
      <c r="V269" s="39"/>
      <c r="W269" s="39"/>
      <c r="X269" s="39"/>
      <c r="Y269" s="39"/>
      <c r="Z269" s="39"/>
      <c r="AA269" s="39"/>
      <c r="AB269" s="39"/>
      <c r="AC269" s="39"/>
      <c r="AD269" s="39"/>
      <c r="AE269" s="39"/>
      <c r="AR269" s="238" t="s">
        <v>155</v>
      </c>
      <c r="AT269" s="238" t="s">
        <v>150</v>
      </c>
      <c r="AU269" s="238" t="s">
        <v>87</v>
      </c>
      <c r="AY269" s="18" t="s">
        <v>148</v>
      </c>
      <c r="BE269" s="239">
        <f>IF(N269="základní",J269,0)</f>
        <v>0</v>
      </c>
      <c r="BF269" s="239">
        <f>IF(N269="snížená",J269,0)</f>
        <v>0</v>
      </c>
      <c r="BG269" s="239">
        <f>IF(N269="zákl. přenesená",J269,0)</f>
        <v>0</v>
      </c>
      <c r="BH269" s="239">
        <f>IF(N269="sníž. přenesená",J269,0)</f>
        <v>0</v>
      </c>
      <c r="BI269" s="239">
        <f>IF(N269="nulová",J269,0)</f>
        <v>0</v>
      </c>
      <c r="BJ269" s="18" t="s">
        <v>85</v>
      </c>
      <c r="BK269" s="239">
        <f>ROUND(I269*H269,2)</f>
        <v>0</v>
      </c>
      <c r="BL269" s="18" t="s">
        <v>155</v>
      </c>
      <c r="BM269" s="238" t="s">
        <v>357</v>
      </c>
    </row>
    <row r="270" spans="1:47" s="2" customFormat="1" ht="12">
      <c r="A270" s="39"/>
      <c r="B270" s="40"/>
      <c r="C270" s="41"/>
      <c r="D270" s="240" t="s">
        <v>157</v>
      </c>
      <c r="E270" s="41"/>
      <c r="F270" s="241" t="s">
        <v>336</v>
      </c>
      <c r="G270" s="41"/>
      <c r="H270" s="41"/>
      <c r="I270" s="242"/>
      <c r="J270" s="41"/>
      <c r="K270" s="41"/>
      <c r="L270" s="45"/>
      <c r="M270" s="243"/>
      <c r="N270" s="244"/>
      <c r="O270" s="92"/>
      <c r="P270" s="92"/>
      <c r="Q270" s="92"/>
      <c r="R270" s="92"/>
      <c r="S270" s="92"/>
      <c r="T270" s="93"/>
      <c r="U270" s="39"/>
      <c r="V270" s="39"/>
      <c r="W270" s="39"/>
      <c r="X270" s="39"/>
      <c r="Y270" s="39"/>
      <c r="Z270" s="39"/>
      <c r="AA270" s="39"/>
      <c r="AB270" s="39"/>
      <c r="AC270" s="39"/>
      <c r="AD270" s="39"/>
      <c r="AE270" s="39"/>
      <c r="AT270" s="18" t="s">
        <v>157</v>
      </c>
      <c r="AU270" s="18" t="s">
        <v>87</v>
      </c>
    </row>
    <row r="271" spans="1:51" s="14" customFormat="1" ht="12">
      <c r="A271" s="14"/>
      <c r="B271" s="256"/>
      <c r="C271" s="257"/>
      <c r="D271" s="240" t="s">
        <v>159</v>
      </c>
      <c r="E271" s="258" t="s">
        <v>1</v>
      </c>
      <c r="F271" s="259" t="s">
        <v>358</v>
      </c>
      <c r="G271" s="257"/>
      <c r="H271" s="258" t="s">
        <v>1</v>
      </c>
      <c r="I271" s="260"/>
      <c r="J271" s="257"/>
      <c r="K271" s="257"/>
      <c r="L271" s="261"/>
      <c r="M271" s="262"/>
      <c r="N271" s="263"/>
      <c r="O271" s="263"/>
      <c r="P271" s="263"/>
      <c r="Q271" s="263"/>
      <c r="R271" s="263"/>
      <c r="S271" s="263"/>
      <c r="T271" s="264"/>
      <c r="U271" s="14"/>
      <c r="V271" s="14"/>
      <c r="W271" s="14"/>
      <c r="X271" s="14"/>
      <c r="Y271" s="14"/>
      <c r="Z271" s="14"/>
      <c r="AA271" s="14"/>
      <c r="AB271" s="14"/>
      <c r="AC271" s="14"/>
      <c r="AD271" s="14"/>
      <c r="AE271" s="14"/>
      <c r="AT271" s="265" t="s">
        <v>159</v>
      </c>
      <c r="AU271" s="265" t="s">
        <v>87</v>
      </c>
      <c r="AV271" s="14" t="s">
        <v>85</v>
      </c>
      <c r="AW271" s="14" t="s">
        <v>32</v>
      </c>
      <c r="AX271" s="14" t="s">
        <v>77</v>
      </c>
      <c r="AY271" s="265" t="s">
        <v>148</v>
      </c>
    </row>
    <row r="272" spans="1:51" s="13" customFormat="1" ht="12">
      <c r="A272" s="13"/>
      <c r="B272" s="245"/>
      <c r="C272" s="246"/>
      <c r="D272" s="240" t="s">
        <v>159</v>
      </c>
      <c r="E272" s="247" t="s">
        <v>1</v>
      </c>
      <c r="F272" s="248" t="s">
        <v>204</v>
      </c>
      <c r="G272" s="246"/>
      <c r="H272" s="249">
        <v>123.42</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3" customFormat="1" ht="12">
      <c r="A273" s="13"/>
      <c r="B273" s="245"/>
      <c r="C273" s="246"/>
      <c r="D273" s="240" t="s">
        <v>159</v>
      </c>
      <c r="E273" s="247" t="s">
        <v>1</v>
      </c>
      <c r="F273" s="248" t="s">
        <v>205</v>
      </c>
      <c r="G273" s="246"/>
      <c r="H273" s="249">
        <v>-3.61</v>
      </c>
      <c r="I273" s="250"/>
      <c r="J273" s="246"/>
      <c r="K273" s="246"/>
      <c r="L273" s="251"/>
      <c r="M273" s="252"/>
      <c r="N273" s="253"/>
      <c r="O273" s="253"/>
      <c r="P273" s="253"/>
      <c r="Q273" s="253"/>
      <c r="R273" s="253"/>
      <c r="S273" s="253"/>
      <c r="T273" s="254"/>
      <c r="U273" s="13"/>
      <c r="V273" s="13"/>
      <c r="W273" s="13"/>
      <c r="X273" s="13"/>
      <c r="Y273" s="13"/>
      <c r="Z273" s="13"/>
      <c r="AA273" s="13"/>
      <c r="AB273" s="13"/>
      <c r="AC273" s="13"/>
      <c r="AD273" s="13"/>
      <c r="AE273" s="13"/>
      <c r="AT273" s="255" t="s">
        <v>159</v>
      </c>
      <c r="AU273" s="255" t="s">
        <v>87</v>
      </c>
      <c r="AV273" s="13" t="s">
        <v>87</v>
      </c>
      <c r="AW273" s="13" t="s">
        <v>32</v>
      </c>
      <c r="AX273" s="13" t="s">
        <v>77</v>
      </c>
      <c r="AY273" s="255" t="s">
        <v>148</v>
      </c>
    </row>
    <row r="274" spans="1:51" s="13" customFormat="1" ht="12">
      <c r="A274" s="13"/>
      <c r="B274" s="245"/>
      <c r="C274" s="246"/>
      <c r="D274" s="240" t="s">
        <v>159</v>
      </c>
      <c r="E274" s="247" t="s">
        <v>1</v>
      </c>
      <c r="F274" s="248" t="s">
        <v>209</v>
      </c>
      <c r="G274" s="246"/>
      <c r="H274" s="249">
        <v>35.31</v>
      </c>
      <c r="I274" s="250"/>
      <c r="J274" s="246"/>
      <c r="K274" s="246"/>
      <c r="L274" s="251"/>
      <c r="M274" s="252"/>
      <c r="N274" s="253"/>
      <c r="O274" s="253"/>
      <c r="P274" s="253"/>
      <c r="Q274" s="253"/>
      <c r="R274" s="253"/>
      <c r="S274" s="253"/>
      <c r="T274" s="254"/>
      <c r="U274" s="13"/>
      <c r="V274" s="13"/>
      <c r="W274" s="13"/>
      <c r="X274" s="13"/>
      <c r="Y274" s="13"/>
      <c r="Z274" s="13"/>
      <c r="AA274" s="13"/>
      <c r="AB274" s="13"/>
      <c r="AC274" s="13"/>
      <c r="AD274" s="13"/>
      <c r="AE274" s="13"/>
      <c r="AT274" s="255" t="s">
        <v>159</v>
      </c>
      <c r="AU274" s="255" t="s">
        <v>87</v>
      </c>
      <c r="AV274" s="13" t="s">
        <v>87</v>
      </c>
      <c r="AW274" s="13" t="s">
        <v>32</v>
      </c>
      <c r="AX274" s="13" t="s">
        <v>77</v>
      </c>
      <c r="AY274" s="255" t="s">
        <v>148</v>
      </c>
    </row>
    <row r="275" spans="1:51" s="15" customFormat="1" ht="12">
      <c r="A275" s="15"/>
      <c r="B275" s="266"/>
      <c r="C275" s="267"/>
      <c r="D275" s="240" t="s">
        <v>159</v>
      </c>
      <c r="E275" s="268" t="s">
        <v>1</v>
      </c>
      <c r="F275" s="269" t="s">
        <v>167</v>
      </c>
      <c r="G275" s="267"/>
      <c r="H275" s="270">
        <v>155.12</v>
      </c>
      <c r="I275" s="271"/>
      <c r="J275" s="267"/>
      <c r="K275" s="267"/>
      <c r="L275" s="272"/>
      <c r="M275" s="273"/>
      <c r="N275" s="274"/>
      <c r="O275" s="274"/>
      <c r="P275" s="274"/>
      <c r="Q275" s="274"/>
      <c r="R275" s="274"/>
      <c r="S275" s="274"/>
      <c r="T275" s="275"/>
      <c r="U275" s="15"/>
      <c r="V275" s="15"/>
      <c r="W275" s="15"/>
      <c r="X275" s="15"/>
      <c r="Y275" s="15"/>
      <c r="Z275" s="15"/>
      <c r="AA275" s="15"/>
      <c r="AB275" s="15"/>
      <c r="AC275" s="15"/>
      <c r="AD275" s="15"/>
      <c r="AE275" s="15"/>
      <c r="AT275" s="276" t="s">
        <v>159</v>
      </c>
      <c r="AU275" s="276" t="s">
        <v>87</v>
      </c>
      <c r="AV275" s="15" t="s">
        <v>155</v>
      </c>
      <c r="AW275" s="15" t="s">
        <v>32</v>
      </c>
      <c r="AX275" s="15" t="s">
        <v>85</v>
      </c>
      <c r="AY275" s="276" t="s">
        <v>148</v>
      </c>
    </row>
    <row r="276" spans="1:65" s="2" customFormat="1" ht="24.15" customHeight="1">
      <c r="A276" s="39"/>
      <c r="B276" s="40"/>
      <c r="C276" s="288" t="s">
        <v>359</v>
      </c>
      <c r="D276" s="288" t="s">
        <v>295</v>
      </c>
      <c r="E276" s="289" t="s">
        <v>352</v>
      </c>
      <c r="F276" s="290" t="s">
        <v>353</v>
      </c>
      <c r="G276" s="291" t="s">
        <v>153</v>
      </c>
      <c r="H276" s="292">
        <v>170.632</v>
      </c>
      <c r="I276" s="293"/>
      <c r="J276" s="294">
        <f>ROUND(I276*H276,2)</f>
        <v>0</v>
      </c>
      <c r="K276" s="290" t="s">
        <v>163</v>
      </c>
      <c r="L276" s="295"/>
      <c r="M276" s="296" t="s">
        <v>1</v>
      </c>
      <c r="N276" s="297" t="s">
        <v>42</v>
      </c>
      <c r="O276" s="92"/>
      <c r="P276" s="236">
        <f>O276*H276</f>
        <v>0</v>
      </c>
      <c r="Q276" s="236">
        <v>0.0195</v>
      </c>
      <c r="R276" s="236">
        <f>Q276*H276</f>
        <v>3.327324</v>
      </c>
      <c r="S276" s="236">
        <v>0</v>
      </c>
      <c r="T276" s="237">
        <f>S276*H276</f>
        <v>0</v>
      </c>
      <c r="U276" s="39"/>
      <c r="V276" s="39"/>
      <c r="W276" s="39"/>
      <c r="X276" s="39"/>
      <c r="Y276" s="39"/>
      <c r="Z276" s="39"/>
      <c r="AA276" s="39"/>
      <c r="AB276" s="39"/>
      <c r="AC276" s="39"/>
      <c r="AD276" s="39"/>
      <c r="AE276" s="39"/>
      <c r="AR276" s="238" t="s">
        <v>192</v>
      </c>
      <c r="AT276" s="238" t="s">
        <v>295</v>
      </c>
      <c r="AU276" s="238" t="s">
        <v>87</v>
      </c>
      <c r="AY276" s="18" t="s">
        <v>148</v>
      </c>
      <c r="BE276" s="239">
        <f>IF(N276="základní",J276,0)</f>
        <v>0</v>
      </c>
      <c r="BF276" s="239">
        <f>IF(N276="snížená",J276,0)</f>
        <v>0</v>
      </c>
      <c r="BG276" s="239">
        <f>IF(N276="zákl. přenesená",J276,0)</f>
        <v>0</v>
      </c>
      <c r="BH276" s="239">
        <f>IF(N276="sníž. přenesená",J276,0)</f>
        <v>0</v>
      </c>
      <c r="BI276" s="239">
        <f>IF(N276="nulová",J276,0)</f>
        <v>0</v>
      </c>
      <c r="BJ276" s="18" t="s">
        <v>85</v>
      </c>
      <c r="BK276" s="239">
        <f>ROUND(I276*H276,2)</f>
        <v>0</v>
      </c>
      <c r="BL276" s="18" t="s">
        <v>155</v>
      </c>
      <c r="BM276" s="238" t="s">
        <v>360</v>
      </c>
    </row>
    <row r="277" spans="1:51" s="13" customFormat="1" ht="12">
      <c r="A277" s="13"/>
      <c r="B277" s="245"/>
      <c r="C277" s="246"/>
      <c r="D277" s="240" t="s">
        <v>159</v>
      </c>
      <c r="E277" s="247" t="s">
        <v>1</v>
      </c>
      <c r="F277" s="248" t="s">
        <v>361</v>
      </c>
      <c r="G277" s="246"/>
      <c r="H277" s="249">
        <v>170.632</v>
      </c>
      <c r="I277" s="250"/>
      <c r="J277" s="246"/>
      <c r="K277" s="246"/>
      <c r="L277" s="251"/>
      <c r="M277" s="252"/>
      <c r="N277" s="253"/>
      <c r="O277" s="253"/>
      <c r="P277" s="253"/>
      <c r="Q277" s="253"/>
      <c r="R277" s="253"/>
      <c r="S277" s="253"/>
      <c r="T277" s="254"/>
      <c r="U277" s="13"/>
      <c r="V277" s="13"/>
      <c r="W277" s="13"/>
      <c r="X277" s="13"/>
      <c r="Y277" s="13"/>
      <c r="Z277" s="13"/>
      <c r="AA277" s="13"/>
      <c r="AB277" s="13"/>
      <c r="AC277" s="13"/>
      <c r="AD277" s="13"/>
      <c r="AE277" s="13"/>
      <c r="AT277" s="255" t="s">
        <v>159</v>
      </c>
      <c r="AU277" s="255" t="s">
        <v>87</v>
      </c>
      <c r="AV277" s="13" t="s">
        <v>87</v>
      </c>
      <c r="AW277" s="13" t="s">
        <v>32</v>
      </c>
      <c r="AX277" s="13" t="s">
        <v>85</v>
      </c>
      <c r="AY277" s="255" t="s">
        <v>148</v>
      </c>
    </row>
    <row r="278" spans="1:65" s="2" customFormat="1" ht="33" customHeight="1">
      <c r="A278" s="39"/>
      <c r="B278" s="40"/>
      <c r="C278" s="227" t="s">
        <v>362</v>
      </c>
      <c r="D278" s="227" t="s">
        <v>150</v>
      </c>
      <c r="E278" s="228" t="s">
        <v>363</v>
      </c>
      <c r="F278" s="229" t="s">
        <v>364</v>
      </c>
      <c r="G278" s="230" t="s">
        <v>303</v>
      </c>
      <c r="H278" s="231">
        <v>341.05</v>
      </c>
      <c r="I278" s="232"/>
      <c r="J278" s="233">
        <f>ROUND(I278*H278,2)</f>
        <v>0</v>
      </c>
      <c r="K278" s="229" t="s">
        <v>163</v>
      </c>
      <c r="L278" s="45"/>
      <c r="M278" s="234" t="s">
        <v>1</v>
      </c>
      <c r="N278" s="235" t="s">
        <v>42</v>
      </c>
      <c r="O278" s="92"/>
      <c r="P278" s="236">
        <f>O278*H278</f>
        <v>0</v>
      </c>
      <c r="Q278" s="236">
        <v>0.00339</v>
      </c>
      <c r="R278" s="236">
        <f>Q278*H278</f>
        <v>1.1561595</v>
      </c>
      <c r="S278" s="236">
        <v>0</v>
      </c>
      <c r="T278" s="237">
        <f>S278*H278</f>
        <v>0</v>
      </c>
      <c r="U278" s="39"/>
      <c r="V278" s="39"/>
      <c r="W278" s="39"/>
      <c r="X278" s="39"/>
      <c r="Y278" s="39"/>
      <c r="Z278" s="39"/>
      <c r="AA278" s="39"/>
      <c r="AB278" s="39"/>
      <c r="AC278" s="39"/>
      <c r="AD278" s="39"/>
      <c r="AE278" s="39"/>
      <c r="AR278" s="238" t="s">
        <v>155</v>
      </c>
      <c r="AT278" s="238" t="s">
        <v>150</v>
      </c>
      <c r="AU278" s="238" t="s">
        <v>87</v>
      </c>
      <c r="AY278" s="18" t="s">
        <v>148</v>
      </c>
      <c r="BE278" s="239">
        <f>IF(N278="základní",J278,0)</f>
        <v>0</v>
      </c>
      <c r="BF278" s="239">
        <f>IF(N278="snížená",J278,0)</f>
        <v>0</v>
      </c>
      <c r="BG278" s="239">
        <f>IF(N278="zákl. přenesená",J278,0)</f>
        <v>0</v>
      </c>
      <c r="BH278" s="239">
        <f>IF(N278="sníž. přenesená",J278,0)</f>
        <v>0</v>
      </c>
      <c r="BI278" s="239">
        <f>IF(N278="nulová",J278,0)</f>
        <v>0</v>
      </c>
      <c r="BJ278" s="18" t="s">
        <v>85</v>
      </c>
      <c r="BK278" s="239">
        <f>ROUND(I278*H278,2)</f>
        <v>0</v>
      </c>
      <c r="BL278" s="18" t="s">
        <v>155</v>
      </c>
      <c r="BM278" s="238" t="s">
        <v>365</v>
      </c>
    </row>
    <row r="279" spans="1:47" s="2" customFormat="1" ht="12">
      <c r="A279" s="39"/>
      <c r="B279" s="40"/>
      <c r="C279" s="41"/>
      <c r="D279" s="240" t="s">
        <v>157</v>
      </c>
      <c r="E279" s="41"/>
      <c r="F279" s="241" t="s">
        <v>291</v>
      </c>
      <c r="G279" s="41"/>
      <c r="H279" s="41"/>
      <c r="I279" s="242"/>
      <c r="J279" s="41"/>
      <c r="K279" s="41"/>
      <c r="L279" s="45"/>
      <c r="M279" s="243"/>
      <c r="N279" s="244"/>
      <c r="O279" s="92"/>
      <c r="P279" s="92"/>
      <c r="Q279" s="92"/>
      <c r="R279" s="92"/>
      <c r="S279" s="92"/>
      <c r="T279" s="93"/>
      <c r="U279" s="39"/>
      <c r="V279" s="39"/>
      <c r="W279" s="39"/>
      <c r="X279" s="39"/>
      <c r="Y279" s="39"/>
      <c r="Z279" s="39"/>
      <c r="AA279" s="39"/>
      <c r="AB279" s="39"/>
      <c r="AC279" s="39"/>
      <c r="AD279" s="39"/>
      <c r="AE279" s="39"/>
      <c r="AT279" s="18" t="s">
        <v>157</v>
      </c>
      <c r="AU279" s="18" t="s">
        <v>87</v>
      </c>
    </row>
    <row r="280" spans="1:51" s="14" customFormat="1" ht="12">
      <c r="A280" s="14"/>
      <c r="B280" s="256"/>
      <c r="C280" s="257"/>
      <c r="D280" s="240" t="s">
        <v>159</v>
      </c>
      <c r="E280" s="258" t="s">
        <v>1</v>
      </c>
      <c r="F280" s="259" t="s">
        <v>261</v>
      </c>
      <c r="G280" s="257"/>
      <c r="H280" s="258" t="s">
        <v>1</v>
      </c>
      <c r="I280" s="260"/>
      <c r="J280" s="257"/>
      <c r="K280" s="257"/>
      <c r="L280" s="261"/>
      <c r="M280" s="262"/>
      <c r="N280" s="263"/>
      <c r="O280" s="263"/>
      <c r="P280" s="263"/>
      <c r="Q280" s="263"/>
      <c r="R280" s="263"/>
      <c r="S280" s="263"/>
      <c r="T280" s="264"/>
      <c r="U280" s="14"/>
      <c r="V280" s="14"/>
      <c r="W280" s="14"/>
      <c r="X280" s="14"/>
      <c r="Y280" s="14"/>
      <c r="Z280" s="14"/>
      <c r="AA280" s="14"/>
      <c r="AB280" s="14"/>
      <c r="AC280" s="14"/>
      <c r="AD280" s="14"/>
      <c r="AE280" s="14"/>
      <c r="AT280" s="265" t="s">
        <v>159</v>
      </c>
      <c r="AU280" s="265" t="s">
        <v>87</v>
      </c>
      <c r="AV280" s="14" t="s">
        <v>85</v>
      </c>
      <c r="AW280" s="14" t="s">
        <v>32</v>
      </c>
      <c r="AX280" s="14" t="s">
        <v>77</v>
      </c>
      <c r="AY280" s="265" t="s">
        <v>148</v>
      </c>
    </row>
    <row r="281" spans="1:51" s="13" customFormat="1" ht="12">
      <c r="A281" s="13"/>
      <c r="B281" s="245"/>
      <c r="C281" s="246"/>
      <c r="D281" s="240" t="s">
        <v>159</v>
      </c>
      <c r="E281" s="247" t="s">
        <v>1</v>
      </c>
      <c r="F281" s="248" t="s">
        <v>366</v>
      </c>
      <c r="G281" s="246"/>
      <c r="H281" s="249">
        <v>182.4</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3" customFormat="1" ht="12">
      <c r="A282" s="13"/>
      <c r="B282" s="245"/>
      <c r="C282" s="246"/>
      <c r="D282" s="240" t="s">
        <v>159</v>
      </c>
      <c r="E282" s="247" t="s">
        <v>1</v>
      </c>
      <c r="F282" s="248" t="s">
        <v>367</v>
      </c>
      <c r="G282" s="246"/>
      <c r="H282" s="249">
        <v>129.6</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159</v>
      </c>
      <c r="AU282" s="255" t="s">
        <v>87</v>
      </c>
      <c r="AV282" s="13" t="s">
        <v>87</v>
      </c>
      <c r="AW282" s="13" t="s">
        <v>32</v>
      </c>
      <c r="AX282" s="13" t="s">
        <v>77</v>
      </c>
      <c r="AY282" s="255" t="s">
        <v>148</v>
      </c>
    </row>
    <row r="283" spans="1:51" s="13" customFormat="1" ht="12">
      <c r="A283" s="13"/>
      <c r="B283" s="245"/>
      <c r="C283" s="246"/>
      <c r="D283" s="240" t="s">
        <v>159</v>
      </c>
      <c r="E283" s="247" t="s">
        <v>1</v>
      </c>
      <c r="F283" s="248" t="s">
        <v>368</v>
      </c>
      <c r="G283" s="246"/>
      <c r="H283" s="249">
        <v>15.75</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3" customFormat="1" ht="12">
      <c r="A284" s="13"/>
      <c r="B284" s="245"/>
      <c r="C284" s="246"/>
      <c r="D284" s="240" t="s">
        <v>159</v>
      </c>
      <c r="E284" s="247" t="s">
        <v>1</v>
      </c>
      <c r="F284" s="248" t="s">
        <v>369</v>
      </c>
      <c r="G284" s="246"/>
      <c r="H284" s="249">
        <v>5.2</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159</v>
      </c>
      <c r="AU284" s="255" t="s">
        <v>87</v>
      </c>
      <c r="AV284" s="13" t="s">
        <v>87</v>
      </c>
      <c r="AW284" s="13" t="s">
        <v>32</v>
      </c>
      <c r="AX284" s="13" t="s">
        <v>77</v>
      </c>
      <c r="AY284" s="255" t="s">
        <v>148</v>
      </c>
    </row>
    <row r="285" spans="1:51" s="13" customFormat="1" ht="12">
      <c r="A285" s="13"/>
      <c r="B285" s="245"/>
      <c r="C285" s="246"/>
      <c r="D285" s="240" t="s">
        <v>159</v>
      </c>
      <c r="E285" s="247" t="s">
        <v>1</v>
      </c>
      <c r="F285" s="248" t="s">
        <v>370</v>
      </c>
      <c r="G285" s="246"/>
      <c r="H285" s="249">
        <v>8.1</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77</v>
      </c>
      <c r="AY285" s="255" t="s">
        <v>148</v>
      </c>
    </row>
    <row r="286" spans="1:51" s="15" customFormat="1" ht="12">
      <c r="A286" s="15"/>
      <c r="B286" s="266"/>
      <c r="C286" s="267"/>
      <c r="D286" s="240" t="s">
        <v>159</v>
      </c>
      <c r="E286" s="268" t="s">
        <v>1</v>
      </c>
      <c r="F286" s="269" t="s">
        <v>167</v>
      </c>
      <c r="G286" s="267"/>
      <c r="H286" s="270">
        <v>341.05</v>
      </c>
      <c r="I286" s="271"/>
      <c r="J286" s="267"/>
      <c r="K286" s="267"/>
      <c r="L286" s="272"/>
      <c r="M286" s="273"/>
      <c r="N286" s="274"/>
      <c r="O286" s="274"/>
      <c r="P286" s="274"/>
      <c r="Q286" s="274"/>
      <c r="R286" s="274"/>
      <c r="S286" s="274"/>
      <c r="T286" s="275"/>
      <c r="U286" s="15"/>
      <c r="V286" s="15"/>
      <c r="W286" s="15"/>
      <c r="X286" s="15"/>
      <c r="Y286" s="15"/>
      <c r="Z286" s="15"/>
      <c r="AA286" s="15"/>
      <c r="AB286" s="15"/>
      <c r="AC286" s="15"/>
      <c r="AD286" s="15"/>
      <c r="AE286" s="15"/>
      <c r="AT286" s="276" t="s">
        <v>159</v>
      </c>
      <c r="AU286" s="276" t="s">
        <v>87</v>
      </c>
      <c r="AV286" s="15" t="s">
        <v>155</v>
      </c>
      <c r="AW286" s="15" t="s">
        <v>32</v>
      </c>
      <c r="AX286" s="15" t="s">
        <v>85</v>
      </c>
      <c r="AY286" s="276" t="s">
        <v>148</v>
      </c>
    </row>
    <row r="287" spans="1:65" s="2" customFormat="1" ht="24.15" customHeight="1">
      <c r="A287" s="39"/>
      <c r="B287" s="40"/>
      <c r="C287" s="288" t="s">
        <v>371</v>
      </c>
      <c r="D287" s="288" t="s">
        <v>295</v>
      </c>
      <c r="E287" s="289" t="s">
        <v>372</v>
      </c>
      <c r="F287" s="290" t="s">
        <v>373</v>
      </c>
      <c r="G287" s="291" t="s">
        <v>153</v>
      </c>
      <c r="H287" s="292">
        <v>150.062</v>
      </c>
      <c r="I287" s="293"/>
      <c r="J287" s="294">
        <f>ROUND(I287*H287,2)</f>
        <v>0</v>
      </c>
      <c r="K287" s="290" t="s">
        <v>163</v>
      </c>
      <c r="L287" s="295"/>
      <c r="M287" s="296" t="s">
        <v>1</v>
      </c>
      <c r="N287" s="297" t="s">
        <v>42</v>
      </c>
      <c r="O287" s="92"/>
      <c r="P287" s="236">
        <f>O287*H287</f>
        <v>0</v>
      </c>
      <c r="Q287" s="236">
        <v>0.006</v>
      </c>
      <c r="R287" s="236">
        <f>Q287*H287</f>
        <v>0.9003720000000001</v>
      </c>
      <c r="S287" s="236">
        <v>0</v>
      </c>
      <c r="T287" s="237">
        <f>S287*H287</f>
        <v>0</v>
      </c>
      <c r="U287" s="39"/>
      <c r="V287" s="39"/>
      <c r="W287" s="39"/>
      <c r="X287" s="39"/>
      <c r="Y287" s="39"/>
      <c r="Z287" s="39"/>
      <c r="AA287" s="39"/>
      <c r="AB287" s="39"/>
      <c r="AC287" s="39"/>
      <c r="AD287" s="39"/>
      <c r="AE287" s="39"/>
      <c r="AR287" s="238" t="s">
        <v>192</v>
      </c>
      <c r="AT287" s="238" t="s">
        <v>295</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155</v>
      </c>
      <c r="BM287" s="238" t="s">
        <v>374</v>
      </c>
    </row>
    <row r="288" spans="1:51" s="13" customFormat="1" ht="12">
      <c r="A288" s="13"/>
      <c r="B288" s="245"/>
      <c r="C288" s="246"/>
      <c r="D288" s="240" t="s">
        <v>159</v>
      </c>
      <c r="E288" s="247" t="s">
        <v>1</v>
      </c>
      <c r="F288" s="248" t="s">
        <v>375</v>
      </c>
      <c r="G288" s="246"/>
      <c r="H288" s="249">
        <v>150.062</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159</v>
      </c>
      <c r="AU288" s="255" t="s">
        <v>87</v>
      </c>
      <c r="AV288" s="13" t="s">
        <v>87</v>
      </c>
      <c r="AW288" s="13" t="s">
        <v>32</v>
      </c>
      <c r="AX288" s="13" t="s">
        <v>85</v>
      </c>
      <c r="AY288" s="255" t="s">
        <v>148</v>
      </c>
    </row>
    <row r="289" spans="1:65" s="2" customFormat="1" ht="33" customHeight="1">
      <c r="A289" s="39"/>
      <c r="B289" s="40"/>
      <c r="C289" s="227" t="s">
        <v>376</v>
      </c>
      <c r="D289" s="227" t="s">
        <v>150</v>
      </c>
      <c r="E289" s="228" t="s">
        <v>363</v>
      </c>
      <c r="F289" s="229" t="s">
        <v>364</v>
      </c>
      <c r="G289" s="230" t="s">
        <v>303</v>
      </c>
      <c r="H289" s="231">
        <v>42.5</v>
      </c>
      <c r="I289" s="232"/>
      <c r="J289" s="233">
        <f>ROUND(I289*H289,2)</f>
        <v>0</v>
      </c>
      <c r="K289" s="229" t="s">
        <v>163</v>
      </c>
      <c r="L289" s="45"/>
      <c r="M289" s="234" t="s">
        <v>1</v>
      </c>
      <c r="N289" s="235" t="s">
        <v>42</v>
      </c>
      <c r="O289" s="92"/>
      <c r="P289" s="236">
        <f>O289*H289</f>
        <v>0</v>
      </c>
      <c r="Q289" s="236">
        <v>0.00339</v>
      </c>
      <c r="R289" s="236">
        <f>Q289*H289</f>
        <v>0.14407499999999998</v>
      </c>
      <c r="S289" s="236">
        <v>0</v>
      </c>
      <c r="T289" s="237">
        <f>S289*H289</f>
        <v>0</v>
      </c>
      <c r="U289" s="39"/>
      <c r="V289" s="39"/>
      <c r="W289" s="39"/>
      <c r="X289" s="39"/>
      <c r="Y289" s="39"/>
      <c r="Z289" s="39"/>
      <c r="AA289" s="39"/>
      <c r="AB289" s="39"/>
      <c r="AC289" s="39"/>
      <c r="AD289" s="39"/>
      <c r="AE289" s="39"/>
      <c r="AR289" s="238" t="s">
        <v>155</v>
      </c>
      <c r="AT289" s="238" t="s">
        <v>150</v>
      </c>
      <c r="AU289" s="238" t="s">
        <v>87</v>
      </c>
      <c r="AY289" s="18" t="s">
        <v>148</v>
      </c>
      <c r="BE289" s="239">
        <f>IF(N289="základní",J289,0)</f>
        <v>0</v>
      </c>
      <c r="BF289" s="239">
        <f>IF(N289="snížená",J289,0)</f>
        <v>0</v>
      </c>
      <c r="BG289" s="239">
        <f>IF(N289="zákl. přenesená",J289,0)</f>
        <v>0</v>
      </c>
      <c r="BH289" s="239">
        <f>IF(N289="sníž. přenesená",J289,0)</f>
        <v>0</v>
      </c>
      <c r="BI289" s="239">
        <f>IF(N289="nulová",J289,0)</f>
        <v>0</v>
      </c>
      <c r="BJ289" s="18" t="s">
        <v>85</v>
      </c>
      <c r="BK289" s="239">
        <f>ROUND(I289*H289,2)</f>
        <v>0</v>
      </c>
      <c r="BL289" s="18" t="s">
        <v>155</v>
      </c>
      <c r="BM289" s="238" t="s">
        <v>377</v>
      </c>
    </row>
    <row r="290" spans="1:47" s="2" customFormat="1" ht="12">
      <c r="A290" s="39"/>
      <c r="B290" s="40"/>
      <c r="C290" s="41"/>
      <c r="D290" s="240" t="s">
        <v>157</v>
      </c>
      <c r="E290" s="41"/>
      <c r="F290" s="241" t="s">
        <v>378</v>
      </c>
      <c r="G290" s="41"/>
      <c r="H290" s="41"/>
      <c r="I290" s="242"/>
      <c r="J290" s="41"/>
      <c r="K290" s="41"/>
      <c r="L290" s="45"/>
      <c r="M290" s="243"/>
      <c r="N290" s="244"/>
      <c r="O290" s="92"/>
      <c r="P290" s="92"/>
      <c r="Q290" s="92"/>
      <c r="R290" s="92"/>
      <c r="S290" s="92"/>
      <c r="T290" s="93"/>
      <c r="U290" s="39"/>
      <c r="V290" s="39"/>
      <c r="W290" s="39"/>
      <c r="X290" s="39"/>
      <c r="Y290" s="39"/>
      <c r="Z290" s="39"/>
      <c r="AA290" s="39"/>
      <c r="AB290" s="39"/>
      <c r="AC290" s="39"/>
      <c r="AD290" s="39"/>
      <c r="AE290" s="39"/>
      <c r="AT290" s="18" t="s">
        <v>157</v>
      </c>
      <c r="AU290" s="18" t="s">
        <v>87</v>
      </c>
    </row>
    <row r="291" spans="1:51" s="14" customFormat="1" ht="12">
      <c r="A291" s="14"/>
      <c r="B291" s="256"/>
      <c r="C291" s="257"/>
      <c r="D291" s="240" t="s">
        <v>159</v>
      </c>
      <c r="E291" s="258" t="s">
        <v>1</v>
      </c>
      <c r="F291" s="259" t="s">
        <v>210</v>
      </c>
      <c r="G291" s="257"/>
      <c r="H291" s="258" t="s">
        <v>1</v>
      </c>
      <c r="I291" s="260"/>
      <c r="J291" s="257"/>
      <c r="K291" s="257"/>
      <c r="L291" s="261"/>
      <c r="M291" s="262"/>
      <c r="N291" s="263"/>
      <c r="O291" s="263"/>
      <c r="P291" s="263"/>
      <c r="Q291" s="263"/>
      <c r="R291" s="263"/>
      <c r="S291" s="263"/>
      <c r="T291" s="264"/>
      <c r="U291" s="14"/>
      <c r="V291" s="14"/>
      <c r="W291" s="14"/>
      <c r="X291" s="14"/>
      <c r="Y291" s="14"/>
      <c r="Z291" s="14"/>
      <c r="AA291" s="14"/>
      <c r="AB291" s="14"/>
      <c r="AC291" s="14"/>
      <c r="AD291" s="14"/>
      <c r="AE291" s="14"/>
      <c r="AT291" s="265" t="s">
        <v>159</v>
      </c>
      <c r="AU291" s="265" t="s">
        <v>87</v>
      </c>
      <c r="AV291" s="14" t="s">
        <v>85</v>
      </c>
      <c r="AW291" s="14" t="s">
        <v>32</v>
      </c>
      <c r="AX291" s="14" t="s">
        <v>77</v>
      </c>
      <c r="AY291" s="265" t="s">
        <v>148</v>
      </c>
    </row>
    <row r="292" spans="1:51" s="13" customFormat="1" ht="12">
      <c r="A292" s="13"/>
      <c r="B292" s="245"/>
      <c r="C292" s="246"/>
      <c r="D292" s="240" t="s">
        <v>159</v>
      </c>
      <c r="E292" s="247" t="s">
        <v>1</v>
      </c>
      <c r="F292" s="248" t="s">
        <v>379</v>
      </c>
      <c r="G292" s="246"/>
      <c r="H292" s="249">
        <v>5.7</v>
      </c>
      <c r="I292" s="250"/>
      <c r="J292" s="246"/>
      <c r="K292" s="246"/>
      <c r="L292" s="251"/>
      <c r="M292" s="252"/>
      <c r="N292" s="253"/>
      <c r="O292" s="253"/>
      <c r="P292" s="253"/>
      <c r="Q292" s="253"/>
      <c r="R292" s="253"/>
      <c r="S292" s="253"/>
      <c r="T292" s="254"/>
      <c r="U292" s="13"/>
      <c r="V292" s="13"/>
      <c r="W292" s="13"/>
      <c r="X292" s="13"/>
      <c r="Y292" s="13"/>
      <c r="Z292" s="13"/>
      <c r="AA292" s="13"/>
      <c r="AB292" s="13"/>
      <c r="AC292" s="13"/>
      <c r="AD292" s="13"/>
      <c r="AE292" s="13"/>
      <c r="AT292" s="255" t="s">
        <v>159</v>
      </c>
      <c r="AU292" s="255" t="s">
        <v>87</v>
      </c>
      <c r="AV292" s="13" t="s">
        <v>87</v>
      </c>
      <c r="AW292" s="13" t="s">
        <v>32</v>
      </c>
      <c r="AX292" s="13" t="s">
        <v>77</v>
      </c>
      <c r="AY292" s="255" t="s">
        <v>148</v>
      </c>
    </row>
    <row r="293" spans="1:51" s="13" customFormat="1" ht="12">
      <c r="A293" s="13"/>
      <c r="B293" s="245"/>
      <c r="C293" s="246"/>
      <c r="D293" s="240" t="s">
        <v>159</v>
      </c>
      <c r="E293" s="247" t="s">
        <v>1</v>
      </c>
      <c r="F293" s="248" t="s">
        <v>380</v>
      </c>
      <c r="G293" s="246"/>
      <c r="H293" s="249">
        <v>11.6</v>
      </c>
      <c r="I293" s="250"/>
      <c r="J293" s="246"/>
      <c r="K293" s="246"/>
      <c r="L293" s="251"/>
      <c r="M293" s="252"/>
      <c r="N293" s="253"/>
      <c r="O293" s="253"/>
      <c r="P293" s="253"/>
      <c r="Q293" s="253"/>
      <c r="R293" s="253"/>
      <c r="S293" s="253"/>
      <c r="T293" s="254"/>
      <c r="U293" s="13"/>
      <c r="V293" s="13"/>
      <c r="W293" s="13"/>
      <c r="X293" s="13"/>
      <c r="Y293" s="13"/>
      <c r="Z293" s="13"/>
      <c r="AA293" s="13"/>
      <c r="AB293" s="13"/>
      <c r="AC293" s="13"/>
      <c r="AD293" s="13"/>
      <c r="AE293" s="13"/>
      <c r="AT293" s="255" t="s">
        <v>159</v>
      </c>
      <c r="AU293" s="255" t="s">
        <v>87</v>
      </c>
      <c r="AV293" s="13" t="s">
        <v>87</v>
      </c>
      <c r="AW293" s="13" t="s">
        <v>32</v>
      </c>
      <c r="AX293" s="13" t="s">
        <v>77</v>
      </c>
      <c r="AY293" s="255" t="s">
        <v>148</v>
      </c>
    </row>
    <row r="294" spans="1:51" s="13" customFormat="1" ht="12">
      <c r="A294" s="13"/>
      <c r="B294" s="245"/>
      <c r="C294" s="246"/>
      <c r="D294" s="240" t="s">
        <v>159</v>
      </c>
      <c r="E294" s="247" t="s">
        <v>1</v>
      </c>
      <c r="F294" s="248" t="s">
        <v>381</v>
      </c>
      <c r="G294" s="246"/>
      <c r="H294" s="249">
        <v>15.3</v>
      </c>
      <c r="I294" s="250"/>
      <c r="J294" s="246"/>
      <c r="K294" s="246"/>
      <c r="L294" s="251"/>
      <c r="M294" s="252"/>
      <c r="N294" s="253"/>
      <c r="O294" s="253"/>
      <c r="P294" s="253"/>
      <c r="Q294" s="253"/>
      <c r="R294" s="253"/>
      <c r="S294" s="253"/>
      <c r="T294" s="254"/>
      <c r="U294" s="13"/>
      <c r="V294" s="13"/>
      <c r="W294" s="13"/>
      <c r="X294" s="13"/>
      <c r="Y294" s="13"/>
      <c r="Z294" s="13"/>
      <c r="AA294" s="13"/>
      <c r="AB294" s="13"/>
      <c r="AC294" s="13"/>
      <c r="AD294" s="13"/>
      <c r="AE294" s="13"/>
      <c r="AT294" s="255" t="s">
        <v>159</v>
      </c>
      <c r="AU294" s="255" t="s">
        <v>87</v>
      </c>
      <c r="AV294" s="13" t="s">
        <v>87</v>
      </c>
      <c r="AW294" s="13" t="s">
        <v>32</v>
      </c>
      <c r="AX294" s="13" t="s">
        <v>77</v>
      </c>
      <c r="AY294" s="255" t="s">
        <v>148</v>
      </c>
    </row>
    <row r="295" spans="1:51" s="13" customFormat="1" ht="12">
      <c r="A295" s="13"/>
      <c r="B295" s="245"/>
      <c r="C295" s="246"/>
      <c r="D295" s="240" t="s">
        <v>159</v>
      </c>
      <c r="E295" s="247" t="s">
        <v>1</v>
      </c>
      <c r="F295" s="248" t="s">
        <v>382</v>
      </c>
      <c r="G295" s="246"/>
      <c r="H295" s="249">
        <v>9.9</v>
      </c>
      <c r="I295" s="250"/>
      <c r="J295" s="246"/>
      <c r="K295" s="246"/>
      <c r="L295" s="251"/>
      <c r="M295" s="252"/>
      <c r="N295" s="253"/>
      <c r="O295" s="253"/>
      <c r="P295" s="253"/>
      <c r="Q295" s="253"/>
      <c r="R295" s="253"/>
      <c r="S295" s="253"/>
      <c r="T295" s="254"/>
      <c r="U295" s="13"/>
      <c r="V295" s="13"/>
      <c r="W295" s="13"/>
      <c r="X295" s="13"/>
      <c r="Y295" s="13"/>
      <c r="Z295" s="13"/>
      <c r="AA295" s="13"/>
      <c r="AB295" s="13"/>
      <c r="AC295" s="13"/>
      <c r="AD295" s="13"/>
      <c r="AE295" s="13"/>
      <c r="AT295" s="255" t="s">
        <v>159</v>
      </c>
      <c r="AU295" s="255" t="s">
        <v>87</v>
      </c>
      <c r="AV295" s="13" t="s">
        <v>87</v>
      </c>
      <c r="AW295" s="13" t="s">
        <v>32</v>
      </c>
      <c r="AX295" s="13" t="s">
        <v>77</v>
      </c>
      <c r="AY295" s="255" t="s">
        <v>148</v>
      </c>
    </row>
    <row r="296" spans="1:51" s="15" customFormat="1" ht="12">
      <c r="A296" s="15"/>
      <c r="B296" s="266"/>
      <c r="C296" s="267"/>
      <c r="D296" s="240" t="s">
        <v>159</v>
      </c>
      <c r="E296" s="268" t="s">
        <v>1</v>
      </c>
      <c r="F296" s="269" t="s">
        <v>167</v>
      </c>
      <c r="G296" s="267"/>
      <c r="H296" s="270">
        <v>42.5</v>
      </c>
      <c r="I296" s="271"/>
      <c r="J296" s="267"/>
      <c r="K296" s="267"/>
      <c r="L296" s="272"/>
      <c r="M296" s="273"/>
      <c r="N296" s="274"/>
      <c r="O296" s="274"/>
      <c r="P296" s="274"/>
      <c r="Q296" s="274"/>
      <c r="R296" s="274"/>
      <c r="S296" s="274"/>
      <c r="T296" s="275"/>
      <c r="U296" s="15"/>
      <c r="V296" s="15"/>
      <c r="W296" s="15"/>
      <c r="X296" s="15"/>
      <c r="Y296" s="15"/>
      <c r="Z296" s="15"/>
      <c r="AA296" s="15"/>
      <c r="AB296" s="15"/>
      <c r="AC296" s="15"/>
      <c r="AD296" s="15"/>
      <c r="AE296" s="15"/>
      <c r="AT296" s="276" t="s">
        <v>159</v>
      </c>
      <c r="AU296" s="276" t="s">
        <v>87</v>
      </c>
      <c r="AV296" s="15" t="s">
        <v>155</v>
      </c>
      <c r="AW296" s="15" t="s">
        <v>32</v>
      </c>
      <c r="AX296" s="15" t="s">
        <v>85</v>
      </c>
      <c r="AY296" s="276" t="s">
        <v>148</v>
      </c>
    </row>
    <row r="297" spans="1:65" s="2" customFormat="1" ht="24.15" customHeight="1">
      <c r="A297" s="39"/>
      <c r="B297" s="40"/>
      <c r="C297" s="288" t="s">
        <v>383</v>
      </c>
      <c r="D297" s="288" t="s">
        <v>295</v>
      </c>
      <c r="E297" s="289" t="s">
        <v>372</v>
      </c>
      <c r="F297" s="290" t="s">
        <v>373</v>
      </c>
      <c r="G297" s="291" t="s">
        <v>153</v>
      </c>
      <c r="H297" s="292">
        <v>18.7</v>
      </c>
      <c r="I297" s="293"/>
      <c r="J297" s="294">
        <f>ROUND(I297*H297,2)</f>
        <v>0</v>
      </c>
      <c r="K297" s="290" t="s">
        <v>163</v>
      </c>
      <c r="L297" s="295"/>
      <c r="M297" s="296" t="s">
        <v>1</v>
      </c>
      <c r="N297" s="297" t="s">
        <v>42</v>
      </c>
      <c r="O297" s="92"/>
      <c r="P297" s="236">
        <f>O297*H297</f>
        <v>0</v>
      </c>
      <c r="Q297" s="236">
        <v>0.006</v>
      </c>
      <c r="R297" s="236">
        <f>Q297*H297</f>
        <v>0.1122</v>
      </c>
      <c r="S297" s="236">
        <v>0</v>
      </c>
      <c r="T297" s="237">
        <f>S297*H297</f>
        <v>0</v>
      </c>
      <c r="U297" s="39"/>
      <c r="V297" s="39"/>
      <c r="W297" s="39"/>
      <c r="X297" s="39"/>
      <c r="Y297" s="39"/>
      <c r="Z297" s="39"/>
      <c r="AA297" s="39"/>
      <c r="AB297" s="39"/>
      <c r="AC297" s="39"/>
      <c r="AD297" s="39"/>
      <c r="AE297" s="39"/>
      <c r="AR297" s="238" t="s">
        <v>192</v>
      </c>
      <c r="AT297" s="238" t="s">
        <v>295</v>
      </c>
      <c r="AU297" s="238" t="s">
        <v>87</v>
      </c>
      <c r="AY297" s="18" t="s">
        <v>148</v>
      </c>
      <c r="BE297" s="239">
        <f>IF(N297="základní",J297,0)</f>
        <v>0</v>
      </c>
      <c r="BF297" s="239">
        <f>IF(N297="snížená",J297,0)</f>
        <v>0</v>
      </c>
      <c r="BG297" s="239">
        <f>IF(N297="zákl. přenesená",J297,0)</f>
        <v>0</v>
      </c>
      <c r="BH297" s="239">
        <f>IF(N297="sníž. přenesená",J297,0)</f>
        <v>0</v>
      </c>
      <c r="BI297" s="239">
        <f>IF(N297="nulová",J297,0)</f>
        <v>0</v>
      </c>
      <c r="BJ297" s="18" t="s">
        <v>85</v>
      </c>
      <c r="BK297" s="239">
        <f>ROUND(I297*H297,2)</f>
        <v>0</v>
      </c>
      <c r="BL297" s="18" t="s">
        <v>155</v>
      </c>
      <c r="BM297" s="238" t="s">
        <v>384</v>
      </c>
    </row>
    <row r="298" spans="1:51" s="13" customFormat="1" ht="12">
      <c r="A298" s="13"/>
      <c r="B298" s="245"/>
      <c r="C298" s="246"/>
      <c r="D298" s="240" t="s">
        <v>159</v>
      </c>
      <c r="E298" s="247" t="s">
        <v>1</v>
      </c>
      <c r="F298" s="248" t="s">
        <v>385</v>
      </c>
      <c r="G298" s="246"/>
      <c r="H298" s="249">
        <v>18.7</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159</v>
      </c>
      <c r="AU298" s="255" t="s">
        <v>87</v>
      </c>
      <c r="AV298" s="13" t="s">
        <v>87</v>
      </c>
      <c r="AW298" s="13" t="s">
        <v>32</v>
      </c>
      <c r="AX298" s="13" t="s">
        <v>85</v>
      </c>
      <c r="AY298" s="255" t="s">
        <v>148</v>
      </c>
    </row>
    <row r="299" spans="1:65" s="2" customFormat="1" ht="24.15" customHeight="1">
      <c r="A299" s="39"/>
      <c r="B299" s="40"/>
      <c r="C299" s="227" t="s">
        <v>386</v>
      </c>
      <c r="D299" s="227" t="s">
        <v>150</v>
      </c>
      <c r="E299" s="228" t="s">
        <v>387</v>
      </c>
      <c r="F299" s="229" t="s">
        <v>388</v>
      </c>
      <c r="G299" s="230" t="s">
        <v>153</v>
      </c>
      <c r="H299" s="231">
        <v>91.52</v>
      </c>
      <c r="I299" s="232"/>
      <c r="J299" s="233">
        <f>ROUND(I299*H299,2)</f>
        <v>0</v>
      </c>
      <c r="K299" s="229" t="s">
        <v>163</v>
      </c>
      <c r="L299" s="45"/>
      <c r="M299" s="234" t="s">
        <v>1</v>
      </c>
      <c r="N299" s="235" t="s">
        <v>42</v>
      </c>
      <c r="O299" s="92"/>
      <c r="P299" s="236">
        <f>O299*H299</f>
        <v>0</v>
      </c>
      <c r="Q299" s="236">
        <v>8E-05</v>
      </c>
      <c r="R299" s="236">
        <f>Q299*H299</f>
        <v>0.0073216</v>
      </c>
      <c r="S299" s="236">
        <v>0</v>
      </c>
      <c r="T299" s="237">
        <f>S299*H299</f>
        <v>0</v>
      </c>
      <c r="U299" s="39"/>
      <c r="V299" s="39"/>
      <c r="W299" s="39"/>
      <c r="X299" s="39"/>
      <c r="Y299" s="39"/>
      <c r="Z299" s="39"/>
      <c r="AA299" s="39"/>
      <c r="AB299" s="39"/>
      <c r="AC299" s="39"/>
      <c r="AD299" s="39"/>
      <c r="AE299" s="39"/>
      <c r="AR299" s="238" t="s">
        <v>155</v>
      </c>
      <c r="AT299" s="238" t="s">
        <v>150</v>
      </c>
      <c r="AU299" s="238" t="s">
        <v>87</v>
      </c>
      <c r="AY299" s="18" t="s">
        <v>148</v>
      </c>
      <c r="BE299" s="239">
        <f>IF(N299="základní",J299,0)</f>
        <v>0</v>
      </c>
      <c r="BF299" s="239">
        <f>IF(N299="snížená",J299,0)</f>
        <v>0</v>
      </c>
      <c r="BG299" s="239">
        <f>IF(N299="zákl. přenesená",J299,0)</f>
        <v>0</v>
      </c>
      <c r="BH299" s="239">
        <f>IF(N299="sníž. přenesená",J299,0)</f>
        <v>0</v>
      </c>
      <c r="BI299" s="239">
        <f>IF(N299="nulová",J299,0)</f>
        <v>0</v>
      </c>
      <c r="BJ299" s="18" t="s">
        <v>85</v>
      </c>
      <c r="BK299" s="239">
        <f>ROUND(I299*H299,2)</f>
        <v>0</v>
      </c>
      <c r="BL299" s="18" t="s">
        <v>155</v>
      </c>
      <c r="BM299" s="238" t="s">
        <v>389</v>
      </c>
    </row>
    <row r="300" spans="1:65" s="2" customFormat="1" ht="33" customHeight="1">
      <c r="A300" s="39"/>
      <c r="B300" s="40"/>
      <c r="C300" s="227" t="s">
        <v>390</v>
      </c>
      <c r="D300" s="227" t="s">
        <v>150</v>
      </c>
      <c r="E300" s="228" t="s">
        <v>391</v>
      </c>
      <c r="F300" s="229" t="s">
        <v>392</v>
      </c>
      <c r="G300" s="230" t="s">
        <v>153</v>
      </c>
      <c r="H300" s="231">
        <v>91.52</v>
      </c>
      <c r="I300" s="232"/>
      <c r="J300" s="233">
        <f>ROUND(I300*H300,2)</f>
        <v>0</v>
      </c>
      <c r="K300" s="229" t="s">
        <v>1</v>
      </c>
      <c r="L300" s="45"/>
      <c r="M300" s="234" t="s">
        <v>1</v>
      </c>
      <c r="N300" s="235" t="s">
        <v>42</v>
      </c>
      <c r="O300" s="92"/>
      <c r="P300" s="236">
        <f>O300*H300</f>
        <v>0</v>
      </c>
      <c r="Q300" s="236">
        <v>6E-05</v>
      </c>
      <c r="R300" s="236">
        <f>Q300*H300</f>
        <v>0.0054912</v>
      </c>
      <c r="S300" s="236">
        <v>0</v>
      </c>
      <c r="T300" s="237">
        <f>S300*H300</f>
        <v>0</v>
      </c>
      <c r="U300" s="39"/>
      <c r="V300" s="39"/>
      <c r="W300" s="39"/>
      <c r="X300" s="39"/>
      <c r="Y300" s="39"/>
      <c r="Z300" s="39"/>
      <c r="AA300" s="39"/>
      <c r="AB300" s="39"/>
      <c r="AC300" s="39"/>
      <c r="AD300" s="39"/>
      <c r="AE300" s="39"/>
      <c r="AR300" s="238" t="s">
        <v>155</v>
      </c>
      <c r="AT300" s="238" t="s">
        <v>150</v>
      </c>
      <c r="AU300" s="238" t="s">
        <v>87</v>
      </c>
      <c r="AY300" s="18" t="s">
        <v>148</v>
      </c>
      <c r="BE300" s="239">
        <f>IF(N300="základní",J300,0)</f>
        <v>0</v>
      </c>
      <c r="BF300" s="239">
        <f>IF(N300="snížená",J300,0)</f>
        <v>0</v>
      </c>
      <c r="BG300" s="239">
        <f>IF(N300="zákl. přenesená",J300,0)</f>
        <v>0</v>
      </c>
      <c r="BH300" s="239">
        <f>IF(N300="sníž. přenesená",J300,0)</f>
        <v>0</v>
      </c>
      <c r="BI300" s="239">
        <f>IF(N300="nulová",J300,0)</f>
        <v>0</v>
      </c>
      <c r="BJ300" s="18" t="s">
        <v>85</v>
      </c>
      <c r="BK300" s="239">
        <f>ROUND(I300*H300,2)</f>
        <v>0</v>
      </c>
      <c r="BL300" s="18" t="s">
        <v>155</v>
      </c>
      <c r="BM300" s="238" t="s">
        <v>393</v>
      </c>
    </row>
    <row r="301" spans="1:65" s="2" customFormat="1" ht="24.15" customHeight="1">
      <c r="A301" s="39"/>
      <c r="B301" s="40"/>
      <c r="C301" s="227" t="s">
        <v>394</v>
      </c>
      <c r="D301" s="227" t="s">
        <v>150</v>
      </c>
      <c r="E301" s="228" t="s">
        <v>395</v>
      </c>
      <c r="F301" s="229" t="s">
        <v>396</v>
      </c>
      <c r="G301" s="230" t="s">
        <v>153</v>
      </c>
      <c r="H301" s="231">
        <v>853.955</v>
      </c>
      <c r="I301" s="232"/>
      <c r="J301" s="233">
        <f>ROUND(I301*H301,2)</f>
        <v>0</v>
      </c>
      <c r="K301" s="229" t="s">
        <v>163</v>
      </c>
      <c r="L301" s="45"/>
      <c r="M301" s="234" t="s">
        <v>1</v>
      </c>
      <c r="N301" s="235" t="s">
        <v>42</v>
      </c>
      <c r="O301" s="92"/>
      <c r="P301" s="236">
        <f>O301*H301</f>
        <v>0</v>
      </c>
      <c r="Q301" s="236">
        <v>8E-05</v>
      </c>
      <c r="R301" s="236">
        <f>Q301*H301</f>
        <v>0.06831640000000001</v>
      </c>
      <c r="S301" s="236">
        <v>0</v>
      </c>
      <c r="T301" s="237">
        <f>S301*H301</f>
        <v>0</v>
      </c>
      <c r="U301" s="39"/>
      <c r="V301" s="39"/>
      <c r="W301" s="39"/>
      <c r="X301" s="39"/>
      <c r="Y301" s="39"/>
      <c r="Z301" s="39"/>
      <c r="AA301" s="39"/>
      <c r="AB301" s="39"/>
      <c r="AC301" s="39"/>
      <c r="AD301" s="39"/>
      <c r="AE301" s="39"/>
      <c r="AR301" s="238" t="s">
        <v>155</v>
      </c>
      <c r="AT301" s="238" t="s">
        <v>150</v>
      </c>
      <c r="AU301" s="238" t="s">
        <v>87</v>
      </c>
      <c r="AY301" s="18" t="s">
        <v>148</v>
      </c>
      <c r="BE301" s="239">
        <f>IF(N301="základní",J301,0)</f>
        <v>0</v>
      </c>
      <c r="BF301" s="239">
        <f>IF(N301="snížená",J301,0)</f>
        <v>0</v>
      </c>
      <c r="BG301" s="239">
        <f>IF(N301="zákl. přenesená",J301,0)</f>
        <v>0</v>
      </c>
      <c r="BH301" s="239">
        <f>IF(N301="sníž. přenesená",J301,0)</f>
        <v>0</v>
      </c>
      <c r="BI301" s="239">
        <f>IF(N301="nulová",J301,0)</f>
        <v>0</v>
      </c>
      <c r="BJ301" s="18" t="s">
        <v>85</v>
      </c>
      <c r="BK301" s="239">
        <f>ROUND(I301*H301,2)</f>
        <v>0</v>
      </c>
      <c r="BL301" s="18" t="s">
        <v>155</v>
      </c>
      <c r="BM301" s="238" t="s">
        <v>397</v>
      </c>
    </row>
    <row r="302" spans="1:51" s="14" customFormat="1" ht="12">
      <c r="A302" s="14"/>
      <c r="B302" s="256"/>
      <c r="C302" s="257"/>
      <c r="D302" s="240" t="s">
        <v>159</v>
      </c>
      <c r="E302" s="258" t="s">
        <v>1</v>
      </c>
      <c r="F302" s="259" t="s">
        <v>398</v>
      </c>
      <c r="G302" s="257"/>
      <c r="H302" s="258" t="s">
        <v>1</v>
      </c>
      <c r="I302" s="260"/>
      <c r="J302" s="257"/>
      <c r="K302" s="257"/>
      <c r="L302" s="261"/>
      <c r="M302" s="262"/>
      <c r="N302" s="263"/>
      <c r="O302" s="263"/>
      <c r="P302" s="263"/>
      <c r="Q302" s="263"/>
      <c r="R302" s="263"/>
      <c r="S302" s="263"/>
      <c r="T302" s="264"/>
      <c r="U302" s="14"/>
      <c r="V302" s="14"/>
      <c r="W302" s="14"/>
      <c r="X302" s="14"/>
      <c r="Y302" s="14"/>
      <c r="Z302" s="14"/>
      <c r="AA302" s="14"/>
      <c r="AB302" s="14"/>
      <c r="AC302" s="14"/>
      <c r="AD302" s="14"/>
      <c r="AE302" s="14"/>
      <c r="AT302" s="265" t="s">
        <v>159</v>
      </c>
      <c r="AU302" s="265" t="s">
        <v>87</v>
      </c>
      <c r="AV302" s="14" t="s">
        <v>85</v>
      </c>
      <c r="AW302" s="14" t="s">
        <v>32</v>
      </c>
      <c r="AX302" s="14" t="s">
        <v>77</v>
      </c>
      <c r="AY302" s="265" t="s">
        <v>148</v>
      </c>
    </row>
    <row r="303" spans="1:51" s="13" customFormat="1" ht="12">
      <c r="A303" s="13"/>
      <c r="B303" s="245"/>
      <c r="C303" s="246"/>
      <c r="D303" s="240" t="s">
        <v>159</v>
      </c>
      <c r="E303" s="247" t="s">
        <v>1</v>
      </c>
      <c r="F303" s="248" t="s">
        <v>399</v>
      </c>
      <c r="G303" s="246"/>
      <c r="H303" s="249">
        <v>853.955</v>
      </c>
      <c r="I303" s="250"/>
      <c r="J303" s="246"/>
      <c r="K303" s="246"/>
      <c r="L303" s="251"/>
      <c r="M303" s="252"/>
      <c r="N303" s="253"/>
      <c r="O303" s="253"/>
      <c r="P303" s="253"/>
      <c r="Q303" s="253"/>
      <c r="R303" s="253"/>
      <c r="S303" s="253"/>
      <c r="T303" s="254"/>
      <c r="U303" s="13"/>
      <c r="V303" s="13"/>
      <c r="W303" s="13"/>
      <c r="X303" s="13"/>
      <c r="Y303" s="13"/>
      <c r="Z303" s="13"/>
      <c r="AA303" s="13"/>
      <c r="AB303" s="13"/>
      <c r="AC303" s="13"/>
      <c r="AD303" s="13"/>
      <c r="AE303" s="13"/>
      <c r="AT303" s="255" t="s">
        <v>159</v>
      </c>
      <c r="AU303" s="255" t="s">
        <v>87</v>
      </c>
      <c r="AV303" s="13" t="s">
        <v>87</v>
      </c>
      <c r="AW303" s="13" t="s">
        <v>32</v>
      </c>
      <c r="AX303" s="13" t="s">
        <v>77</v>
      </c>
      <c r="AY303" s="255" t="s">
        <v>148</v>
      </c>
    </row>
    <row r="304" spans="1:51" s="15" customFormat="1" ht="12">
      <c r="A304" s="15"/>
      <c r="B304" s="266"/>
      <c r="C304" s="267"/>
      <c r="D304" s="240" t="s">
        <v>159</v>
      </c>
      <c r="E304" s="268" t="s">
        <v>1</v>
      </c>
      <c r="F304" s="269" t="s">
        <v>167</v>
      </c>
      <c r="G304" s="267"/>
      <c r="H304" s="270">
        <v>853.955</v>
      </c>
      <c r="I304" s="271"/>
      <c r="J304" s="267"/>
      <c r="K304" s="267"/>
      <c r="L304" s="272"/>
      <c r="M304" s="273"/>
      <c r="N304" s="274"/>
      <c r="O304" s="274"/>
      <c r="P304" s="274"/>
      <c r="Q304" s="274"/>
      <c r="R304" s="274"/>
      <c r="S304" s="274"/>
      <c r="T304" s="275"/>
      <c r="U304" s="15"/>
      <c r="V304" s="15"/>
      <c r="W304" s="15"/>
      <c r="X304" s="15"/>
      <c r="Y304" s="15"/>
      <c r="Z304" s="15"/>
      <c r="AA304" s="15"/>
      <c r="AB304" s="15"/>
      <c r="AC304" s="15"/>
      <c r="AD304" s="15"/>
      <c r="AE304" s="15"/>
      <c r="AT304" s="276" t="s">
        <v>159</v>
      </c>
      <c r="AU304" s="276" t="s">
        <v>87</v>
      </c>
      <c r="AV304" s="15" t="s">
        <v>155</v>
      </c>
      <c r="AW304" s="15" t="s">
        <v>32</v>
      </c>
      <c r="AX304" s="15" t="s">
        <v>85</v>
      </c>
      <c r="AY304" s="276" t="s">
        <v>148</v>
      </c>
    </row>
    <row r="305" spans="1:65" s="2" customFormat="1" ht="24.15" customHeight="1">
      <c r="A305" s="39"/>
      <c r="B305" s="40"/>
      <c r="C305" s="227" t="s">
        <v>400</v>
      </c>
      <c r="D305" s="227" t="s">
        <v>150</v>
      </c>
      <c r="E305" s="228" t="s">
        <v>401</v>
      </c>
      <c r="F305" s="229" t="s">
        <v>402</v>
      </c>
      <c r="G305" s="230" t="s">
        <v>153</v>
      </c>
      <c r="H305" s="231">
        <v>853.955</v>
      </c>
      <c r="I305" s="232"/>
      <c r="J305" s="233">
        <f>ROUND(I305*H305,2)</f>
        <v>0</v>
      </c>
      <c r="K305" s="229" t="s">
        <v>1</v>
      </c>
      <c r="L305" s="45"/>
      <c r="M305" s="234" t="s">
        <v>1</v>
      </c>
      <c r="N305" s="235" t="s">
        <v>42</v>
      </c>
      <c r="O305" s="92"/>
      <c r="P305" s="236">
        <f>O305*H305</f>
        <v>0</v>
      </c>
      <c r="Q305" s="236">
        <v>6E-05</v>
      </c>
      <c r="R305" s="236">
        <f>Q305*H305</f>
        <v>0.051237300000000006</v>
      </c>
      <c r="S305" s="236">
        <v>0</v>
      </c>
      <c r="T305" s="237">
        <f>S305*H305</f>
        <v>0</v>
      </c>
      <c r="U305" s="39"/>
      <c r="V305" s="39"/>
      <c r="W305" s="39"/>
      <c r="X305" s="39"/>
      <c r="Y305" s="39"/>
      <c r="Z305" s="39"/>
      <c r="AA305" s="39"/>
      <c r="AB305" s="39"/>
      <c r="AC305" s="39"/>
      <c r="AD305" s="39"/>
      <c r="AE305" s="39"/>
      <c r="AR305" s="238" t="s">
        <v>155</v>
      </c>
      <c r="AT305" s="238" t="s">
        <v>150</v>
      </c>
      <c r="AU305" s="238" t="s">
        <v>87</v>
      </c>
      <c r="AY305" s="18" t="s">
        <v>148</v>
      </c>
      <c r="BE305" s="239">
        <f>IF(N305="základní",J305,0)</f>
        <v>0</v>
      </c>
      <c r="BF305" s="239">
        <f>IF(N305="snížená",J305,0)</f>
        <v>0</v>
      </c>
      <c r="BG305" s="239">
        <f>IF(N305="zákl. přenesená",J305,0)</f>
        <v>0</v>
      </c>
      <c r="BH305" s="239">
        <f>IF(N305="sníž. přenesená",J305,0)</f>
        <v>0</v>
      </c>
      <c r="BI305" s="239">
        <f>IF(N305="nulová",J305,0)</f>
        <v>0</v>
      </c>
      <c r="BJ305" s="18" t="s">
        <v>85</v>
      </c>
      <c r="BK305" s="239">
        <f>ROUND(I305*H305,2)</f>
        <v>0</v>
      </c>
      <c r="BL305" s="18" t="s">
        <v>155</v>
      </c>
      <c r="BM305" s="238" t="s">
        <v>403</v>
      </c>
    </row>
    <row r="306" spans="1:65" s="2" customFormat="1" ht="24.15" customHeight="1">
      <c r="A306" s="39"/>
      <c r="B306" s="40"/>
      <c r="C306" s="227" t="s">
        <v>404</v>
      </c>
      <c r="D306" s="227" t="s">
        <v>150</v>
      </c>
      <c r="E306" s="228" t="s">
        <v>405</v>
      </c>
      <c r="F306" s="229" t="s">
        <v>406</v>
      </c>
      <c r="G306" s="230" t="s">
        <v>153</v>
      </c>
      <c r="H306" s="231">
        <v>65</v>
      </c>
      <c r="I306" s="232"/>
      <c r="J306" s="233">
        <f>ROUND(I306*H306,2)</f>
        <v>0</v>
      </c>
      <c r="K306" s="229" t="s">
        <v>154</v>
      </c>
      <c r="L306" s="45"/>
      <c r="M306" s="234" t="s">
        <v>1</v>
      </c>
      <c r="N306" s="235" t="s">
        <v>42</v>
      </c>
      <c r="O306" s="92"/>
      <c r="P306" s="236">
        <f>O306*H306</f>
        <v>0</v>
      </c>
      <c r="Q306" s="236">
        <v>6E-05</v>
      </c>
      <c r="R306" s="236">
        <f>Q306*H306</f>
        <v>0.0039000000000000003</v>
      </c>
      <c r="S306" s="236">
        <v>0</v>
      </c>
      <c r="T306" s="237">
        <f>S306*H306</f>
        <v>0</v>
      </c>
      <c r="U306" s="39"/>
      <c r="V306" s="39"/>
      <c r="W306" s="39"/>
      <c r="X306" s="39"/>
      <c r="Y306" s="39"/>
      <c r="Z306" s="39"/>
      <c r="AA306" s="39"/>
      <c r="AB306" s="39"/>
      <c r="AC306" s="39"/>
      <c r="AD306" s="39"/>
      <c r="AE306" s="39"/>
      <c r="AR306" s="238" t="s">
        <v>155</v>
      </c>
      <c r="AT306" s="238" t="s">
        <v>150</v>
      </c>
      <c r="AU306" s="238" t="s">
        <v>87</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155</v>
      </c>
      <c r="BM306" s="238" t="s">
        <v>407</v>
      </c>
    </row>
    <row r="307" spans="1:47" s="2" customFormat="1" ht="12">
      <c r="A307" s="39"/>
      <c r="B307" s="40"/>
      <c r="C307" s="41"/>
      <c r="D307" s="240" t="s">
        <v>157</v>
      </c>
      <c r="E307" s="41"/>
      <c r="F307" s="241" t="s">
        <v>158</v>
      </c>
      <c r="G307" s="41"/>
      <c r="H307" s="41"/>
      <c r="I307" s="242"/>
      <c r="J307" s="41"/>
      <c r="K307" s="41"/>
      <c r="L307" s="45"/>
      <c r="M307" s="243"/>
      <c r="N307" s="244"/>
      <c r="O307" s="92"/>
      <c r="P307" s="92"/>
      <c r="Q307" s="92"/>
      <c r="R307" s="92"/>
      <c r="S307" s="92"/>
      <c r="T307" s="93"/>
      <c r="U307" s="39"/>
      <c r="V307" s="39"/>
      <c r="W307" s="39"/>
      <c r="X307" s="39"/>
      <c r="Y307" s="39"/>
      <c r="Z307" s="39"/>
      <c r="AA307" s="39"/>
      <c r="AB307" s="39"/>
      <c r="AC307" s="39"/>
      <c r="AD307" s="39"/>
      <c r="AE307" s="39"/>
      <c r="AT307" s="18" t="s">
        <v>157</v>
      </c>
      <c r="AU307" s="18" t="s">
        <v>87</v>
      </c>
    </row>
    <row r="308" spans="1:51" s="13" customFormat="1" ht="12">
      <c r="A308" s="13"/>
      <c r="B308" s="245"/>
      <c r="C308" s="246"/>
      <c r="D308" s="240" t="s">
        <v>159</v>
      </c>
      <c r="E308" s="247" t="s">
        <v>1</v>
      </c>
      <c r="F308" s="248" t="s">
        <v>408</v>
      </c>
      <c r="G308" s="246"/>
      <c r="H308" s="249">
        <v>36</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159</v>
      </c>
      <c r="AU308" s="255" t="s">
        <v>87</v>
      </c>
      <c r="AV308" s="13" t="s">
        <v>87</v>
      </c>
      <c r="AW308" s="13" t="s">
        <v>32</v>
      </c>
      <c r="AX308" s="13" t="s">
        <v>77</v>
      </c>
      <c r="AY308" s="255" t="s">
        <v>148</v>
      </c>
    </row>
    <row r="309" spans="1:51" s="13" customFormat="1" ht="12">
      <c r="A309" s="13"/>
      <c r="B309" s="245"/>
      <c r="C309" s="246"/>
      <c r="D309" s="240" t="s">
        <v>159</v>
      </c>
      <c r="E309" s="247" t="s">
        <v>1</v>
      </c>
      <c r="F309" s="248" t="s">
        <v>409</v>
      </c>
      <c r="G309" s="246"/>
      <c r="H309" s="249">
        <v>7.84</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159</v>
      </c>
      <c r="AU309" s="255" t="s">
        <v>87</v>
      </c>
      <c r="AV309" s="13" t="s">
        <v>87</v>
      </c>
      <c r="AW309" s="13" t="s">
        <v>32</v>
      </c>
      <c r="AX309" s="13" t="s">
        <v>77</v>
      </c>
      <c r="AY309" s="255" t="s">
        <v>148</v>
      </c>
    </row>
    <row r="310" spans="1:51" s="15" customFormat="1" ht="12">
      <c r="A310" s="15"/>
      <c r="B310" s="266"/>
      <c r="C310" s="267"/>
      <c r="D310" s="240" t="s">
        <v>159</v>
      </c>
      <c r="E310" s="268" t="s">
        <v>1</v>
      </c>
      <c r="F310" s="269" t="s">
        <v>167</v>
      </c>
      <c r="G310" s="267"/>
      <c r="H310" s="270">
        <v>43.84</v>
      </c>
      <c r="I310" s="271"/>
      <c r="J310" s="267"/>
      <c r="K310" s="267"/>
      <c r="L310" s="272"/>
      <c r="M310" s="273"/>
      <c r="N310" s="274"/>
      <c r="O310" s="274"/>
      <c r="P310" s="274"/>
      <c r="Q310" s="274"/>
      <c r="R310" s="274"/>
      <c r="S310" s="274"/>
      <c r="T310" s="275"/>
      <c r="U310" s="15"/>
      <c r="V310" s="15"/>
      <c r="W310" s="15"/>
      <c r="X310" s="15"/>
      <c r="Y310" s="15"/>
      <c r="Z310" s="15"/>
      <c r="AA310" s="15"/>
      <c r="AB310" s="15"/>
      <c r="AC310" s="15"/>
      <c r="AD310" s="15"/>
      <c r="AE310" s="15"/>
      <c r="AT310" s="276" t="s">
        <v>159</v>
      </c>
      <c r="AU310" s="276" t="s">
        <v>87</v>
      </c>
      <c r="AV310" s="15" t="s">
        <v>155</v>
      </c>
      <c r="AW310" s="15" t="s">
        <v>32</v>
      </c>
      <c r="AX310" s="15" t="s">
        <v>77</v>
      </c>
      <c r="AY310" s="276" t="s">
        <v>148</v>
      </c>
    </row>
    <row r="311" spans="1:51" s="13" customFormat="1" ht="12">
      <c r="A311" s="13"/>
      <c r="B311" s="245"/>
      <c r="C311" s="246"/>
      <c r="D311" s="240" t="s">
        <v>159</v>
      </c>
      <c r="E311" s="247" t="s">
        <v>1</v>
      </c>
      <c r="F311" s="248" t="s">
        <v>410</v>
      </c>
      <c r="G311" s="246"/>
      <c r="H311" s="249">
        <v>65</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159</v>
      </c>
      <c r="AU311" s="255" t="s">
        <v>87</v>
      </c>
      <c r="AV311" s="13" t="s">
        <v>87</v>
      </c>
      <c r="AW311" s="13" t="s">
        <v>32</v>
      </c>
      <c r="AX311" s="13" t="s">
        <v>77</v>
      </c>
      <c r="AY311" s="255" t="s">
        <v>148</v>
      </c>
    </row>
    <row r="312" spans="1:51" s="15" customFormat="1" ht="12">
      <c r="A312" s="15"/>
      <c r="B312" s="266"/>
      <c r="C312" s="267"/>
      <c r="D312" s="240" t="s">
        <v>159</v>
      </c>
      <c r="E312" s="268" t="s">
        <v>1</v>
      </c>
      <c r="F312" s="269" t="s">
        <v>167</v>
      </c>
      <c r="G312" s="267"/>
      <c r="H312" s="270">
        <v>65</v>
      </c>
      <c r="I312" s="271"/>
      <c r="J312" s="267"/>
      <c r="K312" s="267"/>
      <c r="L312" s="272"/>
      <c r="M312" s="273"/>
      <c r="N312" s="274"/>
      <c r="O312" s="274"/>
      <c r="P312" s="274"/>
      <c r="Q312" s="274"/>
      <c r="R312" s="274"/>
      <c r="S312" s="274"/>
      <c r="T312" s="275"/>
      <c r="U312" s="15"/>
      <c r="V312" s="15"/>
      <c r="W312" s="15"/>
      <c r="X312" s="15"/>
      <c r="Y312" s="15"/>
      <c r="Z312" s="15"/>
      <c r="AA312" s="15"/>
      <c r="AB312" s="15"/>
      <c r="AC312" s="15"/>
      <c r="AD312" s="15"/>
      <c r="AE312" s="15"/>
      <c r="AT312" s="276" t="s">
        <v>159</v>
      </c>
      <c r="AU312" s="276" t="s">
        <v>87</v>
      </c>
      <c r="AV312" s="15" t="s">
        <v>155</v>
      </c>
      <c r="AW312" s="15" t="s">
        <v>32</v>
      </c>
      <c r="AX312" s="15" t="s">
        <v>85</v>
      </c>
      <c r="AY312" s="276" t="s">
        <v>148</v>
      </c>
    </row>
    <row r="313" spans="1:65" s="2" customFormat="1" ht="16.5" customHeight="1">
      <c r="A313" s="39"/>
      <c r="B313" s="40"/>
      <c r="C313" s="227" t="s">
        <v>411</v>
      </c>
      <c r="D313" s="227" t="s">
        <v>150</v>
      </c>
      <c r="E313" s="228" t="s">
        <v>412</v>
      </c>
      <c r="F313" s="229" t="s">
        <v>413</v>
      </c>
      <c r="G313" s="230" t="s">
        <v>153</v>
      </c>
      <c r="H313" s="231">
        <v>853.955</v>
      </c>
      <c r="I313" s="232"/>
      <c r="J313" s="233">
        <f>ROUND(I313*H313,2)</f>
        <v>0</v>
      </c>
      <c r="K313" s="229" t="s">
        <v>1</v>
      </c>
      <c r="L313" s="45"/>
      <c r="M313" s="234" t="s">
        <v>1</v>
      </c>
      <c r="N313" s="235" t="s">
        <v>42</v>
      </c>
      <c r="O313" s="92"/>
      <c r="P313" s="236">
        <f>O313*H313</f>
        <v>0</v>
      </c>
      <c r="Q313" s="236">
        <v>6E-05</v>
      </c>
      <c r="R313" s="236">
        <f>Q313*H313</f>
        <v>0.051237300000000006</v>
      </c>
      <c r="S313" s="236">
        <v>0</v>
      </c>
      <c r="T313" s="237">
        <f>S313*H313</f>
        <v>0</v>
      </c>
      <c r="U313" s="39"/>
      <c r="V313" s="39"/>
      <c r="W313" s="39"/>
      <c r="X313" s="39"/>
      <c r="Y313" s="39"/>
      <c r="Z313" s="39"/>
      <c r="AA313" s="39"/>
      <c r="AB313" s="39"/>
      <c r="AC313" s="39"/>
      <c r="AD313" s="39"/>
      <c r="AE313" s="39"/>
      <c r="AR313" s="238" t="s">
        <v>155</v>
      </c>
      <c r="AT313" s="238" t="s">
        <v>150</v>
      </c>
      <c r="AU313" s="238" t="s">
        <v>87</v>
      </c>
      <c r="AY313" s="18" t="s">
        <v>148</v>
      </c>
      <c r="BE313" s="239">
        <f>IF(N313="základní",J313,0)</f>
        <v>0</v>
      </c>
      <c r="BF313" s="239">
        <f>IF(N313="snížená",J313,0)</f>
        <v>0</v>
      </c>
      <c r="BG313" s="239">
        <f>IF(N313="zákl. přenesená",J313,0)</f>
        <v>0</v>
      </c>
      <c r="BH313" s="239">
        <f>IF(N313="sníž. přenesená",J313,0)</f>
        <v>0</v>
      </c>
      <c r="BI313" s="239">
        <f>IF(N313="nulová",J313,0)</f>
        <v>0</v>
      </c>
      <c r="BJ313" s="18" t="s">
        <v>85</v>
      </c>
      <c r="BK313" s="239">
        <f>ROUND(I313*H313,2)</f>
        <v>0</v>
      </c>
      <c r="BL313" s="18" t="s">
        <v>155</v>
      </c>
      <c r="BM313" s="238" t="s">
        <v>414</v>
      </c>
    </row>
    <row r="314" spans="1:65" s="2" customFormat="1" ht="24.15" customHeight="1">
      <c r="A314" s="39"/>
      <c r="B314" s="40"/>
      <c r="C314" s="227" t="s">
        <v>415</v>
      </c>
      <c r="D314" s="227" t="s">
        <v>150</v>
      </c>
      <c r="E314" s="228" t="s">
        <v>416</v>
      </c>
      <c r="F314" s="229" t="s">
        <v>417</v>
      </c>
      <c r="G314" s="230" t="s">
        <v>418</v>
      </c>
      <c r="H314" s="231">
        <v>6824</v>
      </c>
      <c r="I314" s="232"/>
      <c r="J314" s="233">
        <f>ROUND(I314*H314,2)</f>
        <v>0</v>
      </c>
      <c r="K314" s="229" t="s">
        <v>163</v>
      </c>
      <c r="L314" s="45"/>
      <c r="M314" s="234" t="s">
        <v>1</v>
      </c>
      <c r="N314" s="235" t="s">
        <v>42</v>
      </c>
      <c r="O314" s="92"/>
      <c r="P314" s="236">
        <f>O314*H314</f>
        <v>0</v>
      </c>
      <c r="Q314" s="236">
        <v>0</v>
      </c>
      <c r="R314" s="236">
        <f>Q314*H314</f>
        <v>0</v>
      </c>
      <c r="S314" s="236">
        <v>0</v>
      </c>
      <c r="T314" s="237">
        <f>S314*H314</f>
        <v>0</v>
      </c>
      <c r="U314" s="39"/>
      <c r="V314" s="39"/>
      <c r="W314" s="39"/>
      <c r="X314" s="39"/>
      <c r="Y314" s="39"/>
      <c r="Z314" s="39"/>
      <c r="AA314" s="39"/>
      <c r="AB314" s="39"/>
      <c r="AC314" s="39"/>
      <c r="AD314" s="39"/>
      <c r="AE314" s="39"/>
      <c r="AR314" s="238" t="s">
        <v>155</v>
      </c>
      <c r="AT314" s="238" t="s">
        <v>150</v>
      </c>
      <c r="AU314" s="238" t="s">
        <v>87</v>
      </c>
      <c r="AY314" s="18" t="s">
        <v>148</v>
      </c>
      <c r="BE314" s="239">
        <f>IF(N314="základní",J314,0)</f>
        <v>0</v>
      </c>
      <c r="BF314" s="239">
        <f>IF(N314="snížená",J314,0)</f>
        <v>0</v>
      </c>
      <c r="BG314" s="239">
        <f>IF(N314="zákl. přenesená",J314,0)</f>
        <v>0</v>
      </c>
      <c r="BH314" s="239">
        <f>IF(N314="sníž. přenesená",J314,0)</f>
        <v>0</v>
      </c>
      <c r="BI314" s="239">
        <f>IF(N314="nulová",J314,0)</f>
        <v>0</v>
      </c>
      <c r="BJ314" s="18" t="s">
        <v>85</v>
      </c>
      <c r="BK314" s="239">
        <f>ROUND(I314*H314,2)</f>
        <v>0</v>
      </c>
      <c r="BL314" s="18" t="s">
        <v>155</v>
      </c>
      <c r="BM314" s="238" t="s">
        <v>419</v>
      </c>
    </row>
    <row r="315" spans="1:51" s="14" customFormat="1" ht="12">
      <c r="A315" s="14"/>
      <c r="B315" s="256"/>
      <c r="C315" s="257"/>
      <c r="D315" s="240" t="s">
        <v>159</v>
      </c>
      <c r="E315" s="258" t="s">
        <v>1</v>
      </c>
      <c r="F315" s="259" t="s">
        <v>281</v>
      </c>
      <c r="G315" s="257"/>
      <c r="H315" s="258" t="s">
        <v>1</v>
      </c>
      <c r="I315" s="260"/>
      <c r="J315" s="257"/>
      <c r="K315" s="257"/>
      <c r="L315" s="261"/>
      <c r="M315" s="262"/>
      <c r="N315" s="263"/>
      <c r="O315" s="263"/>
      <c r="P315" s="263"/>
      <c r="Q315" s="263"/>
      <c r="R315" s="263"/>
      <c r="S315" s="263"/>
      <c r="T315" s="264"/>
      <c r="U315" s="14"/>
      <c r="V315" s="14"/>
      <c r="W315" s="14"/>
      <c r="X315" s="14"/>
      <c r="Y315" s="14"/>
      <c r="Z315" s="14"/>
      <c r="AA315" s="14"/>
      <c r="AB315" s="14"/>
      <c r="AC315" s="14"/>
      <c r="AD315" s="14"/>
      <c r="AE315" s="14"/>
      <c r="AT315" s="265" t="s">
        <v>159</v>
      </c>
      <c r="AU315" s="265" t="s">
        <v>87</v>
      </c>
      <c r="AV315" s="14" t="s">
        <v>85</v>
      </c>
      <c r="AW315" s="14" t="s">
        <v>32</v>
      </c>
      <c r="AX315" s="14" t="s">
        <v>77</v>
      </c>
      <c r="AY315" s="265" t="s">
        <v>148</v>
      </c>
    </row>
    <row r="316" spans="1:51" s="13" customFormat="1" ht="12">
      <c r="A316" s="13"/>
      <c r="B316" s="245"/>
      <c r="C316" s="246"/>
      <c r="D316" s="240" t="s">
        <v>159</v>
      </c>
      <c r="E316" s="247" t="s">
        <v>1</v>
      </c>
      <c r="F316" s="248" t="s">
        <v>420</v>
      </c>
      <c r="G316" s="246"/>
      <c r="H316" s="249">
        <v>6824</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159</v>
      </c>
      <c r="AU316" s="255" t="s">
        <v>87</v>
      </c>
      <c r="AV316" s="13" t="s">
        <v>87</v>
      </c>
      <c r="AW316" s="13" t="s">
        <v>32</v>
      </c>
      <c r="AX316" s="13" t="s">
        <v>85</v>
      </c>
      <c r="AY316" s="255" t="s">
        <v>148</v>
      </c>
    </row>
    <row r="317" spans="1:65" s="2" customFormat="1" ht="37.8" customHeight="1">
      <c r="A317" s="39"/>
      <c r="B317" s="40"/>
      <c r="C317" s="288" t="s">
        <v>421</v>
      </c>
      <c r="D317" s="288" t="s">
        <v>295</v>
      </c>
      <c r="E317" s="289" t="s">
        <v>422</v>
      </c>
      <c r="F317" s="290" t="s">
        <v>423</v>
      </c>
      <c r="G317" s="291" t="s">
        <v>418</v>
      </c>
      <c r="H317" s="292">
        <v>6824</v>
      </c>
      <c r="I317" s="293"/>
      <c r="J317" s="294">
        <f>ROUND(I317*H317,2)</f>
        <v>0</v>
      </c>
      <c r="K317" s="290" t="s">
        <v>163</v>
      </c>
      <c r="L317" s="295"/>
      <c r="M317" s="296" t="s">
        <v>1</v>
      </c>
      <c r="N317" s="297" t="s">
        <v>42</v>
      </c>
      <c r="O317" s="92"/>
      <c r="P317" s="236">
        <f>O317*H317</f>
        <v>0</v>
      </c>
      <c r="Q317" s="236">
        <v>5E-05</v>
      </c>
      <c r="R317" s="236">
        <f>Q317*H317</f>
        <v>0.3412</v>
      </c>
      <c r="S317" s="236">
        <v>0</v>
      </c>
      <c r="T317" s="237">
        <f>S317*H317</f>
        <v>0</v>
      </c>
      <c r="U317" s="39"/>
      <c r="V317" s="39"/>
      <c r="W317" s="39"/>
      <c r="X317" s="39"/>
      <c r="Y317" s="39"/>
      <c r="Z317" s="39"/>
      <c r="AA317" s="39"/>
      <c r="AB317" s="39"/>
      <c r="AC317" s="39"/>
      <c r="AD317" s="39"/>
      <c r="AE317" s="39"/>
      <c r="AR317" s="238" t="s">
        <v>192</v>
      </c>
      <c r="AT317" s="238" t="s">
        <v>295</v>
      </c>
      <c r="AU317" s="238" t="s">
        <v>87</v>
      </c>
      <c r="AY317" s="18" t="s">
        <v>148</v>
      </c>
      <c r="BE317" s="239">
        <f>IF(N317="základní",J317,0)</f>
        <v>0</v>
      </c>
      <c r="BF317" s="239">
        <f>IF(N317="snížená",J317,0)</f>
        <v>0</v>
      </c>
      <c r="BG317" s="239">
        <f>IF(N317="zákl. přenesená",J317,0)</f>
        <v>0</v>
      </c>
      <c r="BH317" s="239">
        <f>IF(N317="sníž. přenesená",J317,0)</f>
        <v>0</v>
      </c>
      <c r="BI317" s="239">
        <f>IF(N317="nulová",J317,0)</f>
        <v>0</v>
      </c>
      <c r="BJ317" s="18" t="s">
        <v>85</v>
      </c>
      <c r="BK317" s="239">
        <f>ROUND(I317*H317,2)</f>
        <v>0</v>
      </c>
      <c r="BL317" s="18" t="s">
        <v>155</v>
      </c>
      <c r="BM317" s="238" t="s">
        <v>424</v>
      </c>
    </row>
    <row r="318" spans="1:51" s="14" customFormat="1" ht="12">
      <c r="A318" s="14"/>
      <c r="B318" s="256"/>
      <c r="C318" s="257"/>
      <c r="D318" s="240" t="s">
        <v>159</v>
      </c>
      <c r="E318" s="258" t="s">
        <v>1</v>
      </c>
      <c r="F318" s="259" t="s">
        <v>281</v>
      </c>
      <c r="G318" s="257"/>
      <c r="H318" s="258" t="s">
        <v>1</v>
      </c>
      <c r="I318" s="260"/>
      <c r="J318" s="257"/>
      <c r="K318" s="257"/>
      <c r="L318" s="261"/>
      <c r="M318" s="262"/>
      <c r="N318" s="263"/>
      <c r="O318" s="263"/>
      <c r="P318" s="263"/>
      <c r="Q318" s="263"/>
      <c r="R318" s="263"/>
      <c r="S318" s="263"/>
      <c r="T318" s="264"/>
      <c r="U318" s="14"/>
      <c r="V318" s="14"/>
      <c r="W318" s="14"/>
      <c r="X318" s="14"/>
      <c r="Y318" s="14"/>
      <c r="Z318" s="14"/>
      <c r="AA318" s="14"/>
      <c r="AB318" s="14"/>
      <c r="AC318" s="14"/>
      <c r="AD318" s="14"/>
      <c r="AE318" s="14"/>
      <c r="AT318" s="265" t="s">
        <v>159</v>
      </c>
      <c r="AU318" s="265" t="s">
        <v>87</v>
      </c>
      <c r="AV318" s="14" t="s">
        <v>85</v>
      </c>
      <c r="AW318" s="14" t="s">
        <v>32</v>
      </c>
      <c r="AX318" s="14" t="s">
        <v>77</v>
      </c>
      <c r="AY318" s="265" t="s">
        <v>148</v>
      </c>
    </row>
    <row r="319" spans="1:51" s="13" customFormat="1" ht="12">
      <c r="A319" s="13"/>
      <c r="B319" s="245"/>
      <c r="C319" s="246"/>
      <c r="D319" s="240" t="s">
        <v>159</v>
      </c>
      <c r="E319" s="247" t="s">
        <v>1</v>
      </c>
      <c r="F319" s="248" t="s">
        <v>425</v>
      </c>
      <c r="G319" s="246"/>
      <c r="H319" s="249">
        <v>6824</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159</v>
      </c>
      <c r="AU319" s="255" t="s">
        <v>87</v>
      </c>
      <c r="AV319" s="13" t="s">
        <v>87</v>
      </c>
      <c r="AW319" s="13" t="s">
        <v>32</v>
      </c>
      <c r="AX319" s="13" t="s">
        <v>85</v>
      </c>
      <c r="AY319" s="255" t="s">
        <v>148</v>
      </c>
    </row>
    <row r="320" spans="1:65" s="2" customFormat="1" ht="24.15" customHeight="1">
      <c r="A320" s="39"/>
      <c r="B320" s="40"/>
      <c r="C320" s="227" t="s">
        <v>426</v>
      </c>
      <c r="D320" s="227" t="s">
        <v>150</v>
      </c>
      <c r="E320" s="228" t="s">
        <v>427</v>
      </c>
      <c r="F320" s="229" t="s">
        <v>428</v>
      </c>
      <c r="G320" s="230" t="s">
        <v>303</v>
      </c>
      <c r="H320" s="231">
        <v>100.65</v>
      </c>
      <c r="I320" s="232"/>
      <c r="J320" s="233">
        <f>ROUND(I320*H320,2)</f>
        <v>0</v>
      </c>
      <c r="K320" s="229" t="s">
        <v>163</v>
      </c>
      <c r="L320" s="45"/>
      <c r="M320" s="234" t="s">
        <v>1</v>
      </c>
      <c r="N320" s="235" t="s">
        <v>42</v>
      </c>
      <c r="O320" s="92"/>
      <c r="P320" s="236">
        <f>O320*H320</f>
        <v>0</v>
      </c>
      <c r="Q320" s="236">
        <v>3E-05</v>
      </c>
      <c r="R320" s="236">
        <f>Q320*H320</f>
        <v>0.0030195</v>
      </c>
      <c r="S320" s="236">
        <v>0</v>
      </c>
      <c r="T320" s="237">
        <f>S320*H320</f>
        <v>0</v>
      </c>
      <c r="U320" s="39"/>
      <c r="V320" s="39"/>
      <c r="W320" s="39"/>
      <c r="X320" s="39"/>
      <c r="Y320" s="39"/>
      <c r="Z320" s="39"/>
      <c r="AA320" s="39"/>
      <c r="AB320" s="39"/>
      <c r="AC320" s="39"/>
      <c r="AD320" s="39"/>
      <c r="AE320" s="39"/>
      <c r="AR320" s="238" t="s">
        <v>155</v>
      </c>
      <c r="AT320" s="238" t="s">
        <v>150</v>
      </c>
      <c r="AU320" s="238" t="s">
        <v>87</v>
      </c>
      <c r="AY320" s="18" t="s">
        <v>148</v>
      </c>
      <c r="BE320" s="239">
        <f>IF(N320="základní",J320,0)</f>
        <v>0</v>
      </c>
      <c r="BF320" s="239">
        <f>IF(N320="snížená",J320,0)</f>
        <v>0</v>
      </c>
      <c r="BG320" s="239">
        <f>IF(N320="zákl. přenesená",J320,0)</f>
        <v>0</v>
      </c>
      <c r="BH320" s="239">
        <f>IF(N320="sníž. přenesená",J320,0)</f>
        <v>0</v>
      </c>
      <c r="BI320" s="239">
        <f>IF(N320="nulová",J320,0)</f>
        <v>0</v>
      </c>
      <c r="BJ320" s="18" t="s">
        <v>85</v>
      </c>
      <c r="BK320" s="239">
        <f>ROUND(I320*H320,2)</f>
        <v>0</v>
      </c>
      <c r="BL320" s="18" t="s">
        <v>155</v>
      </c>
      <c r="BM320" s="238" t="s">
        <v>429</v>
      </c>
    </row>
    <row r="321" spans="1:51" s="14" customFormat="1" ht="12">
      <c r="A321" s="14"/>
      <c r="B321" s="256"/>
      <c r="C321" s="257"/>
      <c r="D321" s="240" t="s">
        <v>159</v>
      </c>
      <c r="E321" s="258" t="s">
        <v>1</v>
      </c>
      <c r="F321" s="259" t="s">
        <v>430</v>
      </c>
      <c r="G321" s="257"/>
      <c r="H321" s="258" t="s">
        <v>1</v>
      </c>
      <c r="I321" s="260"/>
      <c r="J321" s="257"/>
      <c r="K321" s="257"/>
      <c r="L321" s="261"/>
      <c r="M321" s="262"/>
      <c r="N321" s="263"/>
      <c r="O321" s="263"/>
      <c r="P321" s="263"/>
      <c r="Q321" s="263"/>
      <c r="R321" s="263"/>
      <c r="S321" s="263"/>
      <c r="T321" s="264"/>
      <c r="U321" s="14"/>
      <c r="V321" s="14"/>
      <c r="W321" s="14"/>
      <c r="X321" s="14"/>
      <c r="Y321" s="14"/>
      <c r="Z321" s="14"/>
      <c r="AA321" s="14"/>
      <c r="AB321" s="14"/>
      <c r="AC321" s="14"/>
      <c r="AD321" s="14"/>
      <c r="AE321" s="14"/>
      <c r="AT321" s="265" t="s">
        <v>159</v>
      </c>
      <c r="AU321" s="265" t="s">
        <v>87</v>
      </c>
      <c r="AV321" s="14" t="s">
        <v>85</v>
      </c>
      <c r="AW321" s="14" t="s">
        <v>32</v>
      </c>
      <c r="AX321" s="14" t="s">
        <v>77</v>
      </c>
      <c r="AY321" s="265" t="s">
        <v>148</v>
      </c>
    </row>
    <row r="322" spans="1:51" s="13" customFormat="1" ht="12">
      <c r="A322" s="13"/>
      <c r="B322" s="245"/>
      <c r="C322" s="246"/>
      <c r="D322" s="240" t="s">
        <v>159</v>
      </c>
      <c r="E322" s="247" t="s">
        <v>1</v>
      </c>
      <c r="F322" s="248" t="s">
        <v>431</v>
      </c>
      <c r="G322" s="246"/>
      <c r="H322" s="249">
        <v>39.24</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159</v>
      </c>
      <c r="AU322" s="255" t="s">
        <v>87</v>
      </c>
      <c r="AV322" s="13" t="s">
        <v>87</v>
      </c>
      <c r="AW322" s="13" t="s">
        <v>32</v>
      </c>
      <c r="AX322" s="13" t="s">
        <v>77</v>
      </c>
      <c r="AY322" s="255" t="s">
        <v>148</v>
      </c>
    </row>
    <row r="323" spans="1:51" s="14" customFormat="1" ht="12">
      <c r="A323" s="14"/>
      <c r="B323" s="256"/>
      <c r="C323" s="257"/>
      <c r="D323" s="240" t="s">
        <v>159</v>
      </c>
      <c r="E323" s="258" t="s">
        <v>1</v>
      </c>
      <c r="F323" s="259" t="s">
        <v>432</v>
      </c>
      <c r="G323" s="257"/>
      <c r="H323" s="258" t="s">
        <v>1</v>
      </c>
      <c r="I323" s="260"/>
      <c r="J323" s="257"/>
      <c r="K323" s="257"/>
      <c r="L323" s="261"/>
      <c r="M323" s="262"/>
      <c r="N323" s="263"/>
      <c r="O323" s="263"/>
      <c r="P323" s="263"/>
      <c r="Q323" s="263"/>
      <c r="R323" s="263"/>
      <c r="S323" s="263"/>
      <c r="T323" s="264"/>
      <c r="U323" s="14"/>
      <c r="V323" s="14"/>
      <c r="W323" s="14"/>
      <c r="X323" s="14"/>
      <c r="Y323" s="14"/>
      <c r="Z323" s="14"/>
      <c r="AA323" s="14"/>
      <c r="AB323" s="14"/>
      <c r="AC323" s="14"/>
      <c r="AD323" s="14"/>
      <c r="AE323" s="14"/>
      <c r="AT323" s="265" t="s">
        <v>159</v>
      </c>
      <c r="AU323" s="265" t="s">
        <v>87</v>
      </c>
      <c r="AV323" s="14" t="s">
        <v>85</v>
      </c>
      <c r="AW323" s="14" t="s">
        <v>32</v>
      </c>
      <c r="AX323" s="14" t="s">
        <v>77</v>
      </c>
      <c r="AY323" s="265" t="s">
        <v>148</v>
      </c>
    </row>
    <row r="324" spans="1:51" s="13" customFormat="1" ht="12">
      <c r="A324" s="13"/>
      <c r="B324" s="245"/>
      <c r="C324" s="246"/>
      <c r="D324" s="240" t="s">
        <v>159</v>
      </c>
      <c r="E324" s="247" t="s">
        <v>1</v>
      </c>
      <c r="F324" s="248" t="s">
        <v>433</v>
      </c>
      <c r="G324" s="246"/>
      <c r="H324" s="249">
        <v>61.41</v>
      </c>
      <c r="I324" s="250"/>
      <c r="J324" s="246"/>
      <c r="K324" s="246"/>
      <c r="L324" s="251"/>
      <c r="M324" s="252"/>
      <c r="N324" s="253"/>
      <c r="O324" s="253"/>
      <c r="P324" s="253"/>
      <c r="Q324" s="253"/>
      <c r="R324" s="253"/>
      <c r="S324" s="253"/>
      <c r="T324" s="254"/>
      <c r="U324" s="13"/>
      <c r="V324" s="13"/>
      <c r="W324" s="13"/>
      <c r="X324" s="13"/>
      <c r="Y324" s="13"/>
      <c r="Z324" s="13"/>
      <c r="AA324" s="13"/>
      <c r="AB324" s="13"/>
      <c r="AC324" s="13"/>
      <c r="AD324" s="13"/>
      <c r="AE324" s="13"/>
      <c r="AT324" s="255" t="s">
        <v>159</v>
      </c>
      <c r="AU324" s="255" t="s">
        <v>87</v>
      </c>
      <c r="AV324" s="13" t="s">
        <v>87</v>
      </c>
      <c r="AW324" s="13" t="s">
        <v>32</v>
      </c>
      <c r="AX324" s="13" t="s">
        <v>77</v>
      </c>
      <c r="AY324" s="255" t="s">
        <v>148</v>
      </c>
    </row>
    <row r="325" spans="1:51" s="15" customFormat="1" ht="12">
      <c r="A325" s="15"/>
      <c r="B325" s="266"/>
      <c r="C325" s="267"/>
      <c r="D325" s="240" t="s">
        <v>159</v>
      </c>
      <c r="E325" s="268" t="s">
        <v>1</v>
      </c>
      <c r="F325" s="269" t="s">
        <v>167</v>
      </c>
      <c r="G325" s="267"/>
      <c r="H325" s="270">
        <v>100.65</v>
      </c>
      <c r="I325" s="271"/>
      <c r="J325" s="267"/>
      <c r="K325" s="267"/>
      <c r="L325" s="272"/>
      <c r="M325" s="273"/>
      <c r="N325" s="274"/>
      <c r="O325" s="274"/>
      <c r="P325" s="274"/>
      <c r="Q325" s="274"/>
      <c r="R325" s="274"/>
      <c r="S325" s="274"/>
      <c r="T325" s="275"/>
      <c r="U325" s="15"/>
      <c r="V325" s="15"/>
      <c r="W325" s="15"/>
      <c r="X325" s="15"/>
      <c r="Y325" s="15"/>
      <c r="Z325" s="15"/>
      <c r="AA325" s="15"/>
      <c r="AB325" s="15"/>
      <c r="AC325" s="15"/>
      <c r="AD325" s="15"/>
      <c r="AE325" s="15"/>
      <c r="AT325" s="276" t="s">
        <v>159</v>
      </c>
      <c r="AU325" s="276" t="s">
        <v>87</v>
      </c>
      <c r="AV325" s="15" t="s">
        <v>155</v>
      </c>
      <c r="AW325" s="15" t="s">
        <v>32</v>
      </c>
      <c r="AX325" s="15" t="s">
        <v>85</v>
      </c>
      <c r="AY325" s="276" t="s">
        <v>148</v>
      </c>
    </row>
    <row r="326" spans="1:65" s="2" customFormat="1" ht="24.15" customHeight="1">
      <c r="A326" s="39"/>
      <c r="B326" s="40"/>
      <c r="C326" s="288" t="s">
        <v>434</v>
      </c>
      <c r="D326" s="288" t="s">
        <v>295</v>
      </c>
      <c r="E326" s="289" t="s">
        <v>435</v>
      </c>
      <c r="F326" s="290" t="s">
        <v>436</v>
      </c>
      <c r="G326" s="291" t="s">
        <v>303</v>
      </c>
      <c r="H326" s="292">
        <v>103.226</v>
      </c>
      <c r="I326" s="293"/>
      <c r="J326" s="294">
        <f>ROUND(I326*H326,2)</f>
        <v>0</v>
      </c>
      <c r="K326" s="290" t="s">
        <v>163</v>
      </c>
      <c r="L326" s="295"/>
      <c r="M326" s="296" t="s">
        <v>1</v>
      </c>
      <c r="N326" s="297" t="s">
        <v>42</v>
      </c>
      <c r="O326" s="92"/>
      <c r="P326" s="236">
        <f>O326*H326</f>
        <v>0</v>
      </c>
      <c r="Q326" s="236">
        <v>0.00068</v>
      </c>
      <c r="R326" s="236">
        <f>Q326*H326</f>
        <v>0.07019368000000001</v>
      </c>
      <c r="S326" s="236">
        <v>0</v>
      </c>
      <c r="T326" s="237">
        <f>S326*H326</f>
        <v>0</v>
      </c>
      <c r="U326" s="39"/>
      <c r="V326" s="39"/>
      <c r="W326" s="39"/>
      <c r="X326" s="39"/>
      <c r="Y326" s="39"/>
      <c r="Z326" s="39"/>
      <c r="AA326" s="39"/>
      <c r="AB326" s="39"/>
      <c r="AC326" s="39"/>
      <c r="AD326" s="39"/>
      <c r="AE326" s="39"/>
      <c r="AR326" s="238" t="s">
        <v>192</v>
      </c>
      <c r="AT326" s="238" t="s">
        <v>295</v>
      </c>
      <c r="AU326" s="238" t="s">
        <v>87</v>
      </c>
      <c r="AY326" s="18" t="s">
        <v>148</v>
      </c>
      <c r="BE326" s="239">
        <f>IF(N326="základní",J326,0)</f>
        <v>0</v>
      </c>
      <c r="BF326" s="239">
        <f>IF(N326="snížená",J326,0)</f>
        <v>0</v>
      </c>
      <c r="BG326" s="239">
        <f>IF(N326="zákl. přenesená",J326,0)</f>
        <v>0</v>
      </c>
      <c r="BH326" s="239">
        <f>IF(N326="sníž. přenesená",J326,0)</f>
        <v>0</v>
      </c>
      <c r="BI326" s="239">
        <f>IF(N326="nulová",J326,0)</f>
        <v>0</v>
      </c>
      <c r="BJ326" s="18" t="s">
        <v>85</v>
      </c>
      <c r="BK326" s="239">
        <f>ROUND(I326*H326,2)</f>
        <v>0</v>
      </c>
      <c r="BL326" s="18" t="s">
        <v>155</v>
      </c>
      <c r="BM326" s="238" t="s">
        <v>437</v>
      </c>
    </row>
    <row r="327" spans="1:51" s="13" customFormat="1" ht="12">
      <c r="A327" s="13"/>
      <c r="B327" s="245"/>
      <c r="C327" s="246"/>
      <c r="D327" s="240" t="s">
        <v>159</v>
      </c>
      <c r="E327" s="247" t="s">
        <v>1</v>
      </c>
      <c r="F327" s="248" t="s">
        <v>438</v>
      </c>
      <c r="G327" s="246"/>
      <c r="H327" s="249">
        <v>36.9</v>
      </c>
      <c r="I327" s="250"/>
      <c r="J327" s="246"/>
      <c r="K327" s="246"/>
      <c r="L327" s="251"/>
      <c r="M327" s="252"/>
      <c r="N327" s="253"/>
      <c r="O327" s="253"/>
      <c r="P327" s="253"/>
      <c r="Q327" s="253"/>
      <c r="R327" s="253"/>
      <c r="S327" s="253"/>
      <c r="T327" s="254"/>
      <c r="U327" s="13"/>
      <c r="V327" s="13"/>
      <c r="W327" s="13"/>
      <c r="X327" s="13"/>
      <c r="Y327" s="13"/>
      <c r="Z327" s="13"/>
      <c r="AA327" s="13"/>
      <c r="AB327" s="13"/>
      <c r="AC327" s="13"/>
      <c r="AD327" s="13"/>
      <c r="AE327" s="13"/>
      <c r="AT327" s="255" t="s">
        <v>159</v>
      </c>
      <c r="AU327" s="255" t="s">
        <v>87</v>
      </c>
      <c r="AV327" s="13" t="s">
        <v>87</v>
      </c>
      <c r="AW327" s="13" t="s">
        <v>32</v>
      </c>
      <c r="AX327" s="13" t="s">
        <v>77</v>
      </c>
      <c r="AY327" s="255" t="s">
        <v>148</v>
      </c>
    </row>
    <row r="328" spans="1:51" s="13" customFormat="1" ht="12">
      <c r="A328" s="13"/>
      <c r="B328" s="245"/>
      <c r="C328" s="246"/>
      <c r="D328" s="240" t="s">
        <v>159</v>
      </c>
      <c r="E328" s="247" t="s">
        <v>1</v>
      </c>
      <c r="F328" s="248" t="s">
        <v>433</v>
      </c>
      <c r="G328" s="246"/>
      <c r="H328" s="249">
        <v>61.41</v>
      </c>
      <c r="I328" s="250"/>
      <c r="J328" s="246"/>
      <c r="K328" s="246"/>
      <c r="L328" s="251"/>
      <c r="M328" s="252"/>
      <c r="N328" s="253"/>
      <c r="O328" s="253"/>
      <c r="P328" s="253"/>
      <c r="Q328" s="253"/>
      <c r="R328" s="253"/>
      <c r="S328" s="253"/>
      <c r="T328" s="254"/>
      <c r="U328" s="13"/>
      <c r="V328" s="13"/>
      <c r="W328" s="13"/>
      <c r="X328" s="13"/>
      <c r="Y328" s="13"/>
      <c r="Z328" s="13"/>
      <c r="AA328" s="13"/>
      <c r="AB328" s="13"/>
      <c r="AC328" s="13"/>
      <c r="AD328" s="13"/>
      <c r="AE328" s="13"/>
      <c r="AT328" s="255" t="s">
        <v>159</v>
      </c>
      <c r="AU328" s="255" t="s">
        <v>87</v>
      </c>
      <c r="AV328" s="13" t="s">
        <v>87</v>
      </c>
      <c r="AW328" s="13" t="s">
        <v>32</v>
      </c>
      <c r="AX328" s="13" t="s">
        <v>77</v>
      </c>
      <c r="AY328" s="255" t="s">
        <v>148</v>
      </c>
    </row>
    <row r="329" spans="1:51" s="15" customFormat="1" ht="12">
      <c r="A329" s="15"/>
      <c r="B329" s="266"/>
      <c r="C329" s="267"/>
      <c r="D329" s="240" t="s">
        <v>159</v>
      </c>
      <c r="E329" s="268" t="s">
        <v>1</v>
      </c>
      <c r="F329" s="269" t="s">
        <v>167</v>
      </c>
      <c r="G329" s="267"/>
      <c r="H329" s="270">
        <v>98.31</v>
      </c>
      <c r="I329" s="271"/>
      <c r="J329" s="267"/>
      <c r="K329" s="267"/>
      <c r="L329" s="272"/>
      <c r="M329" s="273"/>
      <c r="N329" s="274"/>
      <c r="O329" s="274"/>
      <c r="P329" s="274"/>
      <c r="Q329" s="274"/>
      <c r="R329" s="274"/>
      <c r="S329" s="274"/>
      <c r="T329" s="275"/>
      <c r="U329" s="15"/>
      <c r="V329" s="15"/>
      <c r="W329" s="15"/>
      <c r="X329" s="15"/>
      <c r="Y329" s="15"/>
      <c r="Z329" s="15"/>
      <c r="AA329" s="15"/>
      <c r="AB329" s="15"/>
      <c r="AC329" s="15"/>
      <c r="AD329" s="15"/>
      <c r="AE329" s="15"/>
      <c r="AT329" s="276" t="s">
        <v>159</v>
      </c>
      <c r="AU329" s="276" t="s">
        <v>87</v>
      </c>
      <c r="AV329" s="15" t="s">
        <v>155</v>
      </c>
      <c r="AW329" s="15" t="s">
        <v>32</v>
      </c>
      <c r="AX329" s="15" t="s">
        <v>85</v>
      </c>
      <c r="AY329" s="276" t="s">
        <v>148</v>
      </c>
    </row>
    <row r="330" spans="1:51" s="13" customFormat="1" ht="12">
      <c r="A330" s="13"/>
      <c r="B330" s="245"/>
      <c r="C330" s="246"/>
      <c r="D330" s="240" t="s">
        <v>159</v>
      </c>
      <c r="E330" s="246"/>
      <c r="F330" s="248" t="s">
        <v>439</v>
      </c>
      <c r="G330" s="246"/>
      <c r="H330" s="249">
        <v>103.226</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159</v>
      </c>
      <c r="AU330" s="255" t="s">
        <v>87</v>
      </c>
      <c r="AV330" s="13" t="s">
        <v>87</v>
      </c>
      <c r="AW330" s="13" t="s">
        <v>4</v>
      </c>
      <c r="AX330" s="13" t="s">
        <v>85</v>
      </c>
      <c r="AY330" s="255" t="s">
        <v>148</v>
      </c>
    </row>
    <row r="331" spans="1:65" s="2" customFormat="1" ht="24.15" customHeight="1">
      <c r="A331" s="39"/>
      <c r="B331" s="40"/>
      <c r="C331" s="288" t="s">
        <v>440</v>
      </c>
      <c r="D331" s="288" t="s">
        <v>295</v>
      </c>
      <c r="E331" s="289" t="s">
        <v>441</v>
      </c>
      <c r="F331" s="290" t="s">
        <v>442</v>
      </c>
      <c r="G331" s="291" t="s">
        <v>303</v>
      </c>
      <c r="H331" s="292">
        <v>2.457</v>
      </c>
      <c r="I331" s="293"/>
      <c r="J331" s="294">
        <f>ROUND(I331*H331,2)</f>
        <v>0</v>
      </c>
      <c r="K331" s="290" t="s">
        <v>163</v>
      </c>
      <c r="L331" s="295"/>
      <c r="M331" s="296" t="s">
        <v>1</v>
      </c>
      <c r="N331" s="297" t="s">
        <v>42</v>
      </c>
      <c r="O331" s="92"/>
      <c r="P331" s="236">
        <f>O331*H331</f>
        <v>0</v>
      </c>
      <c r="Q331" s="236">
        <v>0.00032</v>
      </c>
      <c r="R331" s="236">
        <f>Q331*H331</f>
        <v>0.00078624</v>
      </c>
      <c r="S331" s="236">
        <v>0</v>
      </c>
      <c r="T331" s="237">
        <f>S331*H331</f>
        <v>0</v>
      </c>
      <c r="U331" s="39"/>
      <c r="V331" s="39"/>
      <c r="W331" s="39"/>
      <c r="X331" s="39"/>
      <c r="Y331" s="39"/>
      <c r="Z331" s="39"/>
      <c r="AA331" s="39"/>
      <c r="AB331" s="39"/>
      <c r="AC331" s="39"/>
      <c r="AD331" s="39"/>
      <c r="AE331" s="39"/>
      <c r="AR331" s="238" t="s">
        <v>192</v>
      </c>
      <c r="AT331" s="238" t="s">
        <v>295</v>
      </c>
      <c r="AU331" s="238" t="s">
        <v>87</v>
      </c>
      <c r="AY331" s="18" t="s">
        <v>148</v>
      </c>
      <c r="BE331" s="239">
        <f>IF(N331="základní",J331,0)</f>
        <v>0</v>
      </c>
      <c r="BF331" s="239">
        <f>IF(N331="snížená",J331,0)</f>
        <v>0</v>
      </c>
      <c r="BG331" s="239">
        <f>IF(N331="zákl. přenesená",J331,0)</f>
        <v>0</v>
      </c>
      <c r="BH331" s="239">
        <f>IF(N331="sníž. přenesená",J331,0)</f>
        <v>0</v>
      </c>
      <c r="BI331" s="239">
        <f>IF(N331="nulová",J331,0)</f>
        <v>0</v>
      </c>
      <c r="BJ331" s="18" t="s">
        <v>85</v>
      </c>
      <c r="BK331" s="239">
        <f>ROUND(I331*H331,2)</f>
        <v>0</v>
      </c>
      <c r="BL331" s="18" t="s">
        <v>155</v>
      </c>
      <c r="BM331" s="238" t="s">
        <v>443</v>
      </c>
    </row>
    <row r="332" spans="1:51" s="13" customFormat="1" ht="12">
      <c r="A332" s="13"/>
      <c r="B332" s="245"/>
      <c r="C332" s="246"/>
      <c r="D332" s="240" t="s">
        <v>159</v>
      </c>
      <c r="E332" s="247" t="s">
        <v>1</v>
      </c>
      <c r="F332" s="248" t="s">
        <v>444</v>
      </c>
      <c r="G332" s="246"/>
      <c r="H332" s="249">
        <v>2.34</v>
      </c>
      <c r="I332" s="250"/>
      <c r="J332" s="246"/>
      <c r="K332" s="246"/>
      <c r="L332" s="251"/>
      <c r="M332" s="252"/>
      <c r="N332" s="253"/>
      <c r="O332" s="253"/>
      <c r="P332" s="253"/>
      <c r="Q332" s="253"/>
      <c r="R332" s="253"/>
      <c r="S332" s="253"/>
      <c r="T332" s="254"/>
      <c r="U332" s="13"/>
      <c r="V332" s="13"/>
      <c r="W332" s="13"/>
      <c r="X332" s="13"/>
      <c r="Y332" s="13"/>
      <c r="Z332" s="13"/>
      <c r="AA332" s="13"/>
      <c r="AB332" s="13"/>
      <c r="AC332" s="13"/>
      <c r="AD332" s="13"/>
      <c r="AE332" s="13"/>
      <c r="AT332" s="255" t="s">
        <v>159</v>
      </c>
      <c r="AU332" s="255" t="s">
        <v>87</v>
      </c>
      <c r="AV332" s="13" t="s">
        <v>87</v>
      </c>
      <c r="AW332" s="13" t="s">
        <v>32</v>
      </c>
      <c r="AX332" s="13" t="s">
        <v>85</v>
      </c>
      <c r="AY332" s="255" t="s">
        <v>148</v>
      </c>
    </row>
    <row r="333" spans="1:51" s="13" customFormat="1" ht="12">
      <c r="A333" s="13"/>
      <c r="B333" s="245"/>
      <c r="C333" s="246"/>
      <c r="D333" s="240" t="s">
        <v>159</v>
      </c>
      <c r="E333" s="246"/>
      <c r="F333" s="248" t="s">
        <v>445</v>
      </c>
      <c r="G333" s="246"/>
      <c r="H333" s="249">
        <v>2.457</v>
      </c>
      <c r="I333" s="250"/>
      <c r="J333" s="246"/>
      <c r="K333" s="246"/>
      <c r="L333" s="251"/>
      <c r="M333" s="252"/>
      <c r="N333" s="253"/>
      <c r="O333" s="253"/>
      <c r="P333" s="253"/>
      <c r="Q333" s="253"/>
      <c r="R333" s="253"/>
      <c r="S333" s="253"/>
      <c r="T333" s="254"/>
      <c r="U333" s="13"/>
      <c r="V333" s="13"/>
      <c r="W333" s="13"/>
      <c r="X333" s="13"/>
      <c r="Y333" s="13"/>
      <c r="Z333" s="13"/>
      <c r="AA333" s="13"/>
      <c r="AB333" s="13"/>
      <c r="AC333" s="13"/>
      <c r="AD333" s="13"/>
      <c r="AE333" s="13"/>
      <c r="AT333" s="255" t="s">
        <v>159</v>
      </c>
      <c r="AU333" s="255" t="s">
        <v>87</v>
      </c>
      <c r="AV333" s="13" t="s">
        <v>87</v>
      </c>
      <c r="AW333" s="13" t="s">
        <v>4</v>
      </c>
      <c r="AX333" s="13" t="s">
        <v>85</v>
      </c>
      <c r="AY333" s="255" t="s">
        <v>148</v>
      </c>
    </row>
    <row r="334" spans="1:65" s="2" customFormat="1" ht="16.5" customHeight="1">
      <c r="A334" s="39"/>
      <c r="B334" s="40"/>
      <c r="C334" s="227" t="s">
        <v>446</v>
      </c>
      <c r="D334" s="227" t="s">
        <v>150</v>
      </c>
      <c r="E334" s="228" t="s">
        <v>447</v>
      </c>
      <c r="F334" s="229" t="s">
        <v>448</v>
      </c>
      <c r="G334" s="230" t="s">
        <v>303</v>
      </c>
      <c r="H334" s="231">
        <v>920.029</v>
      </c>
      <c r="I334" s="232"/>
      <c r="J334" s="233">
        <f>ROUND(I334*H334,2)</f>
        <v>0</v>
      </c>
      <c r="K334" s="229" t="s">
        <v>163</v>
      </c>
      <c r="L334" s="45"/>
      <c r="M334" s="234" t="s">
        <v>1</v>
      </c>
      <c r="N334" s="235" t="s">
        <v>42</v>
      </c>
      <c r="O334" s="92"/>
      <c r="P334" s="236">
        <f>O334*H334</f>
        <v>0</v>
      </c>
      <c r="Q334" s="236">
        <v>0</v>
      </c>
      <c r="R334" s="236">
        <f>Q334*H334</f>
        <v>0</v>
      </c>
      <c r="S334" s="236">
        <v>0</v>
      </c>
      <c r="T334" s="237">
        <f>S334*H334</f>
        <v>0</v>
      </c>
      <c r="U334" s="39"/>
      <c r="V334" s="39"/>
      <c r="W334" s="39"/>
      <c r="X334" s="39"/>
      <c r="Y334" s="39"/>
      <c r="Z334" s="39"/>
      <c r="AA334" s="39"/>
      <c r="AB334" s="39"/>
      <c r="AC334" s="39"/>
      <c r="AD334" s="39"/>
      <c r="AE334" s="39"/>
      <c r="AR334" s="238" t="s">
        <v>155</v>
      </c>
      <c r="AT334" s="238" t="s">
        <v>150</v>
      </c>
      <c r="AU334" s="238" t="s">
        <v>87</v>
      </c>
      <c r="AY334" s="18" t="s">
        <v>148</v>
      </c>
      <c r="BE334" s="239">
        <f>IF(N334="základní",J334,0)</f>
        <v>0</v>
      </c>
      <c r="BF334" s="239">
        <f>IF(N334="snížená",J334,0)</f>
        <v>0</v>
      </c>
      <c r="BG334" s="239">
        <f>IF(N334="zákl. přenesená",J334,0)</f>
        <v>0</v>
      </c>
      <c r="BH334" s="239">
        <f>IF(N334="sníž. přenesená",J334,0)</f>
        <v>0</v>
      </c>
      <c r="BI334" s="239">
        <f>IF(N334="nulová",J334,0)</f>
        <v>0</v>
      </c>
      <c r="BJ334" s="18" t="s">
        <v>85</v>
      </c>
      <c r="BK334" s="239">
        <f>ROUND(I334*H334,2)</f>
        <v>0</v>
      </c>
      <c r="BL334" s="18" t="s">
        <v>155</v>
      </c>
      <c r="BM334" s="238" t="s">
        <v>449</v>
      </c>
    </row>
    <row r="335" spans="1:51" s="13" customFormat="1" ht="12">
      <c r="A335" s="13"/>
      <c r="B335" s="245"/>
      <c r="C335" s="246"/>
      <c r="D335" s="240" t="s">
        <v>159</v>
      </c>
      <c r="E335" s="247" t="s">
        <v>1</v>
      </c>
      <c r="F335" s="248" t="s">
        <v>450</v>
      </c>
      <c r="G335" s="246"/>
      <c r="H335" s="249">
        <v>920.029</v>
      </c>
      <c r="I335" s="250"/>
      <c r="J335" s="246"/>
      <c r="K335" s="246"/>
      <c r="L335" s="251"/>
      <c r="M335" s="252"/>
      <c r="N335" s="253"/>
      <c r="O335" s="253"/>
      <c r="P335" s="253"/>
      <c r="Q335" s="253"/>
      <c r="R335" s="253"/>
      <c r="S335" s="253"/>
      <c r="T335" s="254"/>
      <c r="U335" s="13"/>
      <c r="V335" s="13"/>
      <c r="W335" s="13"/>
      <c r="X335" s="13"/>
      <c r="Y335" s="13"/>
      <c r="Z335" s="13"/>
      <c r="AA335" s="13"/>
      <c r="AB335" s="13"/>
      <c r="AC335" s="13"/>
      <c r="AD335" s="13"/>
      <c r="AE335" s="13"/>
      <c r="AT335" s="255" t="s">
        <v>159</v>
      </c>
      <c r="AU335" s="255" t="s">
        <v>87</v>
      </c>
      <c r="AV335" s="13" t="s">
        <v>87</v>
      </c>
      <c r="AW335" s="13" t="s">
        <v>32</v>
      </c>
      <c r="AX335" s="13" t="s">
        <v>77</v>
      </c>
      <c r="AY335" s="255" t="s">
        <v>148</v>
      </c>
    </row>
    <row r="336" spans="1:51" s="15" customFormat="1" ht="12">
      <c r="A336" s="15"/>
      <c r="B336" s="266"/>
      <c r="C336" s="267"/>
      <c r="D336" s="240" t="s">
        <v>159</v>
      </c>
      <c r="E336" s="268" t="s">
        <v>1</v>
      </c>
      <c r="F336" s="269" t="s">
        <v>167</v>
      </c>
      <c r="G336" s="267"/>
      <c r="H336" s="270">
        <v>920.029</v>
      </c>
      <c r="I336" s="271"/>
      <c r="J336" s="267"/>
      <c r="K336" s="267"/>
      <c r="L336" s="272"/>
      <c r="M336" s="273"/>
      <c r="N336" s="274"/>
      <c r="O336" s="274"/>
      <c r="P336" s="274"/>
      <c r="Q336" s="274"/>
      <c r="R336" s="274"/>
      <c r="S336" s="274"/>
      <c r="T336" s="275"/>
      <c r="U336" s="15"/>
      <c r="V336" s="15"/>
      <c r="W336" s="15"/>
      <c r="X336" s="15"/>
      <c r="Y336" s="15"/>
      <c r="Z336" s="15"/>
      <c r="AA336" s="15"/>
      <c r="AB336" s="15"/>
      <c r="AC336" s="15"/>
      <c r="AD336" s="15"/>
      <c r="AE336" s="15"/>
      <c r="AT336" s="276" t="s">
        <v>159</v>
      </c>
      <c r="AU336" s="276" t="s">
        <v>87</v>
      </c>
      <c r="AV336" s="15" t="s">
        <v>155</v>
      </c>
      <c r="AW336" s="15" t="s">
        <v>32</v>
      </c>
      <c r="AX336" s="15" t="s">
        <v>85</v>
      </c>
      <c r="AY336" s="276" t="s">
        <v>148</v>
      </c>
    </row>
    <row r="337" spans="1:65" s="2" customFormat="1" ht="24.15" customHeight="1">
      <c r="A337" s="39"/>
      <c r="B337" s="40"/>
      <c r="C337" s="288" t="s">
        <v>451</v>
      </c>
      <c r="D337" s="288" t="s">
        <v>295</v>
      </c>
      <c r="E337" s="289" t="s">
        <v>452</v>
      </c>
      <c r="F337" s="290" t="s">
        <v>453</v>
      </c>
      <c r="G337" s="291" t="s">
        <v>303</v>
      </c>
      <c r="H337" s="292">
        <v>421.905</v>
      </c>
      <c r="I337" s="293"/>
      <c r="J337" s="294">
        <f>ROUND(I337*H337,2)</f>
        <v>0</v>
      </c>
      <c r="K337" s="290" t="s">
        <v>163</v>
      </c>
      <c r="L337" s="295"/>
      <c r="M337" s="296" t="s">
        <v>1</v>
      </c>
      <c r="N337" s="297" t="s">
        <v>42</v>
      </c>
      <c r="O337" s="92"/>
      <c r="P337" s="236">
        <f>O337*H337</f>
        <v>0</v>
      </c>
      <c r="Q337" s="236">
        <v>4E-05</v>
      </c>
      <c r="R337" s="236">
        <f>Q337*H337</f>
        <v>0.0168762</v>
      </c>
      <c r="S337" s="236">
        <v>0</v>
      </c>
      <c r="T337" s="237">
        <f>S337*H337</f>
        <v>0</v>
      </c>
      <c r="U337" s="39"/>
      <c r="V337" s="39"/>
      <c r="W337" s="39"/>
      <c r="X337" s="39"/>
      <c r="Y337" s="39"/>
      <c r="Z337" s="39"/>
      <c r="AA337" s="39"/>
      <c r="AB337" s="39"/>
      <c r="AC337" s="39"/>
      <c r="AD337" s="39"/>
      <c r="AE337" s="39"/>
      <c r="AR337" s="238" t="s">
        <v>192</v>
      </c>
      <c r="AT337" s="238" t="s">
        <v>295</v>
      </c>
      <c r="AU337" s="238" t="s">
        <v>87</v>
      </c>
      <c r="AY337" s="18" t="s">
        <v>148</v>
      </c>
      <c r="BE337" s="239">
        <f>IF(N337="základní",J337,0)</f>
        <v>0</v>
      </c>
      <c r="BF337" s="239">
        <f>IF(N337="snížená",J337,0)</f>
        <v>0</v>
      </c>
      <c r="BG337" s="239">
        <f>IF(N337="zákl. přenesená",J337,0)</f>
        <v>0</v>
      </c>
      <c r="BH337" s="239">
        <f>IF(N337="sníž. přenesená",J337,0)</f>
        <v>0</v>
      </c>
      <c r="BI337" s="239">
        <f>IF(N337="nulová",J337,0)</f>
        <v>0</v>
      </c>
      <c r="BJ337" s="18" t="s">
        <v>85</v>
      </c>
      <c r="BK337" s="239">
        <f>ROUND(I337*H337,2)</f>
        <v>0</v>
      </c>
      <c r="BL337" s="18" t="s">
        <v>155</v>
      </c>
      <c r="BM337" s="238" t="s">
        <v>454</v>
      </c>
    </row>
    <row r="338" spans="1:51" s="14" customFormat="1" ht="12">
      <c r="A338" s="14"/>
      <c r="B338" s="256"/>
      <c r="C338" s="257"/>
      <c r="D338" s="240" t="s">
        <v>159</v>
      </c>
      <c r="E338" s="258" t="s">
        <v>1</v>
      </c>
      <c r="F338" s="259" t="s">
        <v>210</v>
      </c>
      <c r="G338" s="257"/>
      <c r="H338" s="258" t="s">
        <v>1</v>
      </c>
      <c r="I338" s="260"/>
      <c r="J338" s="257"/>
      <c r="K338" s="257"/>
      <c r="L338" s="261"/>
      <c r="M338" s="262"/>
      <c r="N338" s="263"/>
      <c r="O338" s="263"/>
      <c r="P338" s="263"/>
      <c r="Q338" s="263"/>
      <c r="R338" s="263"/>
      <c r="S338" s="263"/>
      <c r="T338" s="264"/>
      <c r="U338" s="14"/>
      <c r="V338" s="14"/>
      <c r="W338" s="14"/>
      <c r="X338" s="14"/>
      <c r="Y338" s="14"/>
      <c r="Z338" s="14"/>
      <c r="AA338" s="14"/>
      <c r="AB338" s="14"/>
      <c r="AC338" s="14"/>
      <c r="AD338" s="14"/>
      <c r="AE338" s="14"/>
      <c r="AT338" s="265" t="s">
        <v>159</v>
      </c>
      <c r="AU338" s="265" t="s">
        <v>87</v>
      </c>
      <c r="AV338" s="14" t="s">
        <v>85</v>
      </c>
      <c r="AW338" s="14" t="s">
        <v>32</v>
      </c>
      <c r="AX338" s="14" t="s">
        <v>77</v>
      </c>
      <c r="AY338" s="265" t="s">
        <v>148</v>
      </c>
    </row>
    <row r="339" spans="1:51" s="13" customFormat="1" ht="12">
      <c r="A339" s="13"/>
      <c r="B339" s="245"/>
      <c r="C339" s="246"/>
      <c r="D339" s="240" t="s">
        <v>159</v>
      </c>
      <c r="E339" s="247" t="s">
        <v>1</v>
      </c>
      <c r="F339" s="248" t="s">
        <v>379</v>
      </c>
      <c r="G339" s="246"/>
      <c r="H339" s="249">
        <v>5.7</v>
      </c>
      <c r="I339" s="250"/>
      <c r="J339" s="246"/>
      <c r="K339" s="246"/>
      <c r="L339" s="251"/>
      <c r="M339" s="252"/>
      <c r="N339" s="253"/>
      <c r="O339" s="253"/>
      <c r="P339" s="253"/>
      <c r="Q339" s="253"/>
      <c r="R339" s="253"/>
      <c r="S339" s="253"/>
      <c r="T339" s="254"/>
      <c r="U339" s="13"/>
      <c r="V339" s="13"/>
      <c r="W339" s="13"/>
      <c r="X339" s="13"/>
      <c r="Y339" s="13"/>
      <c r="Z339" s="13"/>
      <c r="AA339" s="13"/>
      <c r="AB339" s="13"/>
      <c r="AC339" s="13"/>
      <c r="AD339" s="13"/>
      <c r="AE339" s="13"/>
      <c r="AT339" s="255" t="s">
        <v>159</v>
      </c>
      <c r="AU339" s="255" t="s">
        <v>87</v>
      </c>
      <c r="AV339" s="13" t="s">
        <v>87</v>
      </c>
      <c r="AW339" s="13" t="s">
        <v>32</v>
      </c>
      <c r="AX339" s="13" t="s">
        <v>77</v>
      </c>
      <c r="AY339" s="255" t="s">
        <v>148</v>
      </c>
    </row>
    <row r="340" spans="1:51" s="13" customFormat="1" ht="12">
      <c r="A340" s="13"/>
      <c r="B340" s="245"/>
      <c r="C340" s="246"/>
      <c r="D340" s="240" t="s">
        <v>159</v>
      </c>
      <c r="E340" s="247" t="s">
        <v>1</v>
      </c>
      <c r="F340" s="248" t="s">
        <v>380</v>
      </c>
      <c r="G340" s="246"/>
      <c r="H340" s="249">
        <v>11.6</v>
      </c>
      <c r="I340" s="250"/>
      <c r="J340" s="246"/>
      <c r="K340" s="246"/>
      <c r="L340" s="251"/>
      <c r="M340" s="252"/>
      <c r="N340" s="253"/>
      <c r="O340" s="253"/>
      <c r="P340" s="253"/>
      <c r="Q340" s="253"/>
      <c r="R340" s="253"/>
      <c r="S340" s="253"/>
      <c r="T340" s="254"/>
      <c r="U340" s="13"/>
      <c r="V340" s="13"/>
      <c r="W340" s="13"/>
      <c r="X340" s="13"/>
      <c r="Y340" s="13"/>
      <c r="Z340" s="13"/>
      <c r="AA340" s="13"/>
      <c r="AB340" s="13"/>
      <c r="AC340" s="13"/>
      <c r="AD340" s="13"/>
      <c r="AE340" s="13"/>
      <c r="AT340" s="255" t="s">
        <v>159</v>
      </c>
      <c r="AU340" s="255" t="s">
        <v>87</v>
      </c>
      <c r="AV340" s="13" t="s">
        <v>87</v>
      </c>
      <c r="AW340" s="13" t="s">
        <v>32</v>
      </c>
      <c r="AX340" s="13" t="s">
        <v>77</v>
      </c>
      <c r="AY340" s="255" t="s">
        <v>148</v>
      </c>
    </row>
    <row r="341" spans="1:51" s="13" customFormat="1" ht="12">
      <c r="A341" s="13"/>
      <c r="B341" s="245"/>
      <c r="C341" s="246"/>
      <c r="D341" s="240" t="s">
        <v>159</v>
      </c>
      <c r="E341" s="247" t="s">
        <v>1</v>
      </c>
      <c r="F341" s="248" t="s">
        <v>381</v>
      </c>
      <c r="G341" s="246"/>
      <c r="H341" s="249">
        <v>15.3</v>
      </c>
      <c r="I341" s="250"/>
      <c r="J341" s="246"/>
      <c r="K341" s="246"/>
      <c r="L341" s="251"/>
      <c r="M341" s="252"/>
      <c r="N341" s="253"/>
      <c r="O341" s="253"/>
      <c r="P341" s="253"/>
      <c r="Q341" s="253"/>
      <c r="R341" s="253"/>
      <c r="S341" s="253"/>
      <c r="T341" s="254"/>
      <c r="U341" s="13"/>
      <c r="V341" s="13"/>
      <c r="W341" s="13"/>
      <c r="X341" s="13"/>
      <c r="Y341" s="13"/>
      <c r="Z341" s="13"/>
      <c r="AA341" s="13"/>
      <c r="AB341" s="13"/>
      <c r="AC341" s="13"/>
      <c r="AD341" s="13"/>
      <c r="AE341" s="13"/>
      <c r="AT341" s="255" t="s">
        <v>159</v>
      </c>
      <c r="AU341" s="255" t="s">
        <v>87</v>
      </c>
      <c r="AV341" s="13" t="s">
        <v>87</v>
      </c>
      <c r="AW341" s="13" t="s">
        <v>32</v>
      </c>
      <c r="AX341" s="13" t="s">
        <v>77</v>
      </c>
      <c r="AY341" s="255" t="s">
        <v>148</v>
      </c>
    </row>
    <row r="342" spans="1:51" s="13" customFormat="1" ht="12">
      <c r="A342" s="13"/>
      <c r="B342" s="245"/>
      <c r="C342" s="246"/>
      <c r="D342" s="240" t="s">
        <v>159</v>
      </c>
      <c r="E342" s="247" t="s">
        <v>1</v>
      </c>
      <c r="F342" s="248" t="s">
        <v>382</v>
      </c>
      <c r="G342" s="246"/>
      <c r="H342" s="249">
        <v>9.9</v>
      </c>
      <c r="I342" s="250"/>
      <c r="J342" s="246"/>
      <c r="K342" s="246"/>
      <c r="L342" s="251"/>
      <c r="M342" s="252"/>
      <c r="N342" s="253"/>
      <c r="O342" s="253"/>
      <c r="P342" s="253"/>
      <c r="Q342" s="253"/>
      <c r="R342" s="253"/>
      <c r="S342" s="253"/>
      <c r="T342" s="254"/>
      <c r="U342" s="13"/>
      <c r="V342" s="13"/>
      <c r="W342" s="13"/>
      <c r="X342" s="13"/>
      <c r="Y342" s="13"/>
      <c r="Z342" s="13"/>
      <c r="AA342" s="13"/>
      <c r="AB342" s="13"/>
      <c r="AC342" s="13"/>
      <c r="AD342" s="13"/>
      <c r="AE342" s="13"/>
      <c r="AT342" s="255" t="s">
        <v>159</v>
      </c>
      <c r="AU342" s="255" t="s">
        <v>87</v>
      </c>
      <c r="AV342" s="13" t="s">
        <v>87</v>
      </c>
      <c r="AW342" s="13" t="s">
        <v>32</v>
      </c>
      <c r="AX342" s="13" t="s">
        <v>77</v>
      </c>
      <c r="AY342" s="255" t="s">
        <v>148</v>
      </c>
    </row>
    <row r="343" spans="1:51" s="16" customFormat="1" ht="12">
      <c r="A343" s="16"/>
      <c r="B343" s="277"/>
      <c r="C343" s="278"/>
      <c r="D343" s="240" t="s">
        <v>159</v>
      </c>
      <c r="E343" s="279" t="s">
        <v>1</v>
      </c>
      <c r="F343" s="280" t="s">
        <v>260</v>
      </c>
      <c r="G343" s="278"/>
      <c r="H343" s="281">
        <v>42.5</v>
      </c>
      <c r="I343" s="282"/>
      <c r="J343" s="278"/>
      <c r="K343" s="278"/>
      <c r="L343" s="283"/>
      <c r="M343" s="284"/>
      <c r="N343" s="285"/>
      <c r="O343" s="285"/>
      <c r="P343" s="285"/>
      <c r="Q343" s="285"/>
      <c r="R343" s="285"/>
      <c r="S343" s="285"/>
      <c r="T343" s="286"/>
      <c r="U343" s="16"/>
      <c r="V343" s="16"/>
      <c r="W343" s="16"/>
      <c r="X343" s="16"/>
      <c r="Y343" s="16"/>
      <c r="Z343" s="16"/>
      <c r="AA343" s="16"/>
      <c r="AB343" s="16"/>
      <c r="AC343" s="16"/>
      <c r="AD343" s="16"/>
      <c r="AE343" s="16"/>
      <c r="AT343" s="287" t="s">
        <v>159</v>
      </c>
      <c r="AU343" s="287" t="s">
        <v>87</v>
      </c>
      <c r="AV343" s="16" t="s">
        <v>168</v>
      </c>
      <c r="AW343" s="16" t="s">
        <v>32</v>
      </c>
      <c r="AX343" s="16" t="s">
        <v>77</v>
      </c>
      <c r="AY343" s="287" t="s">
        <v>148</v>
      </c>
    </row>
    <row r="344" spans="1:51" s="14" customFormat="1" ht="12">
      <c r="A344" s="14"/>
      <c r="B344" s="256"/>
      <c r="C344" s="257"/>
      <c r="D344" s="240" t="s">
        <v>159</v>
      </c>
      <c r="E344" s="258" t="s">
        <v>1</v>
      </c>
      <c r="F344" s="259" t="s">
        <v>261</v>
      </c>
      <c r="G344" s="257"/>
      <c r="H344" s="258" t="s">
        <v>1</v>
      </c>
      <c r="I344" s="260"/>
      <c r="J344" s="257"/>
      <c r="K344" s="257"/>
      <c r="L344" s="261"/>
      <c r="M344" s="262"/>
      <c r="N344" s="263"/>
      <c r="O344" s="263"/>
      <c r="P344" s="263"/>
      <c r="Q344" s="263"/>
      <c r="R344" s="263"/>
      <c r="S344" s="263"/>
      <c r="T344" s="264"/>
      <c r="U344" s="14"/>
      <c r="V344" s="14"/>
      <c r="W344" s="14"/>
      <c r="X344" s="14"/>
      <c r="Y344" s="14"/>
      <c r="Z344" s="14"/>
      <c r="AA344" s="14"/>
      <c r="AB344" s="14"/>
      <c r="AC344" s="14"/>
      <c r="AD344" s="14"/>
      <c r="AE344" s="14"/>
      <c r="AT344" s="265" t="s">
        <v>159</v>
      </c>
      <c r="AU344" s="265" t="s">
        <v>87</v>
      </c>
      <c r="AV344" s="14" t="s">
        <v>85</v>
      </c>
      <c r="AW344" s="14" t="s">
        <v>32</v>
      </c>
      <c r="AX344" s="14" t="s">
        <v>77</v>
      </c>
      <c r="AY344" s="265" t="s">
        <v>148</v>
      </c>
    </row>
    <row r="345" spans="1:51" s="13" customFormat="1" ht="12">
      <c r="A345" s="13"/>
      <c r="B345" s="245"/>
      <c r="C345" s="246"/>
      <c r="D345" s="240" t="s">
        <v>159</v>
      </c>
      <c r="E345" s="247" t="s">
        <v>1</v>
      </c>
      <c r="F345" s="248" t="s">
        <v>366</v>
      </c>
      <c r="G345" s="246"/>
      <c r="H345" s="249">
        <v>182.4</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159</v>
      </c>
      <c r="AU345" s="255" t="s">
        <v>87</v>
      </c>
      <c r="AV345" s="13" t="s">
        <v>87</v>
      </c>
      <c r="AW345" s="13" t="s">
        <v>32</v>
      </c>
      <c r="AX345" s="13" t="s">
        <v>77</v>
      </c>
      <c r="AY345" s="255" t="s">
        <v>148</v>
      </c>
    </row>
    <row r="346" spans="1:51" s="13" customFormat="1" ht="12">
      <c r="A346" s="13"/>
      <c r="B346" s="245"/>
      <c r="C346" s="246"/>
      <c r="D346" s="240" t="s">
        <v>159</v>
      </c>
      <c r="E346" s="247" t="s">
        <v>1</v>
      </c>
      <c r="F346" s="248" t="s">
        <v>367</v>
      </c>
      <c r="G346" s="246"/>
      <c r="H346" s="249">
        <v>129.6</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159</v>
      </c>
      <c r="AU346" s="255" t="s">
        <v>87</v>
      </c>
      <c r="AV346" s="13" t="s">
        <v>87</v>
      </c>
      <c r="AW346" s="13" t="s">
        <v>32</v>
      </c>
      <c r="AX346" s="13" t="s">
        <v>77</v>
      </c>
      <c r="AY346" s="255" t="s">
        <v>148</v>
      </c>
    </row>
    <row r="347" spans="1:51" s="13" customFormat="1" ht="12">
      <c r="A347" s="13"/>
      <c r="B347" s="245"/>
      <c r="C347" s="246"/>
      <c r="D347" s="240" t="s">
        <v>159</v>
      </c>
      <c r="E347" s="247" t="s">
        <v>1</v>
      </c>
      <c r="F347" s="248" t="s">
        <v>368</v>
      </c>
      <c r="G347" s="246"/>
      <c r="H347" s="249">
        <v>15.75</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159</v>
      </c>
      <c r="AU347" s="255" t="s">
        <v>87</v>
      </c>
      <c r="AV347" s="13" t="s">
        <v>87</v>
      </c>
      <c r="AW347" s="13" t="s">
        <v>32</v>
      </c>
      <c r="AX347" s="13" t="s">
        <v>77</v>
      </c>
      <c r="AY347" s="255" t="s">
        <v>148</v>
      </c>
    </row>
    <row r="348" spans="1:51" s="13" customFormat="1" ht="12">
      <c r="A348" s="13"/>
      <c r="B348" s="245"/>
      <c r="C348" s="246"/>
      <c r="D348" s="240" t="s">
        <v>159</v>
      </c>
      <c r="E348" s="247" t="s">
        <v>1</v>
      </c>
      <c r="F348" s="248" t="s">
        <v>369</v>
      </c>
      <c r="G348" s="246"/>
      <c r="H348" s="249">
        <v>5.2</v>
      </c>
      <c r="I348" s="250"/>
      <c r="J348" s="246"/>
      <c r="K348" s="246"/>
      <c r="L348" s="251"/>
      <c r="M348" s="252"/>
      <c r="N348" s="253"/>
      <c r="O348" s="253"/>
      <c r="P348" s="253"/>
      <c r="Q348" s="253"/>
      <c r="R348" s="253"/>
      <c r="S348" s="253"/>
      <c r="T348" s="254"/>
      <c r="U348" s="13"/>
      <c r="V348" s="13"/>
      <c r="W348" s="13"/>
      <c r="X348" s="13"/>
      <c r="Y348" s="13"/>
      <c r="Z348" s="13"/>
      <c r="AA348" s="13"/>
      <c r="AB348" s="13"/>
      <c r="AC348" s="13"/>
      <c r="AD348" s="13"/>
      <c r="AE348" s="13"/>
      <c r="AT348" s="255" t="s">
        <v>159</v>
      </c>
      <c r="AU348" s="255" t="s">
        <v>87</v>
      </c>
      <c r="AV348" s="13" t="s">
        <v>87</v>
      </c>
      <c r="AW348" s="13" t="s">
        <v>32</v>
      </c>
      <c r="AX348" s="13" t="s">
        <v>77</v>
      </c>
      <c r="AY348" s="255" t="s">
        <v>148</v>
      </c>
    </row>
    <row r="349" spans="1:51" s="13" customFormat="1" ht="12">
      <c r="A349" s="13"/>
      <c r="B349" s="245"/>
      <c r="C349" s="246"/>
      <c r="D349" s="240" t="s">
        <v>159</v>
      </c>
      <c r="E349" s="247" t="s">
        <v>1</v>
      </c>
      <c r="F349" s="248" t="s">
        <v>370</v>
      </c>
      <c r="G349" s="246"/>
      <c r="H349" s="249">
        <v>8.1</v>
      </c>
      <c r="I349" s="250"/>
      <c r="J349" s="246"/>
      <c r="K349" s="246"/>
      <c r="L349" s="251"/>
      <c r="M349" s="252"/>
      <c r="N349" s="253"/>
      <c r="O349" s="253"/>
      <c r="P349" s="253"/>
      <c r="Q349" s="253"/>
      <c r="R349" s="253"/>
      <c r="S349" s="253"/>
      <c r="T349" s="254"/>
      <c r="U349" s="13"/>
      <c r="V349" s="13"/>
      <c r="W349" s="13"/>
      <c r="X349" s="13"/>
      <c r="Y349" s="13"/>
      <c r="Z349" s="13"/>
      <c r="AA349" s="13"/>
      <c r="AB349" s="13"/>
      <c r="AC349" s="13"/>
      <c r="AD349" s="13"/>
      <c r="AE349" s="13"/>
      <c r="AT349" s="255" t="s">
        <v>159</v>
      </c>
      <c r="AU349" s="255" t="s">
        <v>87</v>
      </c>
      <c r="AV349" s="13" t="s">
        <v>87</v>
      </c>
      <c r="AW349" s="13" t="s">
        <v>32</v>
      </c>
      <c r="AX349" s="13" t="s">
        <v>77</v>
      </c>
      <c r="AY349" s="255" t="s">
        <v>148</v>
      </c>
    </row>
    <row r="350" spans="1:51" s="16" customFormat="1" ht="12">
      <c r="A350" s="16"/>
      <c r="B350" s="277"/>
      <c r="C350" s="278"/>
      <c r="D350" s="240" t="s">
        <v>159</v>
      </c>
      <c r="E350" s="279" t="s">
        <v>1</v>
      </c>
      <c r="F350" s="280" t="s">
        <v>260</v>
      </c>
      <c r="G350" s="278"/>
      <c r="H350" s="281">
        <v>341.05</v>
      </c>
      <c r="I350" s="282"/>
      <c r="J350" s="278"/>
      <c r="K350" s="278"/>
      <c r="L350" s="283"/>
      <c r="M350" s="284"/>
      <c r="N350" s="285"/>
      <c r="O350" s="285"/>
      <c r="P350" s="285"/>
      <c r="Q350" s="285"/>
      <c r="R350" s="285"/>
      <c r="S350" s="285"/>
      <c r="T350" s="286"/>
      <c r="U350" s="16"/>
      <c r="V350" s="16"/>
      <c r="W350" s="16"/>
      <c r="X350" s="16"/>
      <c r="Y350" s="16"/>
      <c r="Z350" s="16"/>
      <c r="AA350" s="16"/>
      <c r="AB350" s="16"/>
      <c r="AC350" s="16"/>
      <c r="AD350" s="16"/>
      <c r="AE350" s="16"/>
      <c r="AT350" s="287" t="s">
        <v>159</v>
      </c>
      <c r="AU350" s="287" t="s">
        <v>87</v>
      </c>
      <c r="AV350" s="16" t="s">
        <v>168</v>
      </c>
      <c r="AW350" s="16" t="s">
        <v>32</v>
      </c>
      <c r="AX350" s="16" t="s">
        <v>77</v>
      </c>
      <c r="AY350" s="287" t="s">
        <v>148</v>
      </c>
    </row>
    <row r="351" spans="1:51" s="15" customFormat="1" ht="12">
      <c r="A351" s="15"/>
      <c r="B351" s="266"/>
      <c r="C351" s="267"/>
      <c r="D351" s="240" t="s">
        <v>159</v>
      </c>
      <c r="E351" s="268" t="s">
        <v>1</v>
      </c>
      <c r="F351" s="269" t="s">
        <v>167</v>
      </c>
      <c r="G351" s="267"/>
      <c r="H351" s="270">
        <v>383.55</v>
      </c>
      <c r="I351" s="271"/>
      <c r="J351" s="267"/>
      <c r="K351" s="267"/>
      <c r="L351" s="272"/>
      <c r="M351" s="273"/>
      <c r="N351" s="274"/>
      <c r="O351" s="274"/>
      <c r="P351" s="274"/>
      <c r="Q351" s="274"/>
      <c r="R351" s="274"/>
      <c r="S351" s="274"/>
      <c r="T351" s="275"/>
      <c r="U351" s="15"/>
      <c r="V351" s="15"/>
      <c r="W351" s="15"/>
      <c r="X351" s="15"/>
      <c r="Y351" s="15"/>
      <c r="Z351" s="15"/>
      <c r="AA351" s="15"/>
      <c r="AB351" s="15"/>
      <c r="AC351" s="15"/>
      <c r="AD351" s="15"/>
      <c r="AE351" s="15"/>
      <c r="AT351" s="276" t="s">
        <v>159</v>
      </c>
      <c r="AU351" s="276" t="s">
        <v>87</v>
      </c>
      <c r="AV351" s="15" t="s">
        <v>155</v>
      </c>
      <c r="AW351" s="15" t="s">
        <v>32</v>
      </c>
      <c r="AX351" s="15" t="s">
        <v>77</v>
      </c>
      <c r="AY351" s="276" t="s">
        <v>148</v>
      </c>
    </row>
    <row r="352" spans="1:51" s="13" customFormat="1" ht="12">
      <c r="A352" s="13"/>
      <c r="B352" s="245"/>
      <c r="C352" s="246"/>
      <c r="D352" s="240" t="s">
        <v>159</v>
      </c>
      <c r="E352" s="247" t="s">
        <v>1</v>
      </c>
      <c r="F352" s="248" t="s">
        <v>455</v>
      </c>
      <c r="G352" s="246"/>
      <c r="H352" s="249">
        <v>421.905</v>
      </c>
      <c r="I352" s="250"/>
      <c r="J352" s="246"/>
      <c r="K352" s="246"/>
      <c r="L352" s="251"/>
      <c r="M352" s="252"/>
      <c r="N352" s="253"/>
      <c r="O352" s="253"/>
      <c r="P352" s="253"/>
      <c r="Q352" s="253"/>
      <c r="R352" s="253"/>
      <c r="S352" s="253"/>
      <c r="T352" s="254"/>
      <c r="U352" s="13"/>
      <c r="V352" s="13"/>
      <c r="W352" s="13"/>
      <c r="X352" s="13"/>
      <c r="Y352" s="13"/>
      <c r="Z352" s="13"/>
      <c r="AA352" s="13"/>
      <c r="AB352" s="13"/>
      <c r="AC352" s="13"/>
      <c r="AD352" s="13"/>
      <c r="AE352" s="13"/>
      <c r="AT352" s="255" t="s">
        <v>159</v>
      </c>
      <c r="AU352" s="255" t="s">
        <v>87</v>
      </c>
      <c r="AV352" s="13" t="s">
        <v>87</v>
      </c>
      <c r="AW352" s="13" t="s">
        <v>32</v>
      </c>
      <c r="AX352" s="13" t="s">
        <v>85</v>
      </c>
      <c r="AY352" s="255" t="s">
        <v>148</v>
      </c>
    </row>
    <row r="353" spans="1:65" s="2" customFormat="1" ht="16.5" customHeight="1">
      <c r="A353" s="39"/>
      <c r="B353" s="40"/>
      <c r="C353" s="288" t="s">
        <v>456</v>
      </c>
      <c r="D353" s="288" t="s">
        <v>295</v>
      </c>
      <c r="E353" s="289" t="s">
        <v>457</v>
      </c>
      <c r="F353" s="290" t="s">
        <v>458</v>
      </c>
      <c r="G353" s="291" t="s">
        <v>303</v>
      </c>
      <c r="H353" s="292">
        <v>301.774</v>
      </c>
      <c r="I353" s="293"/>
      <c r="J353" s="294">
        <f>ROUND(I353*H353,2)</f>
        <v>0</v>
      </c>
      <c r="K353" s="290" t="s">
        <v>163</v>
      </c>
      <c r="L353" s="295"/>
      <c r="M353" s="296" t="s">
        <v>1</v>
      </c>
      <c r="N353" s="297" t="s">
        <v>42</v>
      </c>
      <c r="O353" s="92"/>
      <c r="P353" s="236">
        <f>O353*H353</f>
        <v>0</v>
      </c>
      <c r="Q353" s="236">
        <v>3E-05</v>
      </c>
      <c r="R353" s="236">
        <f>Q353*H353</f>
        <v>0.00905322</v>
      </c>
      <c r="S353" s="236">
        <v>0</v>
      </c>
      <c r="T353" s="237">
        <f>S353*H353</f>
        <v>0</v>
      </c>
      <c r="U353" s="39"/>
      <c r="V353" s="39"/>
      <c r="W353" s="39"/>
      <c r="X353" s="39"/>
      <c r="Y353" s="39"/>
      <c r="Z353" s="39"/>
      <c r="AA353" s="39"/>
      <c r="AB353" s="39"/>
      <c r="AC353" s="39"/>
      <c r="AD353" s="39"/>
      <c r="AE353" s="39"/>
      <c r="AR353" s="238" t="s">
        <v>192</v>
      </c>
      <c r="AT353" s="238" t="s">
        <v>295</v>
      </c>
      <c r="AU353" s="238" t="s">
        <v>87</v>
      </c>
      <c r="AY353" s="18" t="s">
        <v>148</v>
      </c>
      <c r="BE353" s="239">
        <f>IF(N353="základní",J353,0)</f>
        <v>0</v>
      </c>
      <c r="BF353" s="239">
        <f>IF(N353="snížená",J353,0)</f>
        <v>0</v>
      </c>
      <c r="BG353" s="239">
        <f>IF(N353="zákl. přenesená",J353,0)</f>
        <v>0</v>
      </c>
      <c r="BH353" s="239">
        <f>IF(N353="sníž. přenesená",J353,0)</f>
        <v>0</v>
      </c>
      <c r="BI353" s="239">
        <f>IF(N353="nulová",J353,0)</f>
        <v>0</v>
      </c>
      <c r="BJ353" s="18" t="s">
        <v>85</v>
      </c>
      <c r="BK353" s="239">
        <f>ROUND(I353*H353,2)</f>
        <v>0</v>
      </c>
      <c r="BL353" s="18" t="s">
        <v>155</v>
      </c>
      <c r="BM353" s="238" t="s">
        <v>459</v>
      </c>
    </row>
    <row r="354" spans="1:51" s="13" customFormat="1" ht="12">
      <c r="A354" s="13"/>
      <c r="B354" s="245"/>
      <c r="C354" s="246"/>
      <c r="D354" s="240" t="s">
        <v>159</v>
      </c>
      <c r="E354" s="247" t="s">
        <v>1</v>
      </c>
      <c r="F354" s="248" t="s">
        <v>460</v>
      </c>
      <c r="G354" s="246"/>
      <c r="H354" s="249">
        <v>15.7</v>
      </c>
      <c r="I354" s="250"/>
      <c r="J354" s="246"/>
      <c r="K354" s="246"/>
      <c r="L354" s="251"/>
      <c r="M354" s="252"/>
      <c r="N354" s="253"/>
      <c r="O354" s="253"/>
      <c r="P354" s="253"/>
      <c r="Q354" s="253"/>
      <c r="R354" s="253"/>
      <c r="S354" s="253"/>
      <c r="T354" s="254"/>
      <c r="U354" s="13"/>
      <c r="V354" s="13"/>
      <c r="W354" s="13"/>
      <c r="X354" s="13"/>
      <c r="Y354" s="13"/>
      <c r="Z354" s="13"/>
      <c r="AA354" s="13"/>
      <c r="AB354" s="13"/>
      <c r="AC354" s="13"/>
      <c r="AD354" s="13"/>
      <c r="AE354" s="13"/>
      <c r="AT354" s="255" t="s">
        <v>159</v>
      </c>
      <c r="AU354" s="255" t="s">
        <v>87</v>
      </c>
      <c r="AV354" s="13" t="s">
        <v>87</v>
      </c>
      <c r="AW354" s="13" t="s">
        <v>32</v>
      </c>
      <c r="AX354" s="13" t="s">
        <v>77</v>
      </c>
      <c r="AY354" s="255" t="s">
        <v>148</v>
      </c>
    </row>
    <row r="355" spans="1:51" s="13" customFormat="1" ht="12">
      <c r="A355" s="13"/>
      <c r="B355" s="245"/>
      <c r="C355" s="246"/>
      <c r="D355" s="240" t="s">
        <v>159</v>
      </c>
      <c r="E355" s="247" t="s">
        <v>1</v>
      </c>
      <c r="F355" s="248" t="s">
        <v>461</v>
      </c>
      <c r="G355" s="246"/>
      <c r="H355" s="249">
        <v>8.8</v>
      </c>
      <c r="I355" s="250"/>
      <c r="J355" s="246"/>
      <c r="K355" s="246"/>
      <c r="L355" s="251"/>
      <c r="M355" s="252"/>
      <c r="N355" s="253"/>
      <c r="O355" s="253"/>
      <c r="P355" s="253"/>
      <c r="Q355" s="253"/>
      <c r="R355" s="253"/>
      <c r="S355" s="253"/>
      <c r="T355" s="254"/>
      <c r="U355" s="13"/>
      <c r="V355" s="13"/>
      <c r="W355" s="13"/>
      <c r="X355" s="13"/>
      <c r="Y355" s="13"/>
      <c r="Z355" s="13"/>
      <c r="AA355" s="13"/>
      <c r="AB355" s="13"/>
      <c r="AC355" s="13"/>
      <c r="AD355" s="13"/>
      <c r="AE355" s="13"/>
      <c r="AT355" s="255" t="s">
        <v>159</v>
      </c>
      <c r="AU355" s="255" t="s">
        <v>87</v>
      </c>
      <c r="AV355" s="13" t="s">
        <v>87</v>
      </c>
      <c r="AW355" s="13" t="s">
        <v>32</v>
      </c>
      <c r="AX355" s="13" t="s">
        <v>77</v>
      </c>
      <c r="AY355" s="255" t="s">
        <v>148</v>
      </c>
    </row>
    <row r="356" spans="1:51" s="13" customFormat="1" ht="12">
      <c r="A356" s="13"/>
      <c r="B356" s="245"/>
      <c r="C356" s="246"/>
      <c r="D356" s="240" t="s">
        <v>159</v>
      </c>
      <c r="E356" s="247" t="s">
        <v>1</v>
      </c>
      <c r="F356" s="248" t="s">
        <v>462</v>
      </c>
      <c r="G356" s="246"/>
      <c r="H356" s="249">
        <v>5.4</v>
      </c>
      <c r="I356" s="250"/>
      <c r="J356" s="246"/>
      <c r="K356" s="246"/>
      <c r="L356" s="251"/>
      <c r="M356" s="252"/>
      <c r="N356" s="253"/>
      <c r="O356" s="253"/>
      <c r="P356" s="253"/>
      <c r="Q356" s="253"/>
      <c r="R356" s="253"/>
      <c r="S356" s="253"/>
      <c r="T356" s="254"/>
      <c r="U356" s="13"/>
      <c r="V356" s="13"/>
      <c r="W356" s="13"/>
      <c r="X356" s="13"/>
      <c r="Y356" s="13"/>
      <c r="Z356" s="13"/>
      <c r="AA356" s="13"/>
      <c r="AB356" s="13"/>
      <c r="AC356" s="13"/>
      <c r="AD356" s="13"/>
      <c r="AE356" s="13"/>
      <c r="AT356" s="255" t="s">
        <v>159</v>
      </c>
      <c r="AU356" s="255" t="s">
        <v>87</v>
      </c>
      <c r="AV356" s="13" t="s">
        <v>87</v>
      </c>
      <c r="AW356" s="13" t="s">
        <v>32</v>
      </c>
      <c r="AX356" s="13" t="s">
        <v>77</v>
      </c>
      <c r="AY356" s="255" t="s">
        <v>148</v>
      </c>
    </row>
    <row r="357" spans="1:51" s="13" customFormat="1" ht="12">
      <c r="A357" s="13"/>
      <c r="B357" s="245"/>
      <c r="C357" s="246"/>
      <c r="D357" s="240" t="s">
        <v>159</v>
      </c>
      <c r="E357" s="247" t="s">
        <v>1</v>
      </c>
      <c r="F357" s="248" t="s">
        <v>463</v>
      </c>
      <c r="G357" s="246"/>
      <c r="H357" s="249">
        <v>14</v>
      </c>
      <c r="I357" s="250"/>
      <c r="J357" s="246"/>
      <c r="K357" s="246"/>
      <c r="L357" s="251"/>
      <c r="M357" s="252"/>
      <c r="N357" s="253"/>
      <c r="O357" s="253"/>
      <c r="P357" s="253"/>
      <c r="Q357" s="253"/>
      <c r="R357" s="253"/>
      <c r="S357" s="253"/>
      <c r="T357" s="254"/>
      <c r="U357" s="13"/>
      <c r="V357" s="13"/>
      <c r="W357" s="13"/>
      <c r="X357" s="13"/>
      <c r="Y357" s="13"/>
      <c r="Z357" s="13"/>
      <c r="AA357" s="13"/>
      <c r="AB357" s="13"/>
      <c r="AC357" s="13"/>
      <c r="AD357" s="13"/>
      <c r="AE357" s="13"/>
      <c r="AT357" s="255" t="s">
        <v>159</v>
      </c>
      <c r="AU357" s="255" t="s">
        <v>87</v>
      </c>
      <c r="AV357" s="13" t="s">
        <v>87</v>
      </c>
      <c r="AW357" s="13" t="s">
        <v>32</v>
      </c>
      <c r="AX357" s="13" t="s">
        <v>77</v>
      </c>
      <c r="AY357" s="255" t="s">
        <v>148</v>
      </c>
    </row>
    <row r="358" spans="1:51" s="13" customFormat="1" ht="12">
      <c r="A358" s="13"/>
      <c r="B358" s="245"/>
      <c r="C358" s="246"/>
      <c r="D358" s="240" t="s">
        <v>159</v>
      </c>
      <c r="E358" s="247" t="s">
        <v>1</v>
      </c>
      <c r="F358" s="248" t="s">
        <v>464</v>
      </c>
      <c r="G358" s="246"/>
      <c r="H358" s="249">
        <v>9.24</v>
      </c>
      <c r="I358" s="250"/>
      <c r="J358" s="246"/>
      <c r="K358" s="246"/>
      <c r="L358" s="251"/>
      <c r="M358" s="252"/>
      <c r="N358" s="253"/>
      <c r="O358" s="253"/>
      <c r="P358" s="253"/>
      <c r="Q358" s="253"/>
      <c r="R358" s="253"/>
      <c r="S358" s="253"/>
      <c r="T358" s="254"/>
      <c r="U358" s="13"/>
      <c r="V358" s="13"/>
      <c r="W358" s="13"/>
      <c r="X358" s="13"/>
      <c r="Y358" s="13"/>
      <c r="Z358" s="13"/>
      <c r="AA358" s="13"/>
      <c r="AB358" s="13"/>
      <c r="AC358" s="13"/>
      <c r="AD358" s="13"/>
      <c r="AE358" s="13"/>
      <c r="AT358" s="255" t="s">
        <v>159</v>
      </c>
      <c r="AU358" s="255" t="s">
        <v>87</v>
      </c>
      <c r="AV358" s="13" t="s">
        <v>87</v>
      </c>
      <c r="AW358" s="13" t="s">
        <v>32</v>
      </c>
      <c r="AX358" s="13" t="s">
        <v>77</v>
      </c>
      <c r="AY358" s="255" t="s">
        <v>148</v>
      </c>
    </row>
    <row r="359" spans="1:51" s="16" customFormat="1" ht="12">
      <c r="A359" s="16"/>
      <c r="B359" s="277"/>
      <c r="C359" s="278"/>
      <c r="D359" s="240" t="s">
        <v>159</v>
      </c>
      <c r="E359" s="279" t="s">
        <v>1</v>
      </c>
      <c r="F359" s="280" t="s">
        <v>260</v>
      </c>
      <c r="G359" s="278"/>
      <c r="H359" s="281">
        <v>53.14</v>
      </c>
      <c r="I359" s="282"/>
      <c r="J359" s="278"/>
      <c r="K359" s="278"/>
      <c r="L359" s="283"/>
      <c r="M359" s="284"/>
      <c r="N359" s="285"/>
      <c r="O359" s="285"/>
      <c r="P359" s="285"/>
      <c r="Q359" s="285"/>
      <c r="R359" s="285"/>
      <c r="S359" s="285"/>
      <c r="T359" s="286"/>
      <c r="U359" s="16"/>
      <c r="V359" s="16"/>
      <c r="W359" s="16"/>
      <c r="X359" s="16"/>
      <c r="Y359" s="16"/>
      <c r="Z359" s="16"/>
      <c r="AA359" s="16"/>
      <c r="AB359" s="16"/>
      <c r="AC359" s="16"/>
      <c r="AD359" s="16"/>
      <c r="AE359" s="16"/>
      <c r="AT359" s="287" t="s">
        <v>159</v>
      </c>
      <c r="AU359" s="287" t="s">
        <v>87</v>
      </c>
      <c r="AV359" s="16" t="s">
        <v>168</v>
      </c>
      <c r="AW359" s="16" t="s">
        <v>32</v>
      </c>
      <c r="AX359" s="16" t="s">
        <v>77</v>
      </c>
      <c r="AY359" s="287" t="s">
        <v>148</v>
      </c>
    </row>
    <row r="360" spans="1:51" s="14" customFormat="1" ht="12">
      <c r="A360" s="14"/>
      <c r="B360" s="256"/>
      <c r="C360" s="257"/>
      <c r="D360" s="240" t="s">
        <v>159</v>
      </c>
      <c r="E360" s="258" t="s">
        <v>1</v>
      </c>
      <c r="F360" s="259" t="s">
        <v>465</v>
      </c>
      <c r="G360" s="257"/>
      <c r="H360" s="258" t="s">
        <v>1</v>
      </c>
      <c r="I360" s="260"/>
      <c r="J360" s="257"/>
      <c r="K360" s="257"/>
      <c r="L360" s="261"/>
      <c r="M360" s="262"/>
      <c r="N360" s="263"/>
      <c r="O360" s="263"/>
      <c r="P360" s="263"/>
      <c r="Q360" s="263"/>
      <c r="R360" s="263"/>
      <c r="S360" s="263"/>
      <c r="T360" s="264"/>
      <c r="U360" s="14"/>
      <c r="V360" s="14"/>
      <c r="W360" s="14"/>
      <c r="X360" s="14"/>
      <c r="Y360" s="14"/>
      <c r="Z360" s="14"/>
      <c r="AA360" s="14"/>
      <c r="AB360" s="14"/>
      <c r="AC360" s="14"/>
      <c r="AD360" s="14"/>
      <c r="AE360" s="14"/>
      <c r="AT360" s="265" t="s">
        <v>159</v>
      </c>
      <c r="AU360" s="265" t="s">
        <v>87</v>
      </c>
      <c r="AV360" s="14" t="s">
        <v>85</v>
      </c>
      <c r="AW360" s="14" t="s">
        <v>32</v>
      </c>
      <c r="AX360" s="14" t="s">
        <v>77</v>
      </c>
      <c r="AY360" s="265" t="s">
        <v>148</v>
      </c>
    </row>
    <row r="361" spans="1:51" s="14" customFormat="1" ht="12">
      <c r="A361" s="14"/>
      <c r="B361" s="256"/>
      <c r="C361" s="257"/>
      <c r="D361" s="240" t="s">
        <v>159</v>
      </c>
      <c r="E361" s="258" t="s">
        <v>1</v>
      </c>
      <c r="F361" s="259" t="s">
        <v>210</v>
      </c>
      <c r="G361" s="257"/>
      <c r="H361" s="258" t="s">
        <v>1</v>
      </c>
      <c r="I361" s="260"/>
      <c r="J361" s="257"/>
      <c r="K361" s="257"/>
      <c r="L361" s="261"/>
      <c r="M361" s="262"/>
      <c r="N361" s="263"/>
      <c r="O361" s="263"/>
      <c r="P361" s="263"/>
      <c r="Q361" s="263"/>
      <c r="R361" s="263"/>
      <c r="S361" s="263"/>
      <c r="T361" s="264"/>
      <c r="U361" s="14"/>
      <c r="V361" s="14"/>
      <c r="W361" s="14"/>
      <c r="X361" s="14"/>
      <c r="Y361" s="14"/>
      <c r="Z361" s="14"/>
      <c r="AA361" s="14"/>
      <c r="AB361" s="14"/>
      <c r="AC361" s="14"/>
      <c r="AD361" s="14"/>
      <c r="AE361" s="14"/>
      <c r="AT361" s="265" t="s">
        <v>159</v>
      </c>
      <c r="AU361" s="265" t="s">
        <v>87</v>
      </c>
      <c r="AV361" s="14" t="s">
        <v>85</v>
      </c>
      <c r="AW361" s="14" t="s">
        <v>32</v>
      </c>
      <c r="AX361" s="14" t="s">
        <v>77</v>
      </c>
      <c r="AY361" s="265" t="s">
        <v>148</v>
      </c>
    </row>
    <row r="362" spans="1:51" s="13" customFormat="1" ht="12">
      <c r="A362" s="13"/>
      <c r="B362" s="245"/>
      <c r="C362" s="246"/>
      <c r="D362" s="240" t="s">
        <v>159</v>
      </c>
      <c r="E362" s="247" t="s">
        <v>1</v>
      </c>
      <c r="F362" s="248" t="s">
        <v>379</v>
      </c>
      <c r="G362" s="246"/>
      <c r="H362" s="249">
        <v>5.7</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159</v>
      </c>
      <c r="AU362" s="255" t="s">
        <v>87</v>
      </c>
      <c r="AV362" s="13" t="s">
        <v>87</v>
      </c>
      <c r="AW362" s="13" t="s">
        <v>32</v>
      </c>
      <c r="AX362" s="13" t="s">
        <v>77</v>
      </c>
      <c r="AY362" s="255" t="s">
        <v>148</v>
      </c>
    </row>
    <row r="363" spans="1:51" s="13" customFormat="1" ht="12">
      <c r="A363" s="13"/>
      <c r="B363" s="245"/>
      <c r="C363" s="246"/>
      <c r="D363" s="240" t="s">
        <v>159</v>
      </c>
      <c r="E363" s="247" t="s">
        <v>1</v>
      </c>
      <c r="F363" s="248" t="s">
        <v>380</v>
      </c>
      <c r="G363" s="246"/>
      <c r="H363" s="249">
        <v>11.6</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159</v>
      </c>
      <c r="AU363" s="255" t="s">
        <v>87</v>
      </c>
      <c r="AV363" s="13" t="s">
        <v>87</v>
      </c>
      <c r="AW363" s="13" t="s">
        <v>32</v>
      </c>
      <c r="AX363" s="13" t="s">
        <v>77</v>
      </c>
      <c r="AY363" s="255" t="s">
        <v>148</v>
      </c>
    </row>
    <row r="364" spans="1:51" s="13" customFormat="1" ht="12">
      <c r="A364" s="13"/>
      <c r="B364" s="245"/>
      <c r="C364" s="246"/>
      <c r="D364" s="240" t="s">
        <v>159</v>
      </c>
      <c r="E364" s="247" t="s">
        <v>1</v>
      </c>
      <c r="F364" s="248" t="s">
        <v>381</v>
      </c>
      <c r="G364" s="246"/>
      <c r="H364" s="249">
        <v>15.3</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159</v>
      </c>
      <c r="AU364" s="255" t="s">
        <v>87</v>
      </c>
      <c r="AV364" s="13" t="s">
        <v>87</v>
      </c>
      <c r="AW364" s="13" t="s">
        <v>32</v>
      </c>
      <c r="AX364" s="13" t="s">
        <v>77</v>
      </c>
      <c r="AY364" s="255" t="s">
        <v>148</v>
      </c>
    </row>
    <row r="365" spans="1:51" s="13" customFormat="1" ht="12">
      <c r="A365" s="13"/>
      <c r="B365" s="245"/>
      <c r="C365" s="246"/>
      <c r="D365" s="240" t="s">
        <v>159</v>
      </c>
      <c r="E365" s="247" t="s">
        <v>1</v>
      </c>
      <c r="F365" s="248" t="s">
        <v>382</v>
      </c>
      <c r="G365" s="246"/>
      <c r="H365" s="249">
        <v>9.9</v>
      </c>
      <c r="I365" s="250"/>
      <c r="J365" s="246"/>
      <c r="K365" s="246"/>
      <c r="L365" s="251"/>
      <c r="M365" s="252"/>
      <c r="N365" s="253"/>
      <c r="O365" s="253"/>
      <c r="P365" s="253"/>
      <c r="Q365" s="253"/>
      <c r="R365" s="253"/>
      <c r="S365" s="253"/>
      <c r="T365" s="254"/>
      <c r="U365" s="13"/>
      <c r="V365" s="13"/>
      <c r="W365" s="13"/>
      <c r="X365" s="13"/>
      <c r="Y365" s="13"/>
      <c r="Z365" s="13"/>
      <c r="AA365" s="13"/>
      <c r="AB365" s="13"/>
      <c r="AC365" s="13"/>
      <c r="AD365" s="13"/>
      <c r="AE365" s="13"/>
      <c r="AT365" s="255" t="s">
        <v>159</v>
      </c>
      <c r="AU365" s="255" t="s">
        <v>87</v>
      </c>
      <c r="AV365" s="13" t="s">
        <v>87</v>
      </c>
      <c r="AW365" s="13" t="s">
        <v>32</v>
      </c>
      <c r="AX365" s="13" t="s">
        <v>77</v>
      </c>
      <c r="AY365" s="255" t="s">
        <v>148</v>
      </c>
    </row>
    <row r="366" spans="1:51" s="16" customFormat="1" ht="12">
      <c r="A366" s="16"/>
      <c r="B366" s="277"/>
      <c r="C366" s="278"/>
      <c r="D366" s="240" t="s">
        <v>159</v>
      </c>
      <c r="E366" s="279" t="s">
        <v>1</v>
      </c>
      <c r="F366" s="280" t="s">
        <v>260</v>
      </c>
      <c r="G366" s="278"/>
      <c r="H366" s="281">
        <v>42.5</v>
      </c>
      <c r="I366" s="282"/>
      <c r="J366" s="278"/>
      <c r="K366" s="278"/>
      <c r="L366" s="283"/>
      <c r="M366" s="284"/>
      <c r="N366" s="285"/>
      <c r="O366" s="285"/>
      <c r="P366" s="285"/>
      <c r="Q366" s="285"/>
      <c r="R366" s="285"/>
      <c r="S366" s="285"/>
      <c r="T366" s="286"/>
      <c r="U366" s="16"/>
      <c r="V366" s="16"/>
      <c r="W366" s="16"/>
      <c r="X366" s="16"/>
      <c r="Y366" s="16"/>
      <c r="Z366" s="16"/>
      <c r="AA366" s="16"/>
      <c r="AB366" s="16"/>
      <c r="AC366" s="16"/>
      <c r="AD366" s="16"/>
      <c r="AE366" s="16"/>
      <c r="AT366" s="287" t="s">
        <v>159</v>
      </c>
      <c r="AU366" s="287" t="s">
        <v>87</v>
      </c>
      <c r="AV366" s="16" t="s">
        <v>168</v>
      </c>
      <c r="AW366" s="16" t="s">
        <v>32</v>
      </c>
      <c r="AX366" s="16" t="s">
        <v>77</v>
      </c>
      <c r="AY366" s="287" t="s">
        <v>148</v>
      </c>
    </row>
    <row r="367" spans="1:51" s="14" customFormat="1" ht="12">
      <c r="A367" s="14"/>
      <c r="B367" s="256"/>
      <c r="C367" s="257"/>
      <c r="D367" s="240" t="s">
        <v>159</v>
      </c>
      <c r="E367" s="258" t="s">
        <v>1</v>
      </c>
      <c r="F367" s="259" t="s">
        <v>261</v>
      </c>
      <c r="G367" s="257"/>
      <c r="H367" s="258" t="s">
        <v>1</v>
      </c>
      <c r="I367" s="260"/>
      <c r="J367" s="257"/>
      <c r="K367" s="257"/>
      <c r="L367" s="261"/>
      <c r="M367" s="262"/>
      <c r="N367" s="263"/>
      <c r="O367" s="263"/>
      <c r="P367" s="263"/>
      <c r="Q367" s="263"/>
      <c r="R367" s="263"/>
      <c r="S367" s="263"/>
      <c r="T367" s="264"/>
      <c r="U367" s="14"/>
      <c r="V367" s="14"/>
      <c r="W367" s="14"/>
      <c r="X367" s="14"/>
      <c r="Y367" s="14"/>
      <c r="Z367" s="14"/>
      <c r="AA367" s="14"/>
      <c r="AB367" s="14"/>
      <c r="AC367" s="14"/>
      <c r="AD367" s="14"/>
      <c r="AE367" s="14"/>
      <c r="AT367" s="265" t="s">
        <v>159</v>
      </c>
      <c r="AU367" s="265" t="s">
        <v>87</v>
      </c>
      <c r="AV367" s="14" t="s">
        <v>85</v>
      </c>
      <c r="AW367" s="14" t="s">
        <v>32</v>
      </c>
      <c r="AX367" s="14" t="s">
        <v>77</v>
      </c>
      <c r="AY367" s="265" t="s">
        <v>148</v>
      </c>
    </row>
    <row r="368" spans="1:51" s="13" customFormat="1" ht="12">
      <c r="A368" s="13"/>
      <c r="B368" s="245"/>
      <c r="C368" s="246"/>
      <c r="D368" s="240" t="s">
        <v>159</v>
      </c>
      <c r="E368" s="247" t="s">
        <v>1</v>
      </c>
      <c r="F368" s="248" t="s">
        <v>466</v>
      </c>
      <c r="G368" s="246"/>
      <c r="H368" s="249">
        <v>136.8</v>
      </c>
      <c r="I368" s="250"/>
      <c r="J368" s="246"/>
      <c r="K368" s="246"/>
      <c r="L368" s="251"/>
      <c r="M368" s="252"/>
      <c r="N368" s="253"/>
      <c r="O368" s="253"/>
      <c r="P368" s="253"/>
      <c r="Q368" s="253"/>
      <c r="R368" s="253"/>
      <c r="S368" s="253"/>
      <c r="T368" s="254"/>
      <c r="U368" s="13"/>
      <c r="V368" s="13"/>
      <c r="W368" s="13"/>
      <c r="X368" s="13"/>
      <c r="Y368" s="13"/>
      <c r="Z368" s="13"/>
      <c r="AA368" s="13"/>
      <c r="AB368" s="13"/>
      <c r="AC368" s="13"/>
      <c r="AD368" s="13"/>
      <c r="AE368" s="13"/>
      <c r="AT368" s="255" t="s">
        <v>159</v>
      </c>
      <c r="AU368" s="255" t="s">
        <v>87</v>
      </c>
      <c r="AV368" s="13" t="s">
        <v>87</v>
      </c>
      <c r="AW368" s="13" t="s">
        <v>32</v>
      </c>
      <c r="AX368" s="13" t="s">
        <v>77</v>
      </c>
      <c r="AY368" s="255" t="s">
        <v>148</v>
      </c>
    </row>
    <row r="369" spans="1:51" s="13" customFormat="1" ht="12">
      <c r="A369" s="13"/>
      <c r="B369" s="245"/>
      <c r="C369" s="246"/>
      <c r="D369" s="240" t="s">
        <v>159</v>
      </c>
      <c r="E369" s="247" t="s">
        <v>1</v>
      </c>
      <c r="F369" s="248" t="s">
        <v>467</v>
      </c>
      <c r="G369" s="246"/>
      <c r="H369" s="249">
        <v>21.6</v>
      </c>
      <c r="I369" s="250"/>
      <c r="J369" s="246"/>
      <c r="K369" s="246"/>
      <c r="L369" s="251"/>
      <c r="M369" s="252"/>
      <c r="N369" s="253"/>
      <c r="O369" s="253"/>
      <c r="P369" s="253"/>
      <c r="Q369" s="253"/>
      <c r="R369" s="253"/>
      <c r="S369" s="253"/>
      <c r="T369" s="254"/>
      <c r="U369" s="13"/>
      <c r="V369" s="13"/>
      <c r="W369" s="13"/>
      <c r="X369" s="13"/>
      <c r="Y369" s="13"/>
      <c r="Z369" s="13"/>
      <c r="AA369" s="13"/>
      <c r="AB369" s="13"/>
      <c r="AC369" s="13"/>
      <c r="AD369" s="13"/>
      <c r="AE369" s="13"/>
      <c r="AT369" s="255" t="s">
        <v>159</v>
      </c>
      <c r="AU369" s="255" t="s">
        <v>87</v>
      </c>
      <c r="AV369" s="13" t="s">
        <v>87</v>
      </c>
      <c r="AW369" s="13" t="s">
        <v>32</v>
      </c>
      <c r="AX369" s="13" t="s">
        <v>77</v>
      </c>
      <c r="AY369" s="255" t="s">
        <v>148</v>
      </c>
    </row>
    <row r="370" spans="1:51" s="13" customFormat="1" ht="12">
      <c r="A370" s="13"/>
      <c r="B370" s="245"/>
      <c r="C370" s="246"/>
      <c r="D370" s="240" t="s">
        <v>159</v>
      </c>
      <c r="E370" s="247" t="s">
        <v>1</v>
      </c>
      <c r="F370" s="248" t="s">
        <v>468</v>
      </c>
      <c r="G370" s="246"/>
      <c r="H370" s="249">
        <v>10.8</v>
      </c>
      <c r="I370" s="250"/>
      <c r="J370" s="246"/>
      <c r="K370" s="246"/>
      <c r="L370" s="251"/>
      <c r="M370" s="252"/>
      <c r="N370" s="253"/>
      <c r="O370" s="253"/>
      <c r="P370" s="253"/>
      <c r="Q370" s="253"/>
      <c r="R370" s="253"/>
      <c r="S370" s="253"/>
      <c r="T370" s="254"/>
      <c r="U370" s="13"/>
      <c r="V370" s="13"/>
      <c r="W370" s="13"/>
      <c r="X370" s="13"/>
      <c r="Y370" s="13"/>
      <c r="Z370" s="13"/>
      <c r="AA370" s="13"/>
      <c r="AB370" s="13"/>
      <c r="AC370" s="13"/>
      <c r="AD370" s="13"/>
      <c r="AE370" s="13"/>
      <c r="AT370" s="255" t="s">
        <v>159</v>
      </c>
      <c r="AU370" s="255" t="s">
        <v>87</v>
      </c>
      <c r="AV370" s="13" t="s">
        <v>87</v>
      </c>
      <c r="AW370" s="13" t="s">
        <v>32</v>
      </c>
      <c r="AX370" s="13" t="s">
        <v>77</v>
      </c>
      <c r="AY370" s="255" t="s">
        <v>148</v>
      </c>
    </row>
    <row r="371" spans="1:51" s="13" customFormat="1" ht="12">
      <c r="A371" s="13"/>
      <c r="B371" s="245"/>
      <c r="C371" s="246"/>
      <c r="D371" s="240" t="s">
        <v>159</v>
      </c>
      <c r="E371" s="247" t="s">
        <v>1</v>
      </c>
      <c r="F371" s="248" t="s">
        <v>469</v>
      </c>
      <c r="G371" s="246"/>
      <c r="H371" s="249">
        <v>4</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159</v>
      </c>
      <c r="AU371" s="255" t="s">
        <v>87</v>
      </c>
      <c r="AV371" s="13" t="s">
        <v>87</v>
      </c>
      <c r="AW371" s="13" t="s">
        <v>32</v>
      </c>
      <c r="AX371" s="13" t="s">
        <v>77</v>
      </c>
      <c r="AY371" s="255" t="s">
        <v>148</v>
      </c>
    </row>
    <row r="372" spans="1:51" s="13" customFormat="1" ht="12">
      <c r="A372" s="13"/>
      <c r="B372" s="245"/>
      <c r="C372" s="246"/>
      <c r="D372" s="240" t="s">
        <v>159</v>
      </c>
      <c r="E372" s="247" t="s">
        <v>1</v>
      </c>
      <c r="F372" s="248" t="s">
        <v>470</v>
      </c>
      <c r="G372" s="246"/>
      <c r="H372" s="249">
        <v>5.5</v>
      </c>
      <c r="I372" s="250"/>
      <c r="J372" s="246"/>
      <c r="K372" s="246"/>
      <c r="L372" s="251"/>
      <c r="M372" s="252"/>
      <c r="N372" s="253"/>
      <c r="O372" s="253"/>
      <c r="P372" s="253"/>
      <c r="Q372" s="253"/>
      <c r="R372" s="253"/>
      <c r="S372" s="253"/>
      <c r="T372" s="254"/>
      <c r="U372" s="13"/>
      <c r="V372" s="13"/>
      <c r="W372" s="13"/>
      <c r="X372" s="13"/>
      <c r="Y372" s="13"/>
      <c r="Z372" s="13"/>
      <c r="AA372" s="13"/>
      <c r="AB372" s="13"/>
      <c r="AC372" s="13"/>
      <c r="AD372" s="13"/>
      <c r="AE372" s="13"/>
      <c r="AT372" s="255" t="s">
        <v>159</v>
      </c>
      <c r="AU372" s="255" t="s">
        <v>87</v>
      </c>
      <c r="AV372" s="13" t="s">
        <v>87</v>
      </c>
      <c r="AW372" s="13" t="s">
        <v>32</v>
      </c>
      <c r="AX372" s="13" t="s">
        <v>77</v>
      </c>
      <c r="AY372" s="255" t="s">
        <v>148</v>
      </c>
    </row>
    <row r="373" spans="1:51" s="16" customFormat="1" ht="12">
      <c r="A373" s="16"/>
      <c r="B373" s="277"/>
      <c r="C373" s="278"/>
      <c r="D373" s="240" t="s">
        <v>159</v>
      </c>
      <c r="E373" s="279" t="s">
        <v>1</v>
      </c>
      <c r="F373" s="280" t="s">
        <v>260</v>
      </c>
      <c r="G373" s="278"/>
      <c r="H373" s="281">
        <v>178.7</v>
      </c>
      <c r="I373" s="282"/>
      <c r="J373" s="278"/>
      <c r="K373" s="278"/>
      <c r="L373" s="283"/>
      <c r="M373" s="284"/>
      <c r="N373" s="285"/>
      <c r="O373" s="285"/>
      <c r="P373" s="285"/>
      <c r="Q373" s="285"/>
      <c r="R373" s="285"/>
      <c r="S373" s="285"/>
      <c r="T373" s="286"/>
      <c r="U373" s="16"/>
      <c r="V373" s="16"/>
      <c r="W373" s="16"/>
      <c r="X373" s="16"/>
      <c r="Y373" s="16"/>
      <c r="Z373" s="16"/>
      <c r="AA373" s="16"/>
      <c r="AB373" s="16"/>
      <c r="AC373" s="16"/>
      <c r="AD373" s="16"/>
      <c r="AE373" s="16"/>
      <c r="AT373" s="287" t="s">
        <v>159</v>
      </c>
      <c r="AU373" s="287" t="s">
        <v>87</v>
      </c>
      <c r="AV373" s="16" t="s">
        <v>168</v>
      </c>
      <c r="AW373" s="16" t="s">
        <v>32</v>
      </c>
      <c r="AX373" s="16" t="s">
        <v>77</v>
      </c>
      <c r="AY373" s="287" t="s">
        <v>148</v>
      </c>
    </row>
    <row r="374" spans="1:51" s="15" customFormat="1" ht="12">
      <c r="A374" s="15"/>
      <c r="B374" s="266"/>
      <c r="C374" s="267"/>
      <c r="D374" s="240" t="s">
        <v>159</v>
      </c>
      <c r="E374" s="268" t="s">
        <v>1</v>
      </c>
      <c r="F374" s="269" t="s">
        <v>167</v>
      </c>
      <c r="G374" s="267"/>
      <c r="H374" s="270">
        <v>274.34</v>
      </c>
      <c r="I374" s="271"/>
      <c r="J374" s="267"/>
      <c r="K374" s="267"/>
      <c r="L374" s="272"/>
      <c r="M374" s="273"/>
      <c r="N374" s="274"/>
      <c r="O374" s="274"/>
      <c r="P374" s="274"/>
      <c r="Q374" s="274"/>
      <c r="R374" s="274"/>
      <c r="S374" s="274"/>
      <c r="T374" s="275"/>
      <c r="U374" s="15"/>
      <c r="V374" s="15"/>
      <c r="W374" s="15"/>
      <c r="X374" s="15"/>
      <c r="Y374" s="15"/>
      <c r="Z374" s="15"/>
      <c r="AA374" s="15"/>
      <c r="AB374" s="15"/>
      <c r="AC374" s="15"/>
      <c r="AD374" s="15"/>
      <c r="AE374" s="15"/>
      <c r="AT374" s="276" t="s">
        <v>159</v>
      </c>
      <c r="AU374" s="276" t="s">
        <v>87</v>
      </c>
      <c r="AV374" s="15" t="s">
        <v>155</v>
      </c>
      <c r="AW374" s="15" t="s">
        <v>32</v>
      </c>
      <c r="AX374" s="15" t="s">
        <v>77</v>
      </c>
      <c r="AY374" s="276" t="s">
        <v>148</v>
      </c>
    </row>
    <row r="375" spans="1:51" s="13" customFormat="1" ht="12">
      <c r="A375" s="13"/>
      <c r="B375" s="245"/>
      <c r="C375" s="246"/>
      <c r="D375" s="240" t="s">
        <v>159</v>
      </c>
      <c r="E375" s="247" t="s">
        <v>1</v>
      </c>
      <c r="F375" s="248" t="s">
        <v>471</v>
      </c>
      <c r="G375" s="246"/>
      <c r="H375" s="249">
        <v>301.774</v>
      </c>
      <c r="I375" s="250"/>
      <c r="J375" s="246"/>
      <c r="K375" s="246"/>
      <c r="L375" s="251"/>
      <c r="M375" s="252"/>
      <c r="N375" s="253"/>
      <c r="O375" s="253"/>
      <c r="P375" s="253"/>
      <c r="Q375" s="253"/>
      <c r="R375" s="253"/>
      <c r="S375" s="253"/>
      <c r="T375" s="254"/>
      <c r="U375" s="13"/>
      <c r="V375" s="13"/>
      <c r="W375" s="13"/>
      <c r="X375" s="13"/>
      <c r="Y375" s="13"/>
      <c r="Z375" s="13"/>
      <c r="AA375" s="13"/>
      <c r="AB375" s="13"/>
      <c r="AC375" s="13"/>
      <c r="AD375" s="13"/>
      <c r="AE375" s="13"/>
      <c r="AT375" s="255" t="s">
        <v>159</v>
      </c>
      <c r="AU375" s="255" t="s">
        <v>87</v>
      </c>
      <c r="AV375" s="13" t="s">
        <v>87</v>
      </c>
      <c r="AW375" s="13" t="s">
        <v>32</v>
      </c>
      <c r="AX375" s="13" t="s">
        <v>85</v>
      </c>
      <c r="AY375" s="255" t="s">
        <v>148</v>
      </c>
    </row>
    <row r="376" spans="1:65" s="2" customFormat="1" ht="16.5" customHeight="1">
      <c r="A376" s="39"/>
      <c r="B376" s="40"/>
      <c r="C376" s="288" t="s">
        <v>472</v>
      </c>
      <c r="D376" s="288" t="s">
        <v>295</v>
      </c>
      <c r="E376" s="289" t="s">
        <v>473</v>
      </c>
      <c r="F376" s="290" t="s">
        <v>474</v>
      </c>
      <c r="G376" s="291" t="s">
        <v>303</v>
      </c>
      <c r="H376" s="292">
        <v>16.5</v>
      </c>
      <c r="I376" s="293"/>
      <c r="J376" s="294">
        <f>ROUND(I376*H376,2)</f>
        <v>0</v>
      </c>
      <c r="K376" s="290" t="s">
        <v>163</v>
      </c>
      <c r="L376" s="295"/>
      <c r="M376" s="296" t="s">
        <v>1</v>
      </c>
      <c r="N376" s="297" t="s">
        <v>42</v>
      </c>
      <c r="O376" s="92"/>
      <c r="P376" s="236">
        <f>O376*H376</f>
        <v>0</v>
      </c>
      <c r="Q376" s="236">
        <v>0.0005</v>
      </c>
      <c r="R376" s="236">
        <f>Q376*H376</f>
        <v>0.00825</v>
      </c>
      <c r="S376" s="236">
        <v>0</v>
      </c>
      <c r="T376" s="237">
        <f>S376*H376</f>
        <v>0</v>
      </c>
      <c r="U376" s="39"/>
      <c r="V376" s="39"/>
      <c r="W376" s="39"/>
      <c r="X376" s="39"/>
      <c r="Y376" s="39"/>
      <c r="Z376" s="39"/>
      <c r="AA376" s="39"/>
      <c r="AB376" s="39"/>
      <c r="AC376" s="39"/>
      <c r="AD376" s="39"/>
      <c r="AE376" s="39"/>
      <c r="AR376" s="238" t="s">
        <v>192</v>
      </c>
      <c r="AT376" s="238" t="s">
        <v>295</v>
      </c>
      <c r="AU376" s="238" t="s">
        <v>87</v>
      </c>
      <c r="AY376" s="18" t="s">
        <v>148</v>
      </c>
      <c r="BE376" s="239">
        <f>IF(N376="základní",J376,0)</f>
        <v>0</v>
      </c>
      <c r="BF376" s="239">
        <f>IF(N376="snížená",J376,0)</f>
        <v>0</v>
      </c>
      <c r="BG376" s="239">
        <f>IF(N376="zákl. přenesená",J376,0)</f>
        <v>0</v>
      </c>
      <c r="BH376" s="239">
        <f>IF(N376="sníž. přenesená",J376,0)</f>
        <v>0</v>
      </c>
      <c r="BI376" s="239">
        <f>IF(N376="nulová",J376,0)</f>
        <v>0</v>
      </c>
      <c r="BJ376" s="18" t="s">
        <v>85</v>
      </c>
      <c r="BK376" s="239">
        <f>ROUND(I376*H376,2)</f>
        <v>0</v>
      </c>
      <c r="BL376" s="18" t="s">
        <v>155</v>
      </c>
      <c r="BM376" s="238" t="s">
        <v>475</v>
      </c>
    </row>
    <row r="377" spans="1:51" s="13" customFormat="1" ht="12">
      <c r="A377" s="13"/>
      <c r="B377" s="245"/>
      <c r="C377" s="246"/>
      <c r="D377" s="240" t="s">
        <v>159</v>
      </c>
      <c r="E377" s="247" t="s">
        <v>1</v>
      </c>
      <c r="F377" s="248" t="s">
        <v>476</v>
      </c>
      <c r="G377" s="246"/>
      <c r="H377" s="249">
        <v>16.5</v>
      </c>
      <c r="I377" s="250"/>
      <c r="J377" s="246"/>
      <c r="K377" s="246"/>
      <c r="L377" s="251"/>
      <c r="M377" s="252"/>
      <c r="N377" s="253"/>
      <c r="O377" s="253"/>
      <c r="P377" s="253"/>
      <c r="Q377" s="253"/>
      <c r="R377" s="253"/>
      <c r="S377" s="253"/>
      <c r="T377" s="254"/>
      <c r="U377" s="13"/>
      <c r="V377" s="13"/>
      <c r="W377" s="13"/>
      <c r="X377" s="13"/>
      <c r="Y377" s="13"/>
      <c r="Z377" s="13"/>
      <c r="AA377" s="13"/>
      <c r="AB377" s="13"/>
      <c r="AC377" s="13"/>
      <c r="AD377" s="13"/>
      <c r="AE377" s="13"/>
      <c r="AT377" s="255" t="s">
        <v>159</v>
      </c>
      <c r="AU377" s="255" t="s">
        <v>87</v>
      </c>
      <c r="AV377" s="13" t="s">
        <v>87</v>
      </c>
      <c r="AW377" s="13" t="s">
        <v>32</v>
      </c>
      <c r="AX377" s="13" t="s">
        <v>85</v>
      </c>
      <c r="AY377" s="255" t="s">
        <v>148</v>
      </c>
    </row>
    <row r="378" spans="1:65" s="2" customFormat="1" ht="24.15" customHeight="1">
      <c r="A378" s="39"/>
      <c r="B378" s="40"/>
      <c r="C378" s="288" t="s">
        <v>477</v>
      </c>
      <c r="D378" s="288" t="s">
        <v>295</v>
      </c>
      <c r="E378" s="289" t="s">
        <v>478</v>
      </c>
      <c r="F378" s="290" t="s">
        <v>479</v>
      </c>
      <c r="G378" s="291" t="s">
        <v>303</v>
      </c>
      <c r="H378" s="292">
        <v>112.365</v>
      </c>
      <c r="I378" s="293"/>
      <c r="J378" s="294">
        <f>ROUND(I378*H378,2)</f>
        <v>0</v>
      </c>
      <c r="K378" s="290" t="s">
        <v>163</v>
      </c>
      <c r="L378" s="295"/>
      <c r="M378" s="296" t="s">
        <v>1</v>
      </c>
      <c r="N378" s="297" t="s">
        <v>42</v>
      </c>
      <c r="O378" s="92"/>
      <c r="P378" s="236">
        <f>O378*H378</f>
        <v>0</v>
      </c>
      <c r="Q378" s="236">
        <v>0.0003</v>
      </c>
      <c r="R378" s="236">
        <f>Q378*H378</f>
        <v>0.033709499999999996</v>
      </c>
      <c r="S378" s="236">
        <v>0</v>
      </c>
      <c r="T378" s="237">
        <f>S378*H378</f>
        <v>0</v>
      </c>
      <c r="U378" s="39"/>
      <c r="V378" s="39"/>
      <c r="W378" s="39"/>
      <c r="X378" s="39"/>
      <c r="Y378" s="39"/>
      <c r="Z378" s="39"/>
      <c r="AA378" s="39"/>
      <c r="AB378" s="39"/>
      <c r="AC378" s="39"/>
      <c r="AD378" s="39"/>
      <c r="AE378" s="39"/>
      <c r="AR378" s="238" t="s">
        <v>192</v>
      </c>
      <c r="AT378" s="238" t="s">
        <v>295</v>
      </c>
      <c r="AU378" s="238" t="s">
        <v>87</v>
      </c>
      <c r="AY378" s="18" t="s">
        <v>148</v>
      </c>
      <c r="BE378" s="239">
        <f>IF(N378="základní",J378,0)</f>
        <v>0</v>
      </c>
      <c r="BF378" s="239">
        <f>IF(N378="snížená",J378,0)</f>
        <v>0</v>
      </c>
      <c r="BG378" s="239">
        <f>IF(N378="zákl. přenesená",J378,0)</f>
        <v>0</v>
      </c>
      <c r="BH378" s="239">
        <f>IF(N378="sníž. přenesená",J378,0)</f>
        <v>0</v>
      </c>
      <c r="BI378" s="239">
        <f>IF(N378="nulová",J378,0)</f>
        <v>0</v>
      </c>
      <c r="BJ378" s="18" t="s">
        <v>85</v>
      </c>
      <c r="BK378" s="239">
        <f>ROUND(I378*H378,2)</f>
        <v>0</v>
      </c>
      <c r="BL378" s="18" t="s">
        <v>155</v>
      </c>
      <c r="BM378" s="238" t="s">
        <v>480</v>
      </c>
    </row>
    <row r="379" spans="1:51" s="13" customFormat="1" ht="12">
      <c r="A379" s="13"/>
      <c r="B379" s="245"/>
      <c r="C379" s="246"/>
      <c r="D379" s="240" t="s">
        <v>159</v>
      </c>
      <c r="E379" s="247" t="s">
        <v>1</v>
      </c>
      <c r="F379" s="248" t="s">
        <v>376</v>
      </c>
      <c r="G379" s="246"/>
      <c r="H379" s="249">
        <v>37</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159</v>
      </c>
      <c r="AU379" s="255" t="s">
        <v>87</v>
      </c>
      <c r="AV379" s="13" t="s">
        <v>87</v>
      </c>
      <c r="AW379" s="13" t="s">
        <v>32</v>
      </c>
      <c r="AX379" s="13" t="s">
        <v>77</v>
      </c>
      <c r="AY379" s="255" t="s">
        <v>148</v>
      </c>
    </row>
    <row r="380" spans="1:51" s="14" customFormat="1" ht="12">
      <c r="A380" s="14"/>
      <c r="B380" s="256"/>
      <c r="C380" s="257"/>
      <c r="D380" s="240" t="s">
        <v>159</v>
      </c>
      <c r="E380" s="258" t="s">
        <v>1</v>
      </c>
      <c r="F380" s="259" t="s">
        <v>261</v>
      </c>
      <c r="G380" s="257"/>
      <c r="H380" s="258" t="s">
        <v>1</v>
      </c>
      <c r="I380" s="260"/>
      <c r="J380" s="257"/>
      <c r="K380" s="257"/>
      <c r="L380" s="261"/>
      <c r="M380" s="262"/>
      <c r="N380" s="263"/>
      <c r="O380" s="263"/>
      <c r="P380" s="263"/>
      <c r="Q380" s="263"/>
      <c r="R380" s="263"/>
      <c r="S380" s="263"/>
      <c r="T380" s="264"/>
      <c r="U380" s="14"/>
      <c r="V380" s="14"/>
      <c r="W380" s="14"/>
      <c r="X380" s="14"/>
      <c r="Y380" s="14"/>
      <c r="Z380" s="14"/>
      <c r="AA380" s="14"/>
      <c r="AB380" s="14"/>
      <c r="AC380" s="14"/>
      <c r="AD380" s="14"/>
      <c r="AE380" s="14"/>
      <c r="AT380" s="265" t="s">
        <v>159</v>
      </c>
      <c r="AU380" s="265" t="s">
        <v>87</v>
      </c>
      <c r="AV380" s="14" t="s">
        <v>85</v>
      </c>
      <c r="AW380" s="14" t="s">
        <v>32</v>
      </c>
      <c r="AX380" s="14" t="s">
        <v>77</v>
      </c>
      <c r="AY380" s="265" t="s">
        <v>148</v>
      </c>
    </row>
    <row r="381" spans="1:51" s="13" customFormat="1" ht="12">
      <c r="A381" s="13"/>
      <c r="B381" s="245"/>
      <c r="C381" s="246"/>
      <c r="D381" s="240" t="s">
        <v>159</v>
      </c>
      <c r="E381" s="247" t="s">
        <v>1</v>
      </c>
      <c r="F381" s="248" t="s">
        <v>306</v>
      </c>
      <c r="G381" s="246"/>
      <c r="H381" s="249">
        <v>45.6</v>
      </c>
      <c r="I381" s="250"/>
      <c r="J381" s="246"/>
      <c r="K381" s="246"/>
      <c r="L381" s="251"/>
      <c r="M381" s="252"/>
      <c r="N381" s="253"/>
      <c r="O381" s="253"/>
      <c r="P381" s="253"/>
      <c r="Q381" s="253"/>
      <c r="R381" s="253"/>
      <c r="S381" s="253"/>
      <c r="T381" s="254"/>
      <c r="U381" s="13"/>
      <c r="V381" s="13"/>
      <c r="W381" s="13"/>
      <c r="X381" s="13"/>
      <c r="Y381" s="13"/>
      <c r="Z381" s="13"/>
      <c r="AA381" s="13"/>
      <c r="AB381" s="13"/>
      <c r="AC381" s="13"/>
      <c r="AD381" s="13"/>
      <c r="AE381" s="13"/>
      <c r="AT381" s="255" t="s">
        <v>159</v>
      </c>
      <c r="AU381" s="255" t="s">
        <v>87</v>
      </c>
      <c r="AV381" s="13" t="s">
        <v>87</v>
      </c>
      <c r="AW381" s="13" t="s">
        <v>32</v>
      </c>
      <c r="AX381" s="13" t="s">
        <v>77</v>
      </c>
      <c r="AY381" s="255" t="s">
        <v>148</v>
      </c>
    </row>
    <row r="382" spans="1:51" s="13" customFormat="1" ht="12">
      <c r="A382" s="13"/>
      <c r="B382" s="245"/>
      <c r="C382" s="246"/>
      <c r="D382" s="240" t="s">
        <v>159</v>
      </c>
      <c r="E382" s="247" t="s">
        <v>1</v>
      </c>
      <c r="F382" s="248" t="s">
        <v>307</v>
      </c>
      <c r="G382" s="246"/>
      <c r="H382" s="249">
        <v>10.8</v>
      </c>
      <c r="I382" s="250"/>
      <c r="J382" s="246"/>
      <c r="K382" s="246"/>
      <c r="L382" s="251"/>
      <c r="M382" s="252"/>
      <c r="N382" s="253"/>
      <c r="O382" s="253"/>
      <c r="P382" s="253"/>
      <c r="Q382" s="253"/>
      <c r="R382" s="253"/>
      <c r="S382" s="253"/>
      <c r="T382" s="254"/>
      <c r="U382" s="13"/>
      <c r="V382" s="13"/>
      <c r="W382" s="13"/>
      <c r="X382" s="13"/>
      <c r="Y382" s="13"/>
      <c r="Z382" s="13"/>
      <c r="AA382" s="13"/>
      <c r="AB382" s="13"/>
      <c r="AC382" s="13"/>
      <c r="AD382" s="13"/>
      <c r="AE382" s="13"/>
      <c r="AT382" s="255" t="s">
        <v>159</v>
      </c>
      <c r="AU382" s="255" t="s">
        <v>87</v>
      </c>
      <c r="AV382" s="13" t="s">
        <v>87</v>
      </c>
      <c r="AW382" s="13" t="s">
        <v>32</v>
      </c>
      <c r="AX382" s="13" t="s">
        <v>77</v>
      </c>
      <c r="AY382" s="255" t="s">
        <v>148</v>
      </c>
    </row>
    <row r="383" spans="1:51" s="13" customFormat="1" ht="12">
      <c r="A383" s="13"/>
      <c r="B383" s="245"/>
      <c r="C383" s="246"/>
      <c r="D383" s="240" t="s">
        <v>159</v>
      </c>
      <c r="E383" s="247" t="s">
        <v>1</v>
      </c>
      <c r="F383" s="248" t="s">
        <v>308</v>
      </c>
      <c r="G383" s="246"/>
      <c r="H383" s="249">
        <v>4.95</v>
      </c>
      <c r="I383" s="250"/>
      <c r="J383" s="246"/>
      <c r="K383" s="246"/>
      <c r="L383" s="251"/>
      <c r="M383" s="252"/>
      <c r="N383" s="253"/>
      <c r="O383" s="253"/>
      <c r="P383" s="253"/>
      <c r="Q383" s="253"/>
      <c r="R383" s="253"/>
      <c r="S383" s="253"/>
      <c r="T383" s="254"/>
      <c r="U383" s="13"/>
      <c r="V383" s="13"/>
      <c r="W383" s="13"/>
      <c r="X383" s="13"/>
      <c r="Y383" s="13"/>
      <c r="Z383" s="13"/>
      <c r="AA383" s="13"/>
      <c r="AB383" s="13"/>
      <c r="AC383" s="13"/>
      <c r="AD383" s="13"/>
      <c r="AE383" s="13"/>
      <c r="AT383" s="255" t="s">
        <v>159</v>
      </c>
      <c r="AU383" s="255" t="s">
        <v>87</v>
      </c>
      <c r="AV383" s="13" t="s">
        <v>87</v>
      </c>
      <c r="AW383" s="13" t="s">
        <v>32</v>
      </c>
      <c r="AX383" s="13" t="s">
        <v>77</v>
      </c>
      <c r="AY383" s="255" t="s">
        <v>148</v>
      </c>
    </row>
    <row r="384" spans="1:51" s="13" customFormat="1" ht="12">
      <c r="A384" s="13"/>
      <c r="B384" s="245"/>
      <c r="C384" s="246"/>
      <c r="D384" s="240" t="s">
        <v>159</v>
      </c>
      <c r="E384" s="247" t="s">
        <v>1</v>
      </c>
      <c r="F384" s="248" t="s">
        <v>481</v>
      </c>
      <c r="G384" s="246"/>
      <c r="H384" s="249">
        <v>1.2</v>
      </c>
      <c r="I384" s="250"/>
      <c r="J384" s="246"/>
      <c r="K384" s="246"/>
      <c r="L384" s="251"/>
      <c r="M384" s="252"/>
      <c r="N384" s="253"/>
      <c r="O384" s="253"/>
      <c r="P384" s="253"/>
      <c r="Q384" s="253"/>
      <c r="R384" s="253"/>
      <c r="S384" s="253"/>
      <c r="T384" s="254"/>
      <c r="U384" s="13"/>
      <c r="V384" s="13"/>
      <c r="W384" s="13"/>
      <c r="X384" s="13"/>
      <c r="Y384" s="13"/>
      <c r="Z384" s="13"/>
      <c r="AA384" s="13"/>
      <c r="AB384" s="13"/>
      <c r="AC384" s="13"/>
      <c r="AD384" s="13"/>
      <c r="AE384" s="13"/>
      <c r="AT384" s="255" t="s">
        <v>159</v>
      </c>
      <c r="AU384" s="255" t="s">
        <v>87</v>
      </c>
      <c r="AV384" s="13" t="s">
        <v>87</v>
      </c>
      <c r="AW384" s="13" t="s">
        <v>32</v>
      </c>
      <c r="AX384" s="13" t="s">
        <v>77</v>
      </c>
      <c r="AY384" s="255" t="s">
        <v>148</v>
      </c>
    </row>
    <row r="385" spans="1:51" s="13" customFormat="1" ht="12">
      <c r="A385" s="13"/>
      <c r="B385" s="245"/>
      <c r="C385" s="246"/>
      <c r="D385" s="240" t="s">
        <v>159</v>
      </c>
      <c r="E385" s="247" t="s">
        <v>1</v>
      </c>
      <c r="F385" s="248" t="s">
        <v>482</v>
      </c>
      <c r="G385" s="246"/>
      <c r="H385" s="249">
        <v>2.6</v>
      </c>
      <c r="I385" s="250"/>
      <c r="J385" s="246"/>
      <c r="K385" s="246"/>
      <c r="L385" s="251"/>
      <c r="M385" s="252"/>
      <c r="N385" s="253"/>
      <c r="O385" s="253"/>
      <c r="P385" s="253"/>
      <c r="Q385" s="253"/>
      <c r="R385" s="253"/>
      <c r="S385" s="253"/>
      <c r="T385" s="254"/>
      <c r="U385" s="13"/>
      <c r="V385" s="13"/>
      <c r="W385" s="13"/>
      <c r="X385" s="13"/>
      <c r="Y385" s="13"/>
      <c r="Z385" s="13"/>
      <c r="AA385" s="13"/>
      <c r="AB385" s="13"/>
      <c r="AC385" s="13"/>
      <c r="AD385" s="13"/>
      <c r="AE385" s="13"/>
      <c r="AT385" s="255" t="s">
        <v>159</v>
      </c>
      <c r="AU385" s="255" t="s">
        <v>87</v>
      </c>
      <c r="AV385" s="13" t="s">
        <v>87</v>
      </c>
      <c r="AW385" s="13" t="s">
        <v>32</v>
      </c>
      <c r="AX385" s="13" t="s">
        <v>77</v>
      </c>
      <c r="AY385" s="255" t="s">
        <v>148</v>
      </c>
    </row>
    <row r="386" spans="1:51" s="15" customFormat="1" ht="12">
      <c r="A386" s="15"/>
      <c r="B386" s="266"/>
      <c r="C386" s="267"/>
      <c r="D386" s="240" t="s">
        <v>159</v>
      </c>
      <c r="E386" s="268" t="s">
        <v>1</v>
      </c>
      <c r="F386" s="269" t="s">
        <v>167</v>
      </c>
      <c r="G386" s="267"/>
      <c r="H386" s="270">
        <v>102.14999999999999</v>
      </c>
      <c r="I386" s="271"/>
      <c r="J386" s="267"/>
      <c r="K386" s="267"/>
      <c r="L386" s="272"/>
      <c r="M386" s="273"/>
      <c r="N386" s="274"/>
      <c r="O386" s="274"/>
      <c r="P386" s="274"/>
      <c r="Q386" s="274"/>
      <c r="R386" s="274"/>
      <c r="S386" s="274"/>
      <c r="T386" s="275"/>
      <c r="U386" s="15"/>
      <c r="V386" s="15"/>
      <c r="W386" s="15"/>
      <c r="X386" s="15"/>
      <c r="Y386" s="15"/>
      <c r="Z386" s="15"/>
      <c r="AA386" s="15"/>
      <c r="AB386" s="15"/>
      <c r="AC386" s="15"/>
      <c r="AD386" s="15"/>
      <c r="AE386" s="15"/>
      <c r="AT386" s="276" t="s">
        <v>159</v>
      </c>
      <c r="AU386" s="276" t="s">
        <v>87</v>
      </c>
      <c r="AV386" s="15" t="s">
        <v>155</v>
      </c>
      <c r="AW386" s="15" t="s">
        <v>32</v>
      </c>
      <c r="AX386" s="15" t="s">
        <v>77</v>
      </c>
      <c r="AY386" s="276" t="s">
        <v>148</v>
      </c>
    </row>
    <row r="387" spans="1:51" s="13" customFormat="1" ht="12">
      <c r="A387" s="13"/>
      <c r="B387" s="245"/>
      <c r="C387" s="246"/>
      <c r="D387" s="240" t="s">
        <v>159</v>
      </c>
      <c r="E387" s="247" t="s">
        <v>1</v>
      </c>
      <c r="F387" s="248" t="s">
        <v>483</v>
      </c>
      <c r="G387" s="246"/>
      <c r="H387" s="249">
        <v>112.365</v>
      </c>
      <c r="I387" s="250"/>
      <c r="J387" s="246"/>
      <c r="K387" s="246"/>
      <c r="L387" s="251"/>
      <c r="M387" s="252"/>
      <c r="N387" s="253"/>
      <c r="O387" s="253"/>
      <c r="P387" s="253"/>
      <c r="Q387" s="253"/>
      <c r="R387" s="253"/>
      <c r="S387" s="253"/>
      <c r="T387" s="254"/>
      <c r="U387" s="13"/>
      <c r="V387" s="13"/>
      <c r="W387" s="13"/>
      <c r="X387" s="13"/>
      <c r="Y387" s="13"/>
      <c r="Z387" s="13"/>
      <c r="AA387" s="13"/>
      <c r="AB387" s="13"/>
      <c r="AC387" s="13"/>
      <c r="AD387" s="13"/>
      <c r="AE387" s="13"/>
      <c r="AT387" s="255" t="s">
        <v>159</v>
      </c>
      <c r="AU387" s="255" t="s">
        <v>87</v>
      </c>
      <c r="AV387" s="13" t="s">
        <v>87</v>
      </c>
      <c r="AW387" s="13" t="s">
        <v>32</v>
      </c>
      <c r="AX387" s="13" t="s">
        <v>85</v>
      </c>
      <c r="AY387" s="255" t="s">
        <v>148</v>
      </c>
    </row>
    <row r="388" spans="1:65" s="2" customFormat="1" ht="24.15" customHeight="1">
      <c r="A388" s="39"/>
      <c r="B388" s="40"/>
      <c r="C388" s="288" t="s">
        <v>484</v>
      </c>
      <c r="D388" s="288" t="s">
        <v>295</v>
      </c>
      <c r="E388" s="289" t="s">
        <v>485</v>
      </c>
      <c r="F388" s="290" t="s">
        <v>486</v>
      </c>
      <c r="G388" s="291" t="s">
        <v>303</v>
      </c>
      <c r="H388" s="292">
        <v>67.485</v>
      </c>
      <c r="I388" s="293"/>
      <c r="J388" s="294">
        <f>ROUND(I388*H388,2)</f>
        <v>0</v>
      </c>
      <c r="K388" s="290" t="s">
        <v>163</v>
      </c>
      <c r="L388" s="295"/>
      <c r="M388" s="296" t="s">
        <v>1</v>
      </c>
      <c r="N388" s="297" t="s">
        <v>42</v>
      </c>
      <c r="O388" s="92"/>
      <c r="P388" s="236">
        <f>O388*H388</f>
        <v>0</v>
      </c>
      <c r="Q388" s="236">
        <v>0.0002</v>
      </c>
      <c r="R388" s="236">
        <f>Q388*H388</f>
        <v>0.013497</v>
      </c>
      <c r="S388" s="236">
        <v>0</v>
      </c>
      <c r="T388" s="237">
        <f>S388*H388</f>
        <v>0</v>
      </c>
      <c r="U388" s="39"/>
      <c r="V388" s="39"/>
      <c r="W388" s="39"/>
      <c r="X388" s="39"/>
      <c r="Y388" s="39"/>
      <c r="Z388" s="39"/>
      <c r="AA388" s="39"/>
      <c r="AB388" s="39"/>
      <c r="AC388" s="39"/>
      <c r="AD388" s="39"/>
      <c r="AE388" s="39"/>
      <c r="AR388" s="238" t="s">
        <v>192</v>
      </c>
      <c r="AT388" s="238" t="s">
        <v>295</v>
      </c>
      <c r="AU388" s="238" t="s">
        <v>87</v>
      </c>
      <c r="AY388" s="18" t="s">
        <v>148</v>
      </c>
      <c r="BE388" s="239">
        <f>IF(N388="základní",J388,0)</f>
        <v>0</v>
      </c>
      <c r="BF388" s="239">
        <f>IF(N388="snížená",J388,0)</f>
        <v>0</v>
      </c>
      <c r="BG388" s="239">
        <f>IF(N388="zákl. přenesená",J388,0)</f>
        <v>0</v>
      </c>
      <c r="BH388" s="239">
        <f>IF(N388="sníž. přenesená",J388,0)</f>
        <v>0</v>
      </c>
      <c r="BI388" s="239">
        <f>IF(N388="nulová",J388,0)</f>
        <v>0</v>
      </c>
      <c r="BJ388" s="18" t="s">
        <v>85</v>
      </c>
      <c r="BK388" s="239">
        <f>ROUND(I388*H388,2)</f>
        <v>0</v>
      </c>
      <c r="BL388" s="18" t="s">
        <v>155</v>
      </c>
      <c r="BM388" s="238" t="s">
        <v>487</v>
      </c>
    </row>
    <row r="389" spans="1:51" s="14" customFormat="1" ht="12">
      <c r="A389" s="14"/>
      <c r="B389" s="256"/>
      <c r="C389" s="257"/>
      <c r="D389" s="240" t="s">
        <v>159</v>
      </c>
      <c r="E389" s="258" t="s">
        <v>1</v>
      </c>
      <c r="F389" s="259" t="s">
        <v>305</v>
      </c>
      <c r="G389" s="257"/>
      <c r="H389" s="258" t="s">
        <v>1</v>
      </c>
      <c r="I389" s="260"/>
      <c r="J389" s="257"/>
      <c r="K389" s="257"/>
      <c r="L389" s="261"/>
      <c r="M389" s="262"/>
      <c r="N389" s="263"/>
      <c r="O389" s="263"/>
      <c r="P389" s="263"/>
      <c r="Q389" s="263"/>
      <c r="R389" s="263"/>
      <c r="S389" s="263"/>
      <c r="T389" s="264"/>
      <c r="U389" s="14"/>
      <c r="V389" s="14"/>
      <c r="W389" s="14"/>
      <c r="X389" s="14"/>
      <c r="Y389" s="14"/>
      <c r="Z389" s="14"/>
      <c r="AA389" s="14"/>
      <c r="AB389" s="14"/>
      <c r="AC389" s="14"/>
      <c r="AD389" s="14"/>
      <c r="AE389" s="14"/>
      <c r="AT389" s="265" t="s">
        <v>159</v>
      </c>
      <c r="AU389" s="265" t="s">
        <v>87</v>
      </c>
      <c r="AV389" s="14" t="s">
        <v>85</v>
      </c>
      <c r="AW389" s="14" t="s">
        <v>32</v>
      </c>
      <c r="AX389" s="14" t="s">
        <v>77</v>
      </c>
      <c r="AY389" s="265" t="s">
        <v>148</v>
      </c>
    </row>
    <row r="390" spans="1:51" s="13" customFormat="1" ht="12">
      <c r="A390" s="13"/>
      <c r="B390" s="245"/>
      <c r="C390" s="246"/>
      <c r="D390" s="240" t="s">
        <v>159</v>
      </c>
      <c r="E390" s="247" t="s">
        <v>1</v>
      </c>
      <c r="F390" s="248" t="s">
        <v>306</v>
      </c>
      <c r="G390" s="246"/>
      <c r="H390" s="249">
        <v>45.6</v>
      </c>
      <c r="I390" s="250"/>
      <c r="J390" s="246"/>
      <c r="K390" s="246"/>
      <c r="L390" s="251"/>
      <c r="M390" s="252"/>
      <c r="N390" s="253"/>
      <c r="O390" s="253"/>
      <c r="P390" s="253"/>
      <c r="Q390" s="253"/>
      <c r="R390" s="253"/>
      <c r="S390" s="253"/>
      <c r="T390" s="254"/>
      <c r="U390" s="13"/>
      <c r="V390" s="13"/>
      <c r="W390" s="13"/>
      <c r="X390" s="13"/>
      <c r="Y390" s="13"/>
      <c r="Z390" s="13"/>
      <c r="AA390" s="13"/>
      <c r="AB390" s="13"/>
      <c r="AC390" s="13"/>
      <c r="AD390" s="13"/>
      <c r="AE390" s="13"/>
      <c r="AT390" s="255" t="s">
        <v>159</v>
      </c>
      <c r="AU390" s="255" t="s">
        <v>87</v>
      </c>
      <c r="AV390" s="13" t="s">
        <v>87</v>
      </c>
      <c r="AW390" s="13" t="s">
        <v>32</v>
      </c>
      <c r="AX390" s="13" t="s">
        <v>77</v>
      </c>
      <c r="AY390" s="255" t="s">
        <v>148</v>
      </c>
    </row>
    <row r="391" spans="1:51" s="13" customFormat="1" ht="12">
      <c r="A391" s="13"/>
      <c r="B391" s="245"/>
      <c r="C391" s="246"/>
      <c r="D391" s="240" t="s">
        <v>159</v>
      </c>
      <c r="E391" s="247" t="s">
        <v>1</v>
      </c>
      <c r="F391" s="248" t="s">
        <v>307</v>
      </c>
      <c r="G391" s="246"/>
      <c r="H391" s="249">
        <v>10.8</v>
      </c>
      <c r="I391" s="250"/>
      <c r="J391" s="246"/>
      <c r="K391" s="246"/>
      <c r="L391" s="251"/>
      <c r="M391" s="252"/>
      <c r="N391" s="253"/>
      <c r="O391" s="253"/>
      <c r="P391" s="253"/>
      <c r="Q391" s="253"/>
      <c r="R391" s="253"/>
      <c r="S391" s="253"/>
      <c r="T391" s="254"/>
      <c r="U391" s="13"/>
      <c r="V391" s="13"/>
      <c r="W391" s="13"/>
      <c r="X391" s="13"/>
      <c r="Y391" s="13"/>
      <c r="Z391" s="13"/>
      <c r="AA391" s="13"/>
      <c r="AB391" s="13"/>
      <c r="AC391" s="13"/>
      <c r="AD391" s="13"/>
      <c r="AE391" s="13"/>
      <c r="AT391" s="255" t="s">
        <v>159</v>
      </c>
      <c r="AU391" s="255" t="s">
        <v>87</v>
      </c>
      <c r="AV391" s="13" t="s">
        <v>87</v>
      </c>
      <c r="AW391" s="13" t="s">
        <v>32</v>
      </c>
      <c r="AX391" s="13" t="s">
        <v>77</v>
      </c>
      <c r="AY391" s="255" t="s">
        <v>148</v>
      </c>
    </row>
    <row r="392" spans="1:51" s="13" customFormat="1" ht="12">
      <c r="A392" s="13"/>
      <c r="B392" s="245"/>
      <c r="C392" s="246"/>
      <c r="D392" s="240" t="s">
        <v>159</v>
      </c>
      <c r="E392" s="247" t="s">
        <v>1</v>
      </c>
      <c r="F392" s="248" t="s">
        <v>308</v>
      </c>
      <c r="G392" s="246"/>
      <c r="H392" s="249">
        <v>4.95</v>
      </c>
      <c r="I392" s="250"/>
      <c r="J392" s="246"/>
      <c r="K392" s="246"/>
      <c r="L392" s="251"/>
      <c r="M392" s="252"/>
      <c r="N392" s="253"/>
      <c r="O392" s="253"/>
      <c r="P392" s="253"/>
      <c r="Q392" s="253"/>
      <c r="R392" s="253"/>
      <c r="S392" s="253"/>
      <c r="T392" s="254"/>
      <c r="U392" s="13"/>
      <c r="V392" s="13"/>
      <c r="W392" s="13"/>
      <c r="X392" s="13"/>
      <c r="Y392" s="13"/>
      <c r="Z392" s="13"/>
      <c r="AA392" s="13"/>
      <c r="AB392" s="13"/>
      <c r="AC392" s="13"/>
      <c r="AD392" s="13"/>
      <c r="AE392" s="13"/>
      <c r="AT392" s="255" t="s">
        <v>159</v>
      </c>
      <c r="AU392" s="255" t="s">
        <v>87</v>
      </c>
      <c r="AV392" s="13" t="s">
        <v>87</v>
      </c>
      <c r="AW392" s="13" t="s">
        <v>32</v>
      </c>
      <c r="AX392" s="13" t="s">
        <v>77</v>
      </c>
      <c r="AY392" s="255" t="s">
        <v>148</v>
      </c>
    </row>
    <row r="393" spans="1:51" s="15" customFormat="1" ht="12">
      <c r="A393" s="15"/>
      <c r="B393" s="266"/>
      <c r="C393" s="267"/>
      <c r="D393" s="240" t="s">
        <v>159</v>
      </c>
      <c r="E393" s="268" t="s">
        <v>1</v>
      </c>
      <c r="F393" s="269" t="s">
        <v>167</v>
      </c>
      <c r="G393" s="267"/>
      <c r="H393" s="270">
        <v>61.35000000000001</v>
      </c>
      <c r="I393" s="271"/>
      <c r="J393" s="267"/>
      <c r="K393" s="267"/>
      <c r="L393" s="272"/>
      <c r="M393" s="273"/>
      <c r="N393" s="274"/>
      <c r="O393" s="274"/>
      <c r="P393" s="274"/>
      <c r="Q393" s="274"/>
      <c r="R393" s="274"/>
      <c r="S393" s="274"/>
      <c r="T393" s="275"/>
      <c r="U393" s="15"/>
      <c r="V393" s="15"/>
      <c r="W393" s="15"/>
      <c r="X393" s="15"/>
      <c r="Y393" s="15"/>
      <c r="Z393" s="15"/>
      <c r="AA393" s="15"/>
      <c r="AB393" s="15"/>
      <c r="AC393" s="15"/>
      <c r="AD393" s="15"/>
      <c r="AE393" s="15"/>
      <c r="AT393" s="276" t="s">
        <v>159</v>
      </c>
      <c r="AU393" s="276" t="s">
        <v>87</v>
      </c>
      <c r="AV393" s="15" t="s">
        <v>155</v>
      </c>
      <c r="AW393" s="15" t="s">
        <v>32</v>
      </c>
      <c r="AX393" s="15" t="s">
        <v>77</v>
      </c>
      <c r="AY393" s="276" t="s">
        <v>148</v>
      </c>
    </row>
    <row r="394" spans="1:51" s="13" customFormat="1" ht="12">
      <c r="A394" s="13"/>
      <c r="B394" s="245"/>
      <c r="C394" s="246"/>
      <c r="D394" s="240" t="s">
        <v>159</v>
      </c>
      <c r="E394" s="247" t="s">
        <v>1</v>
      </c>
      <c r="F394" s="248" t="s">
        <v>488</v>
      </c>
      <c r="G394" s="246"/>
      <c r="H394" s="249">
        <v>67.485</v>
      </c>
      <c r="I394" s="250"/>
      <c r="J394" s="246"/>
      <c r="K394" s="246"/>
      <c r="L394" s="251"/>
      <c r="M394" s="252"/>
      <c r="N394" s="253"/>
      <c r="O394" s="253"/>
      <c r="P394" s="253"/>
      <c r="Q394" s="253"/>
      <c r="R394" s="253"/>
      <c r="S394" s="253"/>
      <c r="T394" s="254"/>
      <c r="U394" s="13"/>
      <c r="V394" s="13"/>
      <c r="W394" s="13"/>
      <c r="X394" s="13"/>
      <c r="Y394" s="13"/>
      <c r="Z394" s="13"/>
      <c r="AA394" s="13"/>
      <c r="AB394" s="13"/>
      <c r="AC394" s="13"/>
      <c r="AD394" s="13"/>
      <c r="AE394" s="13"/>
      <c r="AT394" s="255" t="s">
        <v>159</v>
      </c>
      <c r="AU394" s="255" t="s">
        <v>87</v>
      </c>
      <c r="AV394" s="13" t="s">
        <v>87</v>
      </c>
      <c r="AW394" s="13" t="s">
        <v>32</v>
      </c>
      <c r="AX394" s="13" t="s">
        <v>77</v>
      </c>
      <c r="AY394" s="255" t="s">
        <v>148</v>
      </c>
    </row>
    <row r="395" spans="1:51" s="15" customFormat="1" ht="12">
      <c r="A395" s="15"/>
      <c r="B395" s="266"/>
      <c r="C395" s="267"/>
      <c r="D395" s="240" t="s">
        <v>159</v>
      </c>
      <c r="E395" s="268" t="s">
        <v>1</v>
      </c>
      <c r="F395" s="269" t="s">
        <v>167</v>
      </c>
      <c r="G395" s="267"/>
      <c r="H395" s="270">
        <v>67.485</v>
      </c>
      <c r="I395" s="271"/>
      <c r="J395" s="267"/>
      <c r="K395" s="267"/>
      <c r="L395" s="272"/>
      <c r="M395" s="273"/>
      <c r="N395" s="274"/>
      <c r="O395" s="274"/>
      <c r="P395" s="274"/>
      <c r="Q395" s="274"/>
      <c r="R395" s="274"/>
      <c r="S395" s="274"/>
      <c r="T395" s="275"/>
      <c r="U395" s="15"/>
      <c r="V395" s="15"/>
      <c r="W395" s="15"/>
      <c r="X395" s="15"/>
      <c r="Y395" s="15"/>
      <c r="Z395" s="15"/>
      <c r="AA395" s="15"/>
      <c r="AB395" s="15"/>
      <c r="AC395" s="15"/>
      <c r="AD395" s="15"/>
      <c r="AE395" s="15"/>
      <c r="AT395" s="276" t="s">
        <v>159</v>
      </c>
      <c r="AU395" s="276" t="s">
        <v>87</v>
      </c>
      <c r="AV395" s="15" t="s">
        <v>155</v>
      </c>
      <c r="AW395" s="15" t="s">
        <v>32</v>
      </c>
      <c r="AX395" s="15" t="s">
        <v>85</v>
      </c>
      <c r="AY395" s="276" t="s">
        <v>148</v>
      </c>
    </row>
    <row r="396" spans="1:65" s="2" customFormat="1" ht="24.15" customHeight="1">
      <c r="A396" s="39"/>
      <c r="B396" s="40"/>
      <c r="C396" s="227" t="s">
        <v>489</v>
      </c>
      <c r="D396" s="227" t="s">
        <v>150</v>
      </c>
      <c r="E396" s="228" t="s">
        <v>490</v>
      </c>
      <c r="F396" s="229" t="s">
        <v>491</v>
      </c>
      <c r="G396" s="230" t="s">
        <v>153</v>
      </c>
      <c r="H396" s="231">
        <v>703.247</v>
      </c>
      <c r="I396" s="232"/>
      <c r="J396" s="233">
        <f>ROUND(I396*H396,2)</f>
        <v>0</v>
      </c>
      <c r="K396" s="229" t="s">
        <v>163</v>
      </c>
      <c r="L396" s="45"/>
      <c r="M396" s="234" t="s">
        <v>1</v>
      </c>
      <c r="N396" s="235" t="s">
        <v>42</v>
      </c>
      <c r="O396" s="92"/>
      <c r="P396" s="236">
        <f>O396*H396</f>
        <v>0</v>
      </c>
      <c r="Q396" s="236">
        <v>0.02428</v>
      </c>
      <c r="R396" s="236">
        <f>Q396*H396</f>
        <v>17.074837159999998</v>
      </c>
      <c r="S396" s="236">
        <v>0</v>
      </c>
      <c r="T396" s="237">
        <f>S396*H396</f>
        <v>0</v>
      </c>
      <c r="U396" s="39"/>
      <c r="V396" s="39"/>
      <c r="W396" s="39"/>
      <c r="X396" s="39"/>
      <c r="Y396" s="39"/>
      <c r="Z396" s="39"/>
      <c r="AA396" s="39"/>
      <c r="AB396" s="39"/>
      <c r="AC396" s="39"/>
      <c r="AD396" s="39"/>
      <c r="AE396" s="39"/>
      <c r="AR396" s="238" t="s">
        <v>155</v>
      </c>
      <c r="AT396" s="238" t="s">
        <v>150</v>
      </c>
      <c r="AU396" s="238" t="s">
        <v>87</v>
      </c>
      <c r="AY396" s="18" t="s">
        <v>148</v>
      </c>
      <c r="BE396" s="239">
        <f>IF(N396="základní",J396,0)</f>
        <v>0</v>
      </c>
      <c r="BF396" s="239">
        <f>IF(N396="snížená",J396,0)</f>
        <v>0</v>
      </c>
      <c r="BG396" s="239">
        <f>IF(N396="zákl. přenesená",J396,0)</f>
        <v>0</v>
      </c>
      <c r="BH396" s="239">
        <f>IF(N396="sníž. přenesená",J396,0)</f>
        <v>0</v>
      </c>
      <c r="BI396" s="239">
        <f>IF(N396="nulová",J396,0)</f>
        <v>0</v>
      </c>
      <c r="BJ396" s="18" t="s">
        <v>85</v>
      </c>
      <c r="BK396" s="239">
        <f>ROUND(I396*H396,2)</f>
        <v>0</v>
      </c>
      <c r="BL396" s="18" t="s">
        <v>155</v>
      </c>
      <c r="BM396" s="238" t="s">
        <v>492</v>
      </c>
    </row>
    <row r="397" spans="1:51" s="13" customFormat="1" ht="12">
      <c r="A397" s="13"/>
      <c r="B397" s="245"/>
      <c r="C397" s="246"/>
      <c r="D397" s="240" t="s">
        <v>159</v>
      </c>
      <c r="E397" s="247" t="s">
        <v>1</v>
      </c>
      <c r="F397" s="248" t="s">
        <v>493</v>
      </c>
      <c r="G397" s="246"/>
      <c r="H397" s="249">
        <v>703.247</v>
      </c>
      <c r="I397" s="250"/>
      <c r="J397" s="246"/>
      <c r="K397" s="246"/>
      <c r="L397" s="251"/>
      <c r="M397" s="252"/>
      <c r="N397" s="253"/>
      <c r="O397" s="253"/>
      <c r="P397" s="253"/>
      <c r="Q397" s="253"/>
      <c r="R397" s="253"/>
      <c r="S397" s="253"/>
      <c r="T397" s="254"/>
      <c r="U397" s="13"/>
      <c r="V397" s="13"/>
      <c r="W397" s="13"/>
      <c r="X397" s="13"/>
      <c r="Y397" s="13"/>
      <c r="Z397" s="13"/>
      <c r="AA397" s="13"/>
      <c r="AB397" s="13"/>
      <c r="AC397" s="13"/>
      <c r="AD397" s="13"/>
      <c r="AE397" s="13"/>
      <c r="AT397" s="255" t="s">
        <v>159</v>
      </c>
      <c r="AU397" s="255" t="s">
        <v>87</v>
      </c>
      <c r="AV397" s="13" t="s">
        <v>87</v>
      </c>
      <c r="AW397" s="13" t="s">
        <v>32</v>
      </c>
      <c r="AX397" s="13" t="s">
        <v>85</v>
      </c>
      <c r="AY397" s="255" t="s">
        <v>148</v>
      </c>
    </row>
    <row r="398" spans="1:65" s="2" customFormat="1" ht="24.15" customHeight="1">
      <c r="A398" s="39"/>
      <c r="B398" s="40"/>
      <c r="C398" s="227" t="s">
        <v>494</v>
      </c>
      <c r="D398" s="227" t="s">
        <v>150</v>
      </c>
      <c r="E398" s="228" t="s">
        <v>495</v>
      </c>
      <c r="F398" s="229" t="s">
        <v>496</v>
      </c>
      <c r="G398" s="230" t="s">
        <v>153</v>
      </c>
      <c r="H398" s="231">
        <v>274.12</v>
      </c>
      <c r="I398" s="232"/>
      <c r="J398" s="233">
        <f>ROUND(I398*H398,2)</f>
        <v>0</v>
      </c>
      <c r="K398" s="229" t="s">
        <v>163</v>
      </c>
      <c r="L398" s="45"/>
      <c r="M398" s="234" t="s">
        <v>1</v>
      </c>
      <c r="N398" s="235" t="s">
        <v>42</v>
      </c>
      <c r="O398" s="92"/>
      <c r="P398" s="236">
        <f>O398*H398</f>
        <v>0</v>
      </c>
      <c r="Q398" s="236">
        <v>0.004</v>
      </c>
      <c r="R398" s="236">
        <f>Q398*H398</f>
        <v>1.0964800000000001</v>
      </c>
      <c r="S398" s="236">
        <v>0</v>
      </c>
      <c r="T398" s="237">
        <f>S398*H398</f>
        <v>0</v>
      </c>
      <c r="U398" s="39"/>
      <c r="V398" s="39"/>
      <c r="W398" s="39"/>
      <c r="X398" s="39"/>
      <c r="Y398" s="39"/>
      <c r="Z398" s="39"/>
      <c r="AA398" s="39"/>
      <c r="AB398" s="39"/>
      <c r="AC398" s="39"/>
      <c r="AD398" s="39"/>
      <c r="AE398" s="39"/>
      <c r="AR398" s="238" t="s">
        <v>155</v>
      </c>
      <c r="AT398" s="238" t="s">
        <v>150</v>
      </c>
      <c r="AU398" s="238" t="s">
        <v>87</v>
      </c>
      <c r="AY398" s="18" t="s">
        <v>148</v>
      </c>
      <c r="BE398" s="239">
        <f>IF(N398="základní",J398,0)</f>
        <v>0</v>
      </c>
      <c r="BF398" s="239">
        <f>IF(N398="snížená",J398,0)</f>
        <v>0</v>
      </c>
      <c r="BG398" s="239">
        <f>IF(N398="zákl. přenesená",J398,0)</f>
        <v>0</v>
      </c>
      <c r="BH398" s="239">
        <f>IF(N398="sníž. přenesená",J398,0)</f>
        <v>0</v>
      </c>
      <c r="BI398" s="239">
        <f>IF(N398="nulová",J398,0)</f>
        <v>0</v>
      </c>
      <c r="BJ398" s="18" t="s">
        <v>85</v>
      </c>
      <c r="BK398" s="239">
        <f>ROUND(I398*H398,2)</f>
        <v>0</v>
      </c>
      <c r="BL398" s="18" t="s">
        <v>155</v>
      </c>
      <c r="BM398" s="238" t="s">
        <v>497</v>
      </c>
    </row>
    <row r="399" spans="1:51" s="14" customFormat="1" ht="12">
      <c r="A399" s="14"/>
      <c r="B399" s="256"/>
      <c r="C399" s="257"/>
      <c r="D399" s="240" t="s">
        <v>159</v>
      </c>
      <c r="E399" s="258" t="s">
        <v>1</v>
      </c>
      <c r="F399" s="259" t="s">
        <v>203</v>
      </c>
      <c r="G399" s="257"/>
      <c r="H399" s="258" t="s">
        <v>1</v>
      </c>
      <c r="I399" s="260"/>
      <c r="J399" s="257"/>
      <c r="K399" s="257"/>
      <c r="L399" s="261"/>
      <c r="M399" s="262"/>
      <c r="N399" s="263"/>
      <c r="O399" s="263"/>
      <c r="P399" s="263"/>
      <c r="Q399" s="263"/>
      <c r="R399" s="263"/>
      <c r="S399" s="263"/>
      <c r="T399" s="264"/>
      <c r="U399" s="14"/>
      <c r="V399" s="14"/>
      <c r="W399" s="14"/>
      <c r="X399" s="14"/>
      <c r="Y399" s="14"/>
      <c r="Z399" s="14"/>
      <c r="AA399" s="14"/>
      <c r="AB399" s="14"/>
      <c r="AC399" s="14"/>
      <c r="AD399" s="14"/>
      <c r="AE399" s="14"/>
      <c r="AT399" s="265" t="s">
        <v>159</v>
      </c>
      <c r="AU399" s="265" t="s">
        <v>87</v>
      </c>
      <c r="AV399" s="14" t="s">
        <v>85</v>
      </c>
      <c r="AW399" s="14" t="s">
        <v>32</v>
      </c>
      <c r="AX399" s="14" t="s">
        <v>77</v>
      </c>
      <c r="AY399" s="265" t="s">
        <v>148</v>
      </c>
    </row>
    <row r="400" spans="1:51" s="13" customFormat="1" ht="12">
      <c r="A400" s="13"/>
      <c r="B400" s="245"/>
      <c r="C400" s="246"/>
      <c r="D400" s="240" t="s">
        <v>159</v>
      </c>
      <c r="E400" s="247" t="s">
        <v>1</v>
      </c>
      <c r="F400" s="248" t="s">
        <v>204</v>
      </c>
      <c r="G400" s="246"/>
      <c r="H400" s="249">
        <v>123.42</v>
      </c>
      <c r="I400" s="250"/>
      <c r="J400" s="246"/>
      <c r="K400" s="246"/>
      <c r="L400" s="251"/>
      <c r="M400" s="252"/>
      <c r="N400" s="253"/>
      <c r="O400" s="253"/>
      <c r="P400" s="253"/>
      <c r="Q400" s="253"/>
      <c r="R400" s="253"/>
      <c r="S400" s="253"/>
      <c r="T400" s="254"/>
      <c r="U400" s="13"/>
      <c r="V400" s="13"/>
      <c r="W400" s="13"/>
      <c r="X400" s="13"/>
      <c r="Y400" s="13"/>
      <c r="Z400" s="13"/>
      <c r="AA400" s="13"/>
      <c r="AB400" s="13"/>
      <c r="AC400" s="13"/>
      <c r="AD400" s="13"/>
      <c r="AE400" s="13"/>
      <c r="AT400" s="255" t="s">
        <v>159</v>
      </c>
      <c r="AU400" s="255" t="s">
        <v>87</v>
      </c>
      <c r="AV400" s="13" t="s">
        <v>87</v>
      </c>
      <c r="AW400" s="13" t="s">
        <v>32</v>
      </c>
      <c r="AX400" s="13" t="s">
        <v>77</v>
      </c>
      <c r="AY400" s="255" t="s">
        <v>148</v>
      </c>
    </row>
    <row r="401" spans="1:51" s="13" customFormat="1" ht="12">
      <c r="A401" s="13"/>
      <c r="B401" s="245"/>
      <c r="C401" s="246"/>
      <c r="D401" s="240" t="s">
        <v>159</v>
      </c>
      <c r="E401" s="247" t="s">
        <v>1</v>
      </c>
      <c r="F401" s="248" t="s">
        <v>205</v>
      </c>
      <c r="G401" s="246"/>
      <c r="H401" s="249">
        <v>-3.61</v>
      </c>
      <c r="I401" s="250"/>
      <c r="J401" s="246"/>
      <c r="K401" s="246"/>
      <c r="L401" s="251"/>
      <c r="M401" s="252"/>
      <c r="N401" s="253"/>
      <c r="O401" s="253"/>
      <c r="P401" s="253"/>
      <c r="Q401" s="253"/>
      <c r="R401" s="253"/>
      <c r="S401" s="253"/>
      <c r="T401" s="254"/>
      <c r="U401" s="13"/>
      <c r="V401" s="13"/>
      <c r="W401" s="13"/>
      <c r="X401" s="13"/>
      <c r="Y401" s="13"/>
      <c r="Z401" s="13"/>
      <c r="AA401" s="13"/>
      <c r="AB401" s="13"/>
      <c r="AC401" s="13"/>
      <c r="AD401" s="13"/>
      <c r="AE401" s="13"/>
      <c r="AT401" s="255" t="s">
        <v>159</v>
      </c>
      <c r="AU401" s="255" t="s">
        <v>87</v>
      </c>
      <c r="AV401" s="13" t="s">
        <v>87</v>
      </c>
      <c r="AW401" s="13" t="s">
        <v>32</v>
      </c>
      <c r="AX401" s="13" t="s">
        <v>77</v>
      </c>
      <c r="AY401" s="255" t="s">
        <v>148</v>
      </c>
    </row>
    <row r="402" spans="1:51" s="13" customFormat="1" ht="12">
      <c r="A402" s="13"/>
      <c r="B402" s="245"/>
      <c r="C402" s="246"/>
      <c r="D402" s="240" t="s">
        <v>159</v>
      </c>
      <c r="E402" s="247" t="s">
        <v>1</v>
      </c>
      <c r="F402" s="248" t="s">
        <v>206</v>
      </c>
      <c r="G402" s="246"/>
      <c r="H402" s="249">
        <v>114.39</v>
      </c>
      <c r="I402" s="250"/>
      <c r="J402" s="246"/>
      <c r="K402" s="246"/>
      <c r="L402" s="251"/>
      <c r="M402" s="252"/>
      <c r="N402" s="253"/>
      <c r="O402" s="253"/>
      <c r="P402" s="253"/>
      <c r="Q402" s="253"/>
      <c r="R402" s="253"/>
      <c r="S402" s="253"/>
      <c r="T402" s="254"/>
      <c r="U402" s="13"/>
      <c r="V402" s="13"/>
      <c r="W402" s="13"/>
      <c r="X402" s="13"/>
      <c r="Y402" s="13"/>
      <c r="Z402" s="13"/>
      <c r="AA402" s="13"/>
      <c r="AB402" s="13"/>
      <c r="AC402" s="13"/>
      <c r="AD402" s="13"/>
      <c r="AE402" s="13"/>
      <c r="AT402" s="255" t="s">
        <v>159</v>
      </c>
      <c r="AU402" s="255" t="s">
        <v>87</v>
      </c>
      <c r="AV402" s="13" t="s">
        <v>87</v>
      </c>
      <c r="AW402" s="13" t="s">
        <v>32</v>
      </c>
      <c r="AX402" s="13" t="s">
        <v>77</v>
      </c>
      <c r="AY402" s="255" t="s">
        <v>148</v>
      </c>
    </row>
    <row r="403" spans="1:51" s="13" customFormat="1" ht="12">
      <c r="A403" s="13"/>
      <c r="B403" s="245"/>
      <c r="C403" s="246"/>
      <c r="D403" s="240" t="s">
        <v>159</v>
      </c>
      <c r="E403" s="247" t="s">
        <v>1</v>
      </c>
      <c r="F403" s="248" t="s">
        <v>207</v>
      </c>
      <c r="G403" s="246"/>
      <c r="H403" s="249">
        <v>-6.72</v>
      </c>
      <c r="I403" s="250"/>
      <c r="J403" s="246"/>
      <c r="K403" s="246"/>
      <c r="L403" s="251"/>
      <c r="M403" s="252"/>
      <c r="N403" s="253"/>
      <c r="O403" s="253"/>
      <c r="P403" s="253"/>
      <c r="Q403" s="253"/>
      <c r="R403" s="253"/>
      <c r="S403" s="253"/>
      <c r="T403" s="254"/>
      <c r="U403" s="13"/>
      <c r="V403" s="13"/>
      <c r="W403" s="13"/>
      <c r="X403" s="13"/>
      <c r="Y403" s="13"/>
      <c r="Z403" s="13"/>
      <c r="AA403" s="13"/>
      <c r="AB403" s="13"/>
      <c r="AC403" s="13"/>
      <c r="AD403" s="13"/>
      <c r="AE403" s="13"/>
      <c r="AT403" s="255" t="s">
        <v>159</v>
      </c>
      <c r="AU403" s="255" t="s">
        <v>87</v>
      </c>
      <c r="AV403" s="13" t="s">
        <v>87</v>
      </c>
      <c r="AW403" s="13" t="s">
        <v>32</v>
      </c>
      <c r="AX403" s="13" t="s">
        <v>77</v>
      </c>
      <c r="AY403" s="255" t="s">
        <v>148</v>
      </c>
    </row>
    <row r="404" spans="1:51" s="13" customFormat="1" ht="12">
      <c r="A404" s="13"/>
      <c r="B404" s="245"/>
      <c r="C404" s="246"/>
      <c r="D404" s="240" t="s">
        <v>159</v>
      </c>
      <c r="E404" s="247" t="s">
        <v>1</v>
      </c>
      <c r="F404" s="248" t="s">
        <v>208</v>
      </c>
      <c r="G404" s="246"/>
      <c r="H404" s="249">
        <v>-5.67</v>
      </c>
      <c r="I404" s="250"/>
      <c r="J404" s="246"/>
      <c r="K404" s="246"/>
      <c r="L404" s="251"/>
      <c r="M404" s="252"/>
      <c r="N404" s="253"/>
      <c r="O404" s="253"/>
      <c r="P404" s="253"/>
      <c r="Q404" s="253"/>
      <c r="R404" s="253"/>
      <c r="S404" s="253"/>
      <c r="T404" s="254"/>
      <c r="U404" s="13"/>
      <c r="V404" s="13"/>
      <c r="W404" s="13"/>
      <c r="X404" s="13"/>
      <c r="Y404" s="13"/>
      <c r="Z404" s="13"/>
      <c r="AA404" s="13"/>
      <c r="AB404" s="13"/>
      <c r="AC404" s="13"/>
      <c r="AD404" s="13"/>
      <c r="AE404" s="13"/>
      <c r="AT404" s="255" t="s">
        <v>159</v>
      </c>
      <c r="AU404" s="255" t="s">
        <v>87</v>
      </c>
      <c r="AV404" s="13" t="s">
        <v>87</v>
      </c>
      <c r="AW404" s="13" t="s">
        <v>32</v>
      </c>
      <c r="AX404" s="13" t="s">
        <v>77</v>
      </c>
      <c r="AY404" s="255" t="s">
        <v>148</v>
      </c>
    </row>
    <row r="405" spans="1:51" s="13" customFormat="1" ht="12">
      <c r="A405" s="13"/>
      <c r="B405" s="245"/>
      <c r="C405" s="246"/>
      <c r="D405" s="240" t="s">
        <v>159</v>
      </c>
      <c r="E405" s="247" t="s">
        <v>1</v>
      </c>
      <c r="F405" s="248" t="s">
        <v>209</v>
      </c>
      <c r="G405" s="246"/>
      <c r="H405" s="249">
        <v>35.31</v>
      </c>
      <c r="I405" s="250"/>
      <c r="J405" s="246"/>
      <c r="K405" s="246"/>
      <c r="L405" s="251"/>
      <c r="M405" s="252"/>
      <c r="N405" s="253"/>
      <c r="O405" s="253"/>
      <c r="P405" s="253"/>
      <c r="Q405" s="253"/>
      <c r="R405" s="253"/>
      <c r="S405" s="253"/>
      <c r="T405" s="254"/>
      <c r="U405" s="13"/>
      <c r="V405" s="13"/>
      <c r="W405" s="13"/>
      <c r="X405" s="13"/>
      <c r="Y405" s="13"/>
      <c r="Z405" s="13"/>
      <c r="AA405" s="13"/>
      <c r="AB405" s="13"/>
      <c r="AC405" s="13"/>
      <c r="AD405" s="13"/>
      <c r="AE405" s="13"/>
      <c r="AT405" s="255" t="s">
        <v>159</v>
      </c>
      <c r="AU405" s="255" t="s">
        <v>87</v>
      </c>
      <c r="AV405" s="13" t="s">
        <v>87</v>
      </c>
      <c r="AW405" s="13" t="s">
        <v>32</v>
      </c>
      <c r="AX405" s="13" t="s">
        <v>77</v>
      </c>
      <c r="AY405" s="255" t="s">
        <v>148</v>
      </c>
    </row>
    <row r="406" spans="1:51" s="14" customFormat="1" ht="12">
      <c r="A406" s="14"/>
      <c r="B406" s="256"/>
      <c r="C406" s="257"/>
      <c r="D406" s="240" t="s">
        <v>159</v>
      </c>
      <c r="E406" s="258" t="s">
        <v>1</v>
      </c>
      <c r="F406" s="259" t="s">
        <v>210</v>
      </c>
      <c r="G406" s="257"/>
      <c r="H406" s="258" t="s">
        <v>1</v>
      </c>
      <c r="I406" s="260"/>
      <c r="J406" s="257"/>
      <c r="K406" s="257"/>
      <c r="L406" s="261"/>
      <c r="M406" s="262"/>
      <c r="N406" s="263"/>
      <c r="O406" s="263"/>
      <c r="P406" s="263"/>
      <c r="Q406" s="263"/>
      <c r="R406" s="263"/>
      <c r="S406" s="263"/>
      <c r="T406" s="264"/>
      <c r="U406" s="14"/>
      <c r="V406" s="14"/>
      <c r="W406" s="14"/>
      <c r="X406" s="14"/>
      <c r="Y406" s="14"/>
      <c r="Z406" s="14"/>
      <c r="AA406" s="14"/>
      <c r="AB406" s="14"/>
      <c r="AC406" s="14"/>
      <c r="AD406" s="14"/>
      <c r="AE406" s="14"/>
      <c r="AT406" s="265" t="s">
        <v>159</v>
      </c>
      <c r="AU406" s="265" t="s">
        <v>87</v>
      </c>
      <c r="AV406" s="14" t="s">
        <v>85</v>
      </c>
      <c r="AW406" s="14" t="s">
        <v>32</v>
      </c>
      <c r="AX406" s="14" t="s">
        <v>77</v>
      </c>
      <c r="AY406" s="265" t="s">
        <v>148</v>
      </c>
    </row>
    <row r="407" spans="1:51" s="13" customFormat="1" ht="12">
      <c r="A407" s="13"/>
      <c r="B407" s="245"/>
      <c r="C407" s="246"/>
      <c r="D407" s="240" t="s">
        <v>159</v>
      </c>
      <c r="E407" s="247" t="s">
        <v>1</v>
      </c>
      <c r="F407" s="248" t="s">
        <v>498</v>
      </c>
      <c r="G407" s="246"/>
      <c r="H407" s="249">
        <v>2.28</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159</v>
      </c>
      <c r="AU407" s="255" t="s">
        <v>87</v>
      </c>
      <c r="AV407" s="13" t="s">
        <v>87</v>
      </c>
      <c r="AW407" s="13" t="s">
        <v>32</v>
      </c>
      <c r="AX407" s="13" t="s">
        <v>77</v>
      </c>
      <c r="AY407" s="255" t="s">
        <v>148</v>
      </c>
    </row>
    <row r="408" spans="1:51" s="13" customFormat="1" ht="12">
      <c r="A408" s="13"/>
      <c r="B408" s="245"/>
      <c r="C408" s="246"/>
      <c r="D408" s="240" t="s">
        <v>159</v>
      </c>
      <c r="E408" s="247" t="s">
        <v>1</v>
      </c>
      <c r="F408" s="248" t="s">
        <v>499</v>
      </c>
      <c r="G408" s="246"/>
      <c r="H408" s="249">
        <v>4.64</v>
      </c>
      <c r="I408" s="250"/>
      <c r="J408" s="246"/>
      <c r="K408" s="246"/>
      <c r="L408" s="251"/>
      <c r="M408" s="252"/>
      <c r="N408" s="253"/>
      <c r="O408" s="253"/>
      <c r="P408" s="253"/>
      <c r="Q408" s="253"/>
      <c r="R408" s="253"/>
      <c r="S408" s="253"/>
      <c r="T408" s="254"/>
      <c r="U408" s="13"/>
      <c r="V408" s="13"/>
      <c r="W408" s="13"/>
      <c r="X408" s="13"/>
      <c r="Y408" s="13"/>
      <c r="Z408" s="13"/>
      <c r="AA408" s="13"/>
      <c r="AB408" s="13"/>
      <c r="AC408" s="13"/>
      <c r="AD408" s="13"/>
      <c r="AE408" s="13"/>
      <c r="AT408" s="255" t="s">
        <v>159</v>
      </c>
      <c r="AU408" s="255" t="s">
        <v>87</v>
      </c>
      <c r="AV408" s="13" t="s">
        <v>87</v>
      </c>
      <c r="AW408" s="13" t="s">
        <v>32</v>
      </c>
      <c r="AX408" s="13" t="s">
        <v>77</v>
      </c>
      <c r="AY408" s="255" t="s">
        <v>148</v>
      </c>
    </row>
    <row r="409" spans="1:51" s="13" customFormat="1" ht="12">
      <c r="A409" s="13"/>
      <c r="B409" s="245"/>
      <c r="C409" s="246"/>
      <c r="D409" s="240" t="s">
        <v>159</v>
      </c>
      <c r="E409" s="247" t="s">
        <v>1</v>
      </c>
      <c r="F409" s="248" t="s">
        <v>500</v>
      </c>
      <c r="G409" s="246"/>
      <c r="H409" s="249">
        <v>6.12</v>
      </c>
      <c r="I409" s="250"/>
      <c r="J409" s="246"/>
      <c r="K409" s="246"/>
      <c r="L409" s="251"/>
      <c r="M409" s="252"/>
      <c r="N409" s="253"/>
      <c r="O409" s="253"/>
      <c r="P409" s="253"/>
      <c r="Q409" s="253"/>
      <c r="R409" s="253"/>
      <c r="S409" s="253"/>
      <c r="T409" s="254"/>
      <c r="U409" s="13"/>
      <c r="V409" s="13"/>
      <c r="W409" s="13"/>
      <c r="X409" s="13"/>
      <c r="Y409" s="13"/>
      <c r="Z409" s="13"/>
      <c r="AA409" s="13"/>
      <c r="AB409" s="13"/>
      <c r="AC409" s="13"/>
      <c r="AD409" s="13"/>
      <c r="AE409" s="13"/>
      <c r="AT409" s="255" t="s">
        <v>159</v>
      </c>
      <c r="AU409" s="255" t="s">
        <v>87</v>
      </c>
      <c r="AV409" s="13" t="s">
        <v>87</v>
      </c>
      <c r="AW409" s="13" t="s">
        <v>32</v>
      </c>
      <c r="AX409" s="13" t="s">
        <v>77</v>
      </c>
      <c r="AY409" s="255" t="s">
        <v>148</v>
      </c>
    </row>
    <row r="410" spans="1:51" s="13" customFormat="1" ht="12">
      <c r="A410" s="13"/>
      <c r="B410" s="245"/>
      <c r="C410" s="246"/>
      <c r="D410" s="240" t="s">
        <v>159</v>
      </c>
      <c r="E410" s="247" t="s">
        <v>1</v>
      </c>
      <c r="F410" s="248" t="s">
        <v>501</v>
      </c>
      <c r="G410" s="246"/>
      <c r="H410" s="249">
        <v>3.96</v>
      </c>
      <c r="I410" s="250"/>
      <c r="J410" s="246"/>
      <c r="K410" s="246"/>
      <c r="L410" s="251"/>
      <c r="M410" s="252"/>
      <c r="N410" s="253"/>
      <c r="O410" s="253"/>
      <c r="P410" s="253"/>
      <c r="Q410" s="253"/>
      <c r="R410" s="253"/>
      <c r="S410" s="253"/>
      <c r="T410" s="254"/>
      <c r="U410" s="13"/>
      <c r="V410" s="13"/>
      <c r="W410" s="13"/>
      <c r="X410" s="13"/>
      <c r="Y410" s="13"/>
      <c r="Z410" s="13"/>
      <c r="AA410" s="13"/>
      <c r="AB410" s="13"/>
      <c r="AC410" s="13"/>
      <c r="AD410" s="13"/>
      <c r="AE410" s="13"/>
      <c r="AT410" s="255" t="s">
        <v>159</v>
      </c>
      <c r="AU410" s="255" t="s">
        <v>87</v>
      </c>
      <c r="AV410" s="13" t="s">
        <v>87</v>
      </c>
      <c r="AW410" s="13" t="s">
        <v>32</v>
      </c>
      <c r="AX410" s="13" t="s">
        <v>77</v>
      </c>
      <c r="AY410" s="255" t="s">
        <v>148</v>
      </c>
    </row>
    <row r="411" spans="1:51" s="15" customFormat="1" ht="12">
      <c r="A411" s="15"/>
      <c r="B411" s="266"/>
      <c r="C411" s="267"/>
      <c r="D411" s="240" t="s">
        <v>159</v>
      </c>
      <c r="E411" s="268" t="s">
        <v>1</v>
      </c>
      <c r="F411" s="269" t="s">
        <v>167</v>
      </c>
      <c r="G411" s="267"/>
      <c r="H411" s="270">
        <v>274.12</v>
      </c>
      <c r="I411" s="271"/>
      <c r="J411" s="267"/>
      <c r="K411" s="267"/>
      <c r="L411" s="272"/>
      <c r="M411" s="273"/>
      <c r="N411" s="274"/>
      <c r="O411" s="274"/>
      <c r="P411" s="274"/>
      <c r="Q411" s="274"/>
      <c r="R411" s="274"/>
      <c r="S411" s="274"/>
      <c r="T411" s="275"/>
      <c r="U411" s="15"/>
      <c r="V411" s="15"/>
      <c r="W411" s="15"/>
      <c r="X411" s="15"/>
      <c r="Y411" s="15"/>
      <c r="Z411" s="15"/>
      <c r="AA411" s="15"/>
      <c r="AB411" s="15"/>
      <c r="AC411" s="15"/>
      <c r="AD411" s="15"/>
      <c r="AE411" s="15"/>
      <c r="AT411" s="276" t="s">
        <v>159</v>
      </c>
      <c r="AU411" s="276" t="s">
        <v>87</v>
      </c>
      <c r="AV411" s="15" t="s">
        <v>155</v>
      </c>
      <c r="AW411" s="15" t="s">
        <v>32</v>
      </c>
      <c r="AX411" s="15" t="s">
        <v>85</v>
      </c>
      <c r="AY411" s="276" t="s">
        <v>148</v>
      </c>
    </row>
    <row r="412" spans="1:65" s="2" customFormat="1" ht="24.15" customHeight="1">
      <c r="A412" s="39"/>
      <c r="B412" s="40"/>
      <c r="C412" s="227" t="s">
        <v>502</v>
      </c>
      <c r="D412" s="227" t="s">
        <v>150</v>
      </c>
      <c r="E412" s="228" t="s">
        <v>503</v>
      </c>
      <c r="F412" s="229" t="s">
        <v>504</v>
      </c>
      <c r="G412" s="230" t="s">
        <v>153</v>
      </c>
      <c r="H412" s="231">
        <v>33.21</v>
      </c>
      <c r="I412" s="232"/>
      <c r="J412" s="233">
        <f>ROUND(I412*H412,2)</f>
        <v>0</v>
      </c>
      <c r="K412" s="229" t="s">
        <v>163</v>
      </c>
      <c r="L412" s="45"/>
      <c r="M412" s="234" t="s">
        <v>1</v>
      </c>
      <c r="N412" s="235" t="s">
        <v>42</v>
      </c>
      <c r="O412" s="92"/>
      <c r="P412" s="236">
        <f>O412*H412</f>
        <v>0</v>
      </c>
      <c r="Q412" s="236">
        <v>0.0003</v>
      </c>
      <c r="R412" s="236">
        <f>Q412*H412</f>
        <v>0.009963</v>
      </c>
      <c r="S412" s="236">
        <v>0</v>
      </c>
      <c r="T412" s="237">
        <f>S412*H412</f>
        <v>0</v>
      </c>
      <c r="U412" s="39"/>
      <c r="V412" s="39"/>
      <c r="W412" s="39"/>
      <c r="X412" s="39"/>
      <c r="Y412" s="39"/>
      <c r="Z412" s="39"/>
      <c r="AA412" s="39"/>
      <c r="AB412" s="39"/>
      <c r="AC412" s="39"/>
      <c r="AD412" s="39"/>
      <c r="AE412" s="39"/>
      <c r="AR412" s="238" t="s">
        <v>155</v>
      </c>
      <c r="AT412" s="238" t="s">
        <v>150</v>
      </c>
      <c r="AU412" s="238" t="s">
        <v>87</v>
      </c>
      <c r="AY412" s="18" t="s">
        <v>148</v>
      </c>
      <c r="BE412" s="239">
        <f>IF(N412="základní",J412,0)</f>
        <v>0</v>
      </c>
      <c r="BF412" s="239">
        <f>IF(N412="snížená",J412,0)</f>
        <v>0</v>
      </c>
      <c r="BG412" s="239">
        <f>IF(N412="zákl. přenesená",J412,0)</f>
        <v>0</v>
      </c>
      <c r="BH412" s="239">
        <f>IF(N412="sníž. přenesená",J412,0)</f>
        <v>0</v>
      </c>
      <c r="BI412" s="239">
        <f>IF(N412="nulová",J412,0)</f>
        <v>0</v>
      </c>
      <c r="BJ412" s="18" t="s">
        <v>85</v>
      </c>
      <c r="BK412" s="239">
        <f>ROUND(I412*H412,2)</f>
        <v>0</v>
      </c>
      <c r="BL412" s="18" t="s">
        <v>155</v>
      </c>
      <c r="BM412" s="238" t="s">
        <v>505</v>
      </c>
    </row>
    <row r="413" spans="1:65" s="2" customFormat="1" ht="24.15" customHeight="1">
      <c r="A413" s="39"/>
      <c r="B413" s="40"/>
      <c r="C413" s="227" t="s">
        <v>506</v>
      </c>
      <c r="D413" s="227" t="s">
        <v>150</v>
      </c>
      <c r="E413" s="228" t="s">
        <v>507</v>
      </c>
      <c r="F413" s="229" t="s">
        <v>508</v>
      </c>
      <c r="G413" s="230" t="s">
        <v>153</v>
      </c>
      <c r="H413" s="231">
        <v>974.165</v>
      </c>
      <c r="I413" s="232"/>
      <c r="J413" s="233">
        <f>ROUND(I413*H413,2)</f>
        <v>0</v>
      </c>
      <c r="K413" s="229" t="s">
        <v>163</v>
      </c>
      <c r="L413" s="45"/>
      <c r="M413" s="234" t="s">
        <v>1</v>
      </c>
      <c r="N413" s="235" t="s">
        <v>42</v>
      </c>
      <c r="O413" s="92"/>
      <c r="P413" s="236">
        <f>O413*H413</f>
        <v>0</v>
      </c>
      <c r="Q413" s="236">
        <v>0.0003</v>
      </c>
      <c r="R413" s="236">
        <f>Q413*H413</f>
        <v>0.29224949999999994</v>
      </c>
      <c r="S413" s="236">
        <v>0</v>
      </c>
      <c r="T413" s="237">
        <f>S413*H413</f>
        <v>0</v>
      </c>
      <c r="U413" s="39"/>
      <c r="V413" s="39"/>
      <c r="W413" s="39"/>
      <c r="X413" s="39"/>
      <c r="Y413" s="39"/>
      <c r="Z413" s="39"/>
      <c r="AA413" s="39"/>
      <c r="AB413" s="39"/>
      <c r="AC413" s="39"/>
      <c r="AD413" s="39"/>
      <c r="AE413" s="39"/>
      <c r="AR413" s="238" t="s">
        <v>155</v>
      </c>
      <c r="AT413" s="238" t="s">
        <v>150</v>
      </c>
      <c r="AU413" s="238" t="s">
        <v>87</v>
      </c>
      <c r="AY413" s="18" t="s">
        <v>148</v>
      </c>
      <c r="BE413" s="239">
        <f>IF(N413="základní",J413,0)</f>
        <v>0</v>
      </c>
      <c r="BF413" s="239">
        <f>IF(N413="snížená",J413,0)</f>
        <v>0</v>
      </c>
      <c r="BG413" s="239">
        <f>IF(N413="zákl. přenesená",J413,0)</f>
        <v>0</v>
      </c>
      <c r="BH413" s="239">
        <f>IF(N413="sníž. přenesená",J413,0)</f>
        <v>0</v>
      </c>
      <c r="BI413" s="239">
        <f>IF(N413="nulová",J413,0)</f>
        <v>0</v>
      </c>
      <c r="BJ413" s="18" t="s">
        <v>85</v>
      </c>
      <c r="BK413" s="239">
        <f>ROUND(I413*H413,2)</f>
        <v>0</v>
      </c>
      <c r="BL413" s="18" t="s">
        <v>155</v>
      </c>
      <c r="BM413" s="238" t="s">
        <v>509</v>
      </c>
    </row>
    <row r="414" spans="1:65" s="2" customFormat="1" ht="24.15" customHeight="1">
      <c r="A414" s="39"/>
      <c r="B414" s="40"/>
      <c r="C414" s="227" t="s">
        <v>510</v>
      </c>
      <c r="D414" s="227" t="s">
        <v>150</v>
      </c>
      <c r="E414" s="228" t="s">
        <v>511</v>
      </c>
      <c r="F414" s="229" t="s">
        <v>512</v>
      </c>
      <c r="G414" s="230" t="s">
        <v>153</v>
      </c>
      <c r="H414" s="231">
        <v>91.52</v>
      </c>
      <c r="I414" s="232"/>
      <c r="J414" s="233">
        <f>ROUND(I414*H414,2)</f>
        <v>0</v>
      </c>
      <c r="K414" s="229" t="s">
        <v>163</v>
      </c>
      <c r="L414" s="45"/>
      <c r="M414" s="234" t="s">
        <v>1</v>
      </c>
      <c r="N414" s="235" t="s">
        <v>42</v>
      </c>
      <c r="O414" s="92"/>
      <c r="P414" s="236">
        <f>O414*H414</f>
        <v>0</v>
      </c>
      <c r="Q414" s="236">
        <v>0.0002</v>
      </c>
      <c r="R414" s="236">
        <f>Q414*H414</f>
        <v>0.018304</v>
      </c>
      <c r="S414" s="236">
        <v>0</v>
      </c>
      <c r="T414" s="237">
        <f>S414*H414</f>
        <v>0</v>
      </c>
      <c r="U414" s="39"/>
      <c r="V414" s="39"/>
      <c r="W414" s="39"/>
      <c r="X414" s="39"/>
      <c r="Y414" s="39"/>
      <c r="Z414" s="39"/>
      <c r="AA414" s="39"/>
      <c r="AB414" s="39"/>
      <c r="AC414" s="39"/>
      <c r="AD414" s="39"/>
      <c r="AE414" s="39"/>
      <c r="AR414" s="238" t="s">
        <v>155</v>
      </c>
      <c r="AT414" s="238" t="s">
        <v>150</v>
      </c>
      <c r="AU414" s="238" t="s">
        <v>87</v>
      </c>
      <c r="AY414" s="18" t="s">
        <v>148</v>
      </c>
      <c r="BE414" s="239">
        <f>IF(N414="základní",J414,0)</f>
        <v>0</v>
      </c>
      <c r="BF414" s="239">
        <f>IF(N414="snížená",J414,0)</f>
        <v>0</v>
      </c>
      <c r="BG414" s="239">
        <f>IF(N414="zákl. přenesená",J414,0)</f>
        <v>0</v>
      </c>
      <c r="BH414" s="239">
        <f>IF(N414="sníž. přenesená",J414,0)</f>
        <v>0</v>
      </c>
      <c r="BI414" s="239">
        <f>IF(N414="nulová",J414,0)</f>
        <v>0</v>
      </c>
      <c r="BJ414" s="18" t="s">
        <v>85</v>
      </c>
      <c r="BK414" s="239">
        <f>ROUND(I414*H414,2)</f>
        <v>0</v>
      </c>
      <c r="BL414" s="18" t="s">
        <v>155</v>
      </c>
      <c r="BM414" s="238" t="s">
        <v>513</v>
      </c>
    </row>
    <row r="415" spans="1:65" s="2" customFormat="1" ht="24.15" customHeight="1">
      <c r="A415" s="39"/>
      <c r="B415" s="40"/>
      <c r="C415" s="227" t="s">
        <v>514</v>
      </c>
      <c r="D415" s="227" t="s">
        <v>150</v>
      </c>
      <c r="E415" s="228" t="s">
        <v>515</v>
      </c>
      <c r="F415" s="229" t="s">
        <v>516</v>
      </c>
      <c r="G415" s="230" t="s">
        <v>153</v>
      </c>
      <c r="H415" s="231">
        <v>33.21</v>
      </c>
      <c r="I415" s="232"/>
      <c r="J415" s="233">
        <f>ROUND(I415*H415,2)</f>
        <v>0</v>
      </c>
      <c r="K415" s="229" t="s">
        <v>163</v>
      </c>
      <c r="L415" s="45"/>
      <c r="M415" s="234" t="s">
        <v>1</v>
      </c>
      <c r="N415" s="235" t="s">
        <v>42</v>
      </c>
      <c r="O415" s="92"/>
      <c r="P415" s="236">
        <f>O415*H415</f>
        <v>0</v>
      </c>
      <c r="Q415" s="236">
        <v>0.00285</v>
      </c>
      <c r="R415" s="236">
        <f>Q415*H415</f>
        <v>0.09464850000000001</v>
      </c>
      <c r="S415" s="236">
        <v>0</v>
      </c>
      <c r="T415" s="237">
        <f>S415*H415</f>
        <v>0</v>
      </c>
      <c r="U415" s="39"/>
      <c r="V415" s="39"/>
      <c r="W415" s="39"/>
      <c r="X415" s="39"/>
      <c r="Y415" s="39"/>
      <c r="Z415" s="39"/>
      <c r="AA415" s="39"/>
      <c r="AB415" s="39"/>
      <c r="AC415" s="39"/>
      <c r="AD415" s="39"/>
      <c r="AE415" s="39"/>
      <c r="AR415" s="238" t="s">
        <v>155</v>
      </c>
      <c r="AT415" s="238" t="s">
        <v>150</v>
      </c>
      <c r="AU415" s="238" t="s">
        <v>87</v>
      </c>
      <c r="AY415" s="18" t="s">
        <v>148</v>
      </c>
      <c r="BE415" s="239">
        <f>IF(N415="základní",J415,0)</f>
        <v>0</v>
      </c>
      <c r="BF415" s="239">
        <f>IF(N415="snížená",J415,0)</f>
        <v>0</v>
      </c>
      <c r="BG415" s="239">
        <f>IF(N415="zákl. přenesená",J415,0)</f>
        <v>0</v>
      </c>
      <c r="BH415" s="239">
        <f>IF(N415="sníž. přenesená",J415,0)</f>
        <v>0</v>
      </c>
      <c r="BI415" s="239">
        <f>IF(N415="nulová",J415,0)</f>
        <v>0</v>
      </c>
      <c r="BJ415" s="18" t="s">
        <v>85</v>
      </c>
      <c r="BK415" s="239">
        <f>ROUND(I415*H415,2)</f>
        <v>0</v>
      </c>
      <c r="BL415" s="18" t="s">
        <v>155</v>
      </c>
      <c r="BM415" s="238" t="s">
        <v>517</v>
      </c>
    </row>
    <row r="416" spans="1:47" s="2" customFormat="1" ht="12">
      <c r="A416" s="39"/>
      <c r="B416" s="40"/>
      <c r="C416" s="41"/>
      <c r="D416" s="240" t="s">
        <v>157</v>
      </c>
      <c r="E416" s="41"/>
      <c r="F416" s="241" t="s">
        <v>518</v>
      </c>
      <c r="G416" s="41"/>
      <c r="H416" s="41"/>
      <c r="I416" s="242"/>
      <c r="J416" s="41"/>
      <c r="K416" s="41"/>
      <c r="L416" s="45"/>
      <c r="M416" s="243"/>
      <c r="N416" s="244"/>
      <c r="O416" s="92"/>
      <c r="P416" s="92"/>
      <c r="Q416" s="92"/>
      <c r="R416" s="92"/>
      <c r="S416" s="92"/>
      <c r="T416" s="93"/>
      <c r="U416" s="39"/>
      <c r="V416" s="39"/>
      <c r="W416" s="39"/>
      <c r="X416" s="39"/>
      <c r="Y416" s="39"/>
      <c r="Z416" s="39"/>
      <c r="AA416" s="39"/>
      <c r="AB416" s="39"/>
      <c r="AC416" s="39"/>
      <c r="AD416" s="39"/>
      <c r="AE416" s="39"/>
      <c r="AT416" s="18" t="s">
        <v>157</v>
      </c>
      <c r="AU416" s="18" t="s">
        <v>87</v>
      </c>
    </row>
    <row r="417" spans="1:51" s="13" customFormat="1" ht="12">
      <c r="A417" s="13"/>
      <c r="B417" s="245"/>
      <c r="C417" s="246"/>
      <c r="D417" s="240" t="s">
        <v>159</v>
      </c>
      <c r="E417" s="247" t="s">
        <v>1</v>
      </c>
      <c r="F417" s="248" t="s">
        <v>318</v>
      </c>
      <c r="G417" s="246"/>
      <c r="H417" s="249">
        <v>33.21</v>
      </c>
      <c r="I417" s="250"/>
      <c r="J417" s="246"/>
      <c r="K417" s="246"/>
      <c r="L417" s="251"/>
      <c r="M417" s="252"/>
      <c r="N417" s="253"/>
      <c r="O417" s="253"/>
      <c r="P417" s="253"/>
      <c r="Q417" s="253"/>
      <c r="R417" s="253"/>
      <c r="S417" s="253"/>
      <c r="T417" s="254"/>
      <c r="U417" s="13"/>
      <c r="V417" s="13"/>
      <c r="W417" s="13"/>
      <c r="X417" s="13"/>
      <c r="Y417" s="13"/>
      <c r="Z417" s="13"/>
      <c r="AA417" s="13"/>
      <c r="AB417" s="13"/>
      <c r="AC417" s="13"/>
      <c r="AD417" s="13"/>
      <c r="AE417" s="13"/>
      <c r="AT417" s="255" t="s">
        <v>159</v>
      </c>
      <c r="AU417" s="255" t="s">
        <v>87</v>
      </c>
      <c r="AV417" s="13" t="s">
        <v>87</v>
      </c>
      <c r="AW417" s="13" t="s">
        <v>32</v>
      </c>
      <c r="AX417" s="13" t="s">
        <v>77</v>
      </c>
      <c r="AY417" s="255" t="s">
        <v>148</v>
      </c>
    </row>
    <row r="418" spans="1:51" s="15" customFormat="1" ht="12">
      <c r="A418" s="15"/>
      <c r="B418" s="266"/>
      <c r="C418" s="267"/>
      <c r="D418" s="240" t="s">
        <v>159</v>
      </c>
      <c r="E418" s="268" t="s">
        <v>1</v>
      </c>
      <c r="F418" s="269" t="s">
        <v>167</v>
      </c>
      <c r="G418" s="267"/>
      <c r="H418" s="270">
        <v>33.21</v>
      </c>
      <c r="I418" s="271"/>
      <c r="J418" s="267"/>
      <c r="K418" s="267"/>
      <c r="L418" s="272"/>
      <c r="M418" s="273"/>
      <c r="N418" s="274"/>
      <c r="O418" s="274"/>
      <c r="P418" s="274"/>
      <c r="Q418" s="274"/>
      <c r="R418" s="274"/>
      <c r="S418" s="274"/>
      <c r="T418" s="275"/>
      <c r="U418" s="15"/>
      <c r="V418" s="15"/>
      <c r="W418" s="15"/>
      <c r="X418" s="15"/>
      <c r="Y418" s="15"/>
      <c r="Z418" s="15"/>
      <c r="AA418" s="15"/>
      <c r="AB418" s="15"/>
      <c r="AC418" s="15"/>
      <c r="AD418" s="15"/>
      <c r="AE418" s="15"/>
      <c r="AT418" s="276" t="s">
        <v>159</v>
      </c>
      <c r="AU418" s="276" t="s">
        <v>87</v>
      </c>
      <c r="AV418" s="15" t="s">
        <v>155</v>
      </c>
      <c r="AW418" s="15" t="s">
        <v>32</v>
      </c>
      <c r="AX418" s="15" t="s">
        <v>85</v>
      </c>
      <c r="AY418" s="276" t="s">
        <v>148</v>
      </c>
    </row>
    <row r="419" spans="1:65" s="2" customFormat="1" ht="24.15" customHeight="1">
      <c r="A419" s="39"/>
      <c r="B419" s="40"/>
      <c r="C419" s="227" t="s">
        <v>519</v>
      </c>
      <c r="D419" s="227" t="s">
        <v>150</v>
      </c>
      <c r="E419" s="228" t="s">
        <v>520</v>
      </c>
      <c r="F419" s="229" t="s">
        <v>521</v>
      </c>
      <c r="G419" s="230" t="s">
        <v>153</v>
      </c>
      <c r="H419" s="231">
        <v>91.52</v>
      </c>
      <c r="I419" s="232"/>
      <c r="J419" s="233">
        <f>ROUND(I419*H419,2)</f>
        <v>0</v>
      </c>
      <c r="K419" s="229" t="s">
        <v>163</v>
      </c>
      <c r="L419" s="45"/>
      <c r="M419" s="234" t="s">
        <v>1</v>
      </c>
      <c r="N419" s="235" t="s">
        <v>42</v>
      </c>
      <c r="O419" s="92"/>
      <c r="P419" s="236">
        <f>O419*H419</f>
        <v>0</v>
      </c>
      <c r="Q419" s="236">
        <v>0.0057</v>
      </c>
      <c r="R419" s="236">
        <f>Q419*H419</f>
        <v>0.521664</v>
      </c>
      <c r="S419" s="236">
        <v>0</v>
      </c>
      <c r="T419" s="237">
        <f>S419*H419</f>
        <v>0</v>
      </c>
      <c r="U419" s="39"/>
      <c r="V419" s="39"/>
      <c r="W419" s="39"/>
      <c r="X419" s="39"/>
      <c r="Y419" s="39"/>
      <c r="Z419" s="39"/>
      <c r="AA419" s="39"/>
      <c r="AB419" s="39"/>
      <c r="AC419" s="39"/>
      <c r="AD419" s="39"/>
      <c r="AE419" s="39"/>
      <c r="AR419" s="238" t="s">
        <v>155</v>
      </c>
      <c r="AT419" s="238" t="s">
        <v>150</v>
      </c>
      <c r="AU419" s="238" t="s">
        <v>87</v>
      </c>
      <c r="AY419" s="18" t="s">
        <v>148</v>
      </c>
      <c r="BE419" s="239">
        <f>IF(N419="základní",J419,0)</f>
        <v>0</v>
      </c>
      <c r="BF419" s="239">
        <f>IF(N419="snížená",J419,0)</f>
        <v>0</v>
      </c>
      <c r="BG419" s="239">
        <f>IF(N419="zákl. přenesená",J419,0)</f>
        <v>0</v>
      </c>
      <c r="BH419" s="239">
        <f>IF(N419="sníž. přenesená",J419,0)</f>
        <v>0</v>
      </c>
      <c r="BI419" s="239">
        <f>IF(N419="nulová",J419,0)</f>
        <v>0</v>
      </c>
      <c r="BJ419" s="18" t="s">
        <v>85</v>
      </c>
      <c r="BK419" s="239">
        <f>ROUND(I419*H419,2)</f>
        <v>0</v>
      </c>
      <c r="BL419" s="18" t="s">
        <v>155</v>
      </c>
      <c r="BM419" s="238" t="s">
        <v>522</v>
      </c>
    </row>
    <row r="420" spans="1:47" s="2" customFormat="1" ht="12">
      <c r="A420" s="39"/>
      <c r="B420" s="40"/>
      <c r="C420" s="41"/>
      <c r="D420" s="240" t="s">
        <v>157</v>
      </c>
      <c r="E420" s="41"/>
      <c r="F420" s="241" t="s">
        <v>518</v>
      </c>
      <c r="G420" s="41"/>
      <c r="H420" s="41"/>
      <c r="I420" s="242"/>
      <c r="J420" s="41"/>
      <c r="K420" s="41"/>
      <c r="L420" s="45"/>
      <c r="M420" s="243"/>
      <c r="N420" s="244"/>
      <c r="O420" s="92"/>
      <c r="P420" s="92"/>
      <c r="Q420" s="92"/>
      <c r="R420" s="92"/>
      <c r="S420" s="92"/>
      <c r="T420" s="93"/>
      <c r="U420" s="39"/>
      <c r="V420" s="39"/>
      <c r="W420" s="39"/>
      <c r="X420" s="39"/>
      <c r="Y420" s="39"/>
      <c r="Z420" s="39"/>
      <c r="AA420" s="39"/>
      <c r="AB420" s="39"/>
      <c r="AC420" s="39"/>
      <c r="AD420" s="39"/>
      <c r="AE420" s="39"/>
      <c r="AT420" s="18" t="s">
        <v>157</v>
      </c>
      <c r="AU420" s="18" t="s">
        <v>87</v>
      </c>
    </row>
    <row r="421" spans="1:51" s="14" customFormat="1" ht="12">
      <c r="A421" s="14"/>
      <c r="B421" s="256"/>
      <c r="C421" s="257"/>
      <c r="D421" s="240" t="s">
        <v>159</v>
      </c>
      <c r="E421" s="258" t="s">
        <v>1</v>
      </c>
      <c r="F421" s="259" t="s">
        <v>292</v>
      </c>
      <c r="G421" s="257"/>
      <c r="H421" s="258" t="s">
        <v>1</v>
      </c>
      <c r="I421" s="260"/>
      <c r="J421" s="257"/>
      <c r="K421" s="257"/>
      <c r="L421" s="261"/>
      <c r="M421" s="262"/>
      <c r="N421" s="263"/>
      <c r="O421" s="263"/>
      <c r="P421" s="263"/>
      <c r="Q421" s="263"/>
      <c r="R421" s="263"/>
      <c r="S421" s="263"/>
      <c r="T421" s="264"/>
      <c r="U421" s="14"/>
      <c r="V421" s="14"/>
      <c r="W421" s="14"/>
      <c r="X421" s="14"/>
      <c r="Y421" s="14"/>
      <c r="Z421" s="14"/>
      <c r="AA421" s="14"/>
      <c r="AB421" s="14"/>
      <c r="AC421" s="14"/>
      <c r="AD421" s="14"/>
      <c r="AE421" s="14"/>
      <c r="AT421" s="265" t="s">
        <v>159</v>
      </c>
      <c r="AU421" s="265" t="s">
        <v>87</v>
      </c>
      <c r="AV421" s="14" t="s">
        <v>85</v>
      </c>
      <c r="AW421" s="14" t="s">
        <v>32</v>
      </c>
      <c r="AX421" s="14" t="s">
        <v>77</v>
      </c>
      <c r="AY421" s="265" t="s">
        <v>148</v>
      </c>
    </row>
    <row r="422" spans="1:51" s="13" customFormat="1" ht="12">
      <c r="A422" s="13"/>
      <c r="B422" s="245"/>
      <c r="C422" s="246"/>
      <c r="D422" s="240" t="s">
        <v>159</v>
      </c>
      <c r="E422" s="247" t="s">
        <v>1</v>
      </c>
      <c r="F422" s="248" t="s">
        <v>293</v>
      </c>
      <c r="G422" s="246"/>
      <c r="H422" s="249">
        <v>91.52</v>
      </c>
      <c r="I422" s="250"/>
      <c r="J422" s="246"/>
      <c r="K422" s="246"/>
      <c r="L422" s="251"/>
      <c r="M422" s="252"/>
      <c r="N422" s="253"/>
      <c r="O422" s="253"/>
      <c r="P422" s="253"/>
      <c r="Q422" s="253"/>
      <c r="R422" s="253"/>
      <c r="S422" s="253"/>
      <c r="T422" s="254"/>
      <c r="U422" s="13"/>
      <c r="V422" s="13"/>
      <c r="W422" s="13"/>
      <c r="X422" s="13"/>
      <c r="Y422" s="13"/>
      <c r="Z422" s="13"/>
      <c r="AA422" s="13"/>
      <c r="AB422" s="13"/>
      <c r="AC422" s="13"/>
      <c r="AD422" s="13"/>
      <c r="AE422" s="13"/>
      <c r="AT422" s="255" t="s">
        <v>159</v>
      </c>
      <c r="AU422" s="255" t="s">
        <v>87</v>
      </c>
      <c r="AV422" s="13" t="s">
        <v>87</v>
      </c>
      <c r="AW422" s="13" t="s">
        <v>32</v>
      </c>
      <c r="AX422" s="13" t="s">
        <v>77</v>
      </c>
      <c r="AY422" s="255" t="s">
        <v>148</v>
      </c>
    </row>
    <row r="423" spans="1:51" s="15" customFormat="1" ht="12">
      <c r="A423" s="15"/>
      <c r="B423" s="266"/>
      <c r="C423" s="267"/>
      <c r="D423" s="240" t="s">
        <v>159</v>
      </c>
      <c r="E423" s="268" t="s">
        <v>1</v>
      </c>
      <c r="F423" s="269" t="s">
        <v>167</v>
      </c>
      <c r="G423" s="267"/>
      <c r="H423" s="270">
        <v>91.52</v>
      </c>
      <c r="I423" s="271"/>
      <c r="J423" s="267"/>
      <c r="K423" s="267"/>
      <c r="L423" s="272"/>
      <c r="M423" s="273"/>
      <c r="N423" s="274"/>
      <c r="O423" s="274"/>
      <c r="P423" s="274"/>
      <c r="Q423" s="274"/>
      <c r="R423" s="274"/>
      <c r="S423" s="274"/>
      <c r="T423" s="275"/>
      <c r="U423" s="15"/>
      <c r="V423" s="15"/>
      <c r="W423" s="15"/>
      <c r="X423" s="15"/>
      <c r="Y423" s="15"/>
      <c r="Z423" s="15"/>
      <c r="AA423" s="15"/>
      <c r="AB423" s="15"/>
      <c r="AC423" s="15"/>
      <c r="AD423" s="15"/>
      <c r="AE423" s="15"/>
      <c r="AT423" s="276" t="s">
        <v>159</v>
      </c>
      <c r="AU423" s="276" t="s">
        <v>87</v>
      </c>
      <c r="AV423" s="15" t="s">
        <v>155</v>
      </c>
      <c r="AW423" s="15" t="s">
        <v>32</v>
      </c>
      <c r="AX423" s="15" t="s">
        <v>85</v>
      </c>
      <c r="AY423" s="276" t="s">
        <v>148</v>
      </c>
    </row>
    <row r="424" spans="1:65" s="2" customFormat="1" ht="21.75" customHeight="1">
      <c r="A424" s="39"/>
      <c r="B424" s="40"/>
      <c r="C424" s="227" t="s">
        <v>523</v>
      </c>
      <c r="D424" s="227" t="s">
        <v>150</v>
      </c>
      <c r="E424" s="228" t="s">
        <v>524</v>
      </c>
      <c r="F424" s="229" t="s">
        <v>525</v>
      </c>
      <c r="G424" s="230" t="s">
        <v>153</v>
      </c>
      <c r="H424" s="231">
        <v>974.165</v>
      </c>
      <c r="I424" s="232"/>
      <c r="J424" s="233">
        <f>ROUND(I424*H424,2)</f>
        <v>0</v>
      </c>
      <c r="K424" s="229" t="s">
        <v>163</v>
      </c>
      <c r="L424" s="45"/>
      <c r="M424" s="234" t="s">
        <v>1</v>
      </c>
      <c r="N424" s="235" t="s">
        <v>42</v>
      </c>
      <c r="O424" s="92"/>
      <c r="P424" s="236">
        <f>O424*H424</f>
        <v>0</v>
      </c>
      <c r="Q424" s="236">
        <v>0.00285</v>
      </c>
      <c r="R424" s="236">
        <f>Q424*H424</f>
        <v>2.77637025</v>
      </c>
      <c r="S424" s="236">
        <v>0</v>
      </c>
      <c r="T424" s="237">
        <f>S424*H424</f>
        <v>0</v>
      </c>
      <c r="U424" s="39"/>
      <c r="V424" s="39"/>
      <c r="W424" s="39"/>
      <c r="X424" s="39"/>
      <c r="Y424" s="39"/>
      <c r="Z424" s="39"/>
      <c r="AA424" s="39"/>
      <c r="AB424" s="39"/>
      <c r="AC424" s="39"/>
      <c r="AD424" s="39"/>
      <c r="AE424" s="39"/>
      <c r="AR424" s="238" t="s">
        <v>155</v>
      </c>
      <c r="AT424" s="238" t="s">
        <v>150</v>
      </c>
      <c r="AU424" s="238" t="s">
        <v>87</v>
      </c>
      <c r="AY424" s="18" t="s">
        <v>148</v>
      </c>
      <c r="BE424" s="239">
        <f>IF(N424="základní",J424,0)</f>
        <v>0</v>
      </c>
      <c r="BF424" s="239">
        <f>IF(N424="snížená",J424,0)</f>
        <v>0</v>
      </c>
      <c r="BG424" s="239">
        <f>IF(N424="zákl. přenesená",J424,0)</f>
        <v>0</v>
      </c>
      <c r="BH424" s="239">
        <f>IF(N424="sníž. přenesená",J424,0)</f>
        <v>0</v>
      </c>
      <c r="BI424" s="239">
        <f>IF(N424="nulová",J424,0)</f>
        <v>0</v>
      </c>
      <c r="BJ424" s="18" t="s">
        <v>85</v>
      </c>
      <c r="BK424" s="239">
        <f>ROUND(I424*H424,2)</f>
        <v>0</v>
      </c>
      <c r="BL424" s="18" t="s">
        <v>155</v>
      </c>
      <c r="BM424" s="238" t="s">
        <v>526</v>
      </c>
    </row>
    <row r="425" spans="1:47" s="2" customFormat="1" ht="12">
      <c r="A425" s="39"/>
      <c r="B425" s="40"/>
      <c r="C425" s="41"/>
      <c r="D425" s="240" t="s">
        <v>157</v>
      </c>
      <c r="E425" s="41"/>
      <c r="F425" s="241" t="s">
        <v>518</v>
      </c>
      <c r="G425" s="41"/>
      <c r="H425" s="41"/>
      <c r="I425" s="242"/>
      <c r="J425" s="41"/>
      <c r="K425" s="41"/>
      <c r="L425" s="45"/>
      <c r="M425" s="243"/>
      <c r="N425" s="244"/>
      <c r="O425" s="92"/>
      <c r="P425" s="92"/>
      <c r="Q425" s="92"/>
      <c r="R425" s="92"/>
      <c r="S425" s="92"/>
      <c r="T425" s="93"/>
      <c r="U425" s="39"/>
      <c r="V425" s="39"/>
      <c r="W425" s="39"/>
      <c r="X425" s="39"/>
      <c r="Y425" s="39"/>
      <c r="Z425" s="39"/>
      <c r="AA425" s="39"/>
      <c r="AB425" s="39"/>
      <c r="AC425" s="39"/>
      <c r="AD425" s="39"/>
      <c r="AE425" s="39"/>
      <c r="AT425" s="18" t="s">
        <v>157</v>
      </c>
      <c r="AU425" s="18" t="s">
        <v>87</v>
      </c>
    </row>
    <row r="426" spans="1:51" s="13" customFormat="1" ht="12">
      <c r="A426" s="13"/>
      <c r="B426" s="245"/>
      <c r="C426" s="246"/>
      <c r="D426" s="240" t="s">
        <v>159</v>
      </c>
      <c r="E426" s="247" t="s">
        <v>1</v>
      </c>
      <c r="F426" s="248" t="s">
        <v>527</v>
      </c>
      <c r="G426" s="246"/>
      <c r="H426" s="249">
        <v>56.995</v>
      </c>
      <c r="I426" s="250"/>
      <c r="J426" s="246"/>
      <c r="K426" s="246"/>
      <c r="L426" s="251"/>
      <c r="M426" s="252"/>
      <c r="N426" s="253"/>
      <c r="O426" s="253"/>
      <c r="P426" s="253"/>
      <c r="Q426" s="253"/>
      <c r="R426" s="253"/>
      <c r="S426" s="253"/>
      <c r="T426" s="254"/>
      <c r="U426" s="13"/>
      <c r="V426" s="13"/>
      <c r="W426" s="13"/>
      <c r="X426" s="13"/>
      <c r="Y426" s="13"/>
      <c r="Z426" s="13"/>
      <c r="AA426" s="13"/>
      <c r="AB426" s="13"/>
      <c r="AC426" s="13"/>
      <c r="AD426" s="13"/>
      <c r="AE426" s="13"/>
      <c r="AT426" s="255" t="s">
        <v>159</v>
      </c>
      <c r="AU426" s="255" t="s">
        <v>87</v>
      </c>
      <c r="AV426" s="13" t="s">
        <v>87</v>
      </c>
      <c r="AW426" s="13" t="s">
        <v>32</v>
      </c>
      <c r="AX426" s="13" t="s">
        <v>77</v>
      </c>
      <c r="AY426" s="255" t="s">
        <v>148</v>
      </c>
    </row>
    <row r="427" spans="1:51" s="13" customFormat="1" ht="12">
      <c r="A427" s="13"/>
      <c r="B427" s="245"/>
      <c r="C427" s="246"/>
      <c r="D427" s="240" t="s">
        <v>159</v>
      </c>
      <c r="E427" s="247" t="s">
        <v>1</v>
      </c>
      <c r="F427" s="248" t="s">
        <v>528</v>
      </c>
      <c r="G427" s="246"/>
      <c r="H427" s="249">
        <v>102</v>
      </c>
      <c r="I427" s="250"/>
      <c r="J427" s="246"/>
      <c r="K427" s="246"/>
      <c r="L427" s="251"/>
      <c r="M427" s="252"/>
      <c r="N427" s="253"/>
      <c r="O427" s="253"/>
      <c r="P427" s="253"/>
      <c r="Q427" s="253"/>
      <c r="R427" s="253"/>
      <c r="S427" s="253"/>
      <c r="T427" s="254"/>
      <c r="U427" s="13"/>
      <c r="V427" s="13"/>
      <c r="W427" s="13"/>
      <c r="X427" s="13"/>
      <c r="Y427" s="13"/>
      <c r="Z427" s="13"/>
      <c r="AA427" s="13"/>
      <c r="AB427" s="13"/>
      <c r="AC427" s="13"/>
      <c r="AD427" s="13"/>
      <c r="AE427" s="13"/>
      <c r="AT427" s="255" t="s">
        <v>159</v>
      </c>
      <c r="AU427" s="255" t="s">
        <v>87</v>
      </c>
      <c r="AV427" s="13" t="s">
        <v>87</v>
      </c>
      <c r="AW427" s="13" t="s">
        <v>32</v>
      </c>
      <c r="AX427" s="13" t="s">
        <v>77</v>
      </c>
      <c r="AY427" s="255" t="s">
        <v>148</v>
      </c>
    </row>
    <row r="428" spans="1:51" s="13" customFormat="1" ht="12">
      <c r="A428" s="13"/>
      <c r="B428" s="245"/>
      <c r="C428" s="246"/>
      <c r="D428" s="240" t="s">
        <v>159</v>
      </c>
      <c r="E428" s="247" t="s">
        <v>1</v>
      </c>
      <c r="F428" s="248" t="s">
        <v>529</v>
      </c>
      <c r="G428" s="246"/>
      <c r="H428" s="249">
        <v>506.63</v>
      </c>
      <c r="I428" s="250"/>
      <c r="J428" s="246"/>
      <c r="K428" s="246"/>
      <c r="L428" s="251"/>
      <c r="M428" s="252"/>
      <c r="N428" s="253"/>
      <c r="O428" s="253"/>
      <c r="P428" s="253"/>
      <c r="Q428" s="253"/>
      <c r="R428" s="253"/>
      <c r="S428" s="253"/>
      <c r="T428" s="254"/>
      <c r="U428" s="13"/>
      <c r="V428" s="13"/>
      <c r="W428" s="13"/>
      <c r="X428" s="13"/>
      <c r="Y428" s="13"/>
      <c r="Z428" s="13"/>
      <c r="AA428" s="13"/>
      <c r="AB428" s="13"/>
      <c r="AC428" s="13"/>
      <c r="AD428" s="13"/>
      <c r="AE428" s="13"/>
      <c r="AT428" s="255" t="s">
        <v>159</v>
      </c>
      <c r="AU428" s="255" t="s">
        <v>87</v>
      </c>
      <c r="AV428" s="13" t="s">
        <v>87</v>
      </c>
      <c r="AW428" s="13" t="s">
        <v>32</v>
      </c>
      <c r="AX428" s="13" t="s">
        <v>77</v>
      </c>
      <c r="AY428" s="255" t="s">
        <v>148</v>
      </c>
    </row>
    <row r="429" spans="1:51" s="13" customFormat="1" ht="12">
      <c r="A429" s="13"/>
      <c r="B429" s="245"/>
      <c r="C429" s="246"/>
      <c r="D429" s="240" t="s">
        <v>159</v>
      </c>
      <c r="E429" s="247" t="s">
        <v>1</v>
      </c>
      <c r="F429" s="248" t="s">
        <v>530</v>
      </c>
      <c r="G429" s="246"/>
      <c r="H429" s="249">
        <v>155.12</v>
      </c>
      <c r="I429" s="250"/>
      <c r="J429" s="246"/>
      <c r="K429" s="246"/>
      <c r="L429" s="251"/>
      <c r="M429" s="252"/>
      <c r="N429" s="253"/>
      <c r="O429" s="253"/>
      <c r="P429" s="253"/>
      <c r="Q429" s="253"/>
      <c r="R429" s="253"/>
      <c r="S429" s="253"/>
      <c r="T429" s="254"/>
      <c r="U429" s="13"/>
      <c r="V429" s="13"/>
      <c r="W429" s="13"/>
      <c r="X429" s="13"/>
      <c r="Y429" s="13"/>
      <c r="Z429" s="13"/>
      <c r="AA429" s="13"/>
      <c r="AB429" s="13"/>
      <c r="AC429" s="13"/>
      <c r="AD429" s="13"/>
      <c r="AE429" s="13"/>
      <c r="AT429" s="255" t="s">
        <v>159</v>
      </c>
      <c r="AU429" s="255" t="s">
        <v>87</v>
      </c>
      <c r="AV429" s="13" t="s">
        <v>87</v>
      </c>
      <c r="AW429" s="13" t="s">
        <v>32</v>
      </c>
      <c r="AX429" s="13" t="s">
        <v>77</v>
      </c>
      <c r="AY429" s="255" t="s">
        <v>148</v>
      </c>
    </row>
    <row r="430" spans="1:51" s="13" customFormat="1" ht="12">
      <c r="A430" s="13"/>
      <c r="B430" s="245"/>
      <c r="C430" s="246"/>
      <c r="D430" s="240" t="s">
        <v>159</v>
      </c>
      <c r="E430" s="247" t="s">
        <v>1</v>
      </c>
      <c r="F430" s="248" t="s">
        <v>531</v>
      </c>
      <c r="G430" s="246"/>
      <c r="H430" s="249">
        <v>136.42</v>
      </c>
      <c r="I430" s="250"/>
      <c r="J430" s="246"/>
      <c r="K430" s="246"/>
      <c r="L430" s="251"/>
      <c r="M430" s="252"/>
      <c r="N430" s="253"/>
      <c r="O430" s="253"/>
      <c r="P430" s="253"/>
      <c r="Q430" s="253"/>
      <c r="R430" s="253"/>
      <c r="S430" s="253"/>
      <c r="T430" s="254"/>
      <c r="U430" s="13"/>
      <c r="V430" s="13"/>
      <c r="W430" s="13"/>
      <c r="X430" s="13"/>
      <c r="Y430" s="13"/>
      <c r="Z430" s="13"/>
      <c r="AA430" s="13"/>
      <c r="AB430" s="13"/>
      <c r="AC430" s="13"/>
      <c r="AD430" s="13"/>
      <c r="AE430" s="13"/>
      <c r="AT430" s="255" t="s">
        <v>159</v>
      </c>
      <c r="AU430" s="255" t="s">
        <v>87</v>
      </c>
      <c r="AV430" s="13" t="s">
        <v>87</v>
      </c>
      <c r="AW430" s="13" t="s">
        <v>32</v>
      </c>
      <c r="AX430" s="13" t="s">
        <v>77</v>
      </c>
      <c r="AY430" s="255" t="s">
        <v>148</v>
      </c>
    </row>
    <row r="431" spans="1:51" s="13" customFormat="1" ht="12">
      <c r="A431" s="13"/>
      <c r="B431" s="245"/>
      <c r="C431" s="246"/>
      <c r="D431" s="240" t="s">
        <v>159</v>
      </c>
      <c r="E431" s="247" t="s">
        <v>1</v>
      </c>
      <c r="F431" s="248" t="s">
        <v>532</v>
      </c>
      <c r="G431" s="246"/>
      <c r="H431" s="249">
        <v>17</v>
      </c>
      <c r="I431" s="250"/>
      <c r="J431" s="246"/>
      <c r="K431" s="246"/>
      <c r="L431" s="251"/>
      <c r="M431" s="252"/>
      <c r="N431" s="253"/>
      <c r="O431" s="253"/>
      <c r="P431" s="253"/>
      <c r="Q431" s="253"/>
      <c r="R431" s="253"/>
      <c r="S431" s="253"/>
      <c r="T431" s="254"/>
      <c r="U431" s="13"/>
      <c r="V431" s="13"/>
      <c r="W431" s="13"/>
      <c r="X431" s="13"/>
      <c r="Y431" s="13"/>
      <c r="Z431" s="13"/>
      <c r="AA431" s="13"/>
      <c r="AB431" s="13"/>
      <c r="AC431" s="13"/>
      <c r="AD431" s="13"/>
      <c r="AE431" s="13"/>
      <c r="AT431" s="255" t="s">
        <v>159</v>
      </c>
      <c r="AU431" s="255" t="s">
        <v>87</v>
      </c>
      <c r="AV431" s="13" t="s">
        <v>87</v>
      </c>
      <c r="AW431" s="13" t="s">
        <v>32</v>
      </c>
      <c r="AX431" s="13" t="s">
        <v>77</v>
      </c>
      <c r="AY431" s="255" t="s">
        <v>148</v>
      </c>
    </row>
    <row r="432" spans="1:51" s="15" customFormat="1" ht="12">
      <c r="A432" s="15"/>
      <c r="B432" s="266"/>
      <c r="C432" s="267"/>
      <c r="D432" s="240" t="s">
        <v>159</v>
      </c>
      <c r="E432" s="268" t="s">
        <v>1</v>
      </c>
      <c r="F432" s="269" t="s">
        <v>167</v>
      </c>
      <c r="G432" s="267"/>
      <c r="H432" s="270">
        <v>974.165</v>
      </c>
      <c r="I432" s="271"/>
      <c r="J432" s="267"/>
      <c r="K432" s="267"/>
      <c r="L432" s="272"/>
      <c r="M432" s="273"/>
      <c r="N432" s="274"/>
      <c r="O432" s="274"/>
      <c r="P432" s="274"/>
      <c r="Q432" s="274"/>
      <c r="R432" s="274"/>
      <c r="S432" s="274"/>
      <c r="T432" s="275"/>
      <c r="U432" s="15"/>
      <c r="V432" s="15"/>
      <c r="W432" s="15"/>
      <c r="X432" s="15"/>
      <c r="Y432" s="15"/>
      <c r="Z432" s="15"/>
      <c r="AA432" s="15"/>
      <c r="AB432" s="15"/>
      <c r="AC432" s="15"/>
      <c r="AD432" s="15"/>
      <c r="AE432" s="15"/>
      <c r="AT432" s="276" t="s">
        <v>159</v>
      </c>
      <c r="AU432" s="276" t="s">
        <v>87</v>
      </c>
      <c r="AV432" s="15" t="s">
        <v>155</v>
      </c>
      <c r="AW432" s="15" t="s">
        <v>32</v>
      </c>
      <c r="AX432" s="15" t="s">
        <v>85</v>
      </c>
      <c r="AY432" s="276" t="s">
        <v>148</v>
      </c>
    </row>
    <row r="433" spans="1:65" s="2" customFormat="1" ht="24.15" customHeight="1">
      <c r="A433" s="39"/>
      <c r="B433" s="40"/>
      <c r="C433" s="227" t="s">
        <v>533</v>
      </c>
      <c r="D433" s="227" t="s">
        <v>150</v>
      </c>
      <c r="E433" s="228" t="s">
        <v>534</v>
      </c>
      <c r="F433" s="229" t="s">
        <v>535</v>
      </c>
      <c r="G433" s="230" t="s">
        <v>153</v>
      </c>
      <c r="H433" s="231">
        <v>703.247</v>
      </c>
      <c r="I433" s="232"/>
      <c r="J433" s="233">
        <f>ROUND(I433*H433,2)</f>
        <v>0</v>
      </c>
      <c r="K433" s="229" t="s">
        <v>163</v>
      </c>
      <c r="L433" s="45"/>
      <c r="M433" s="234" t="s">
        <v>1</v>
      </c>
      <c r="N433" s="235" t="s">
        <v>42</v>
      </c>
      <c r="O433" s="92"/>
      <c r="P433" s="236">
        <f>O433*H433</f>
        <v>0</v>
      </c>
      <c r="Q433" s="236">
        <v>0</v>
      </c>
      <c r="R433" s="236">
        <f>Q433*H433</f>
        <v>0</v>
      </c>
      <c r="S433" s="236">
        <v>0</v>
      </c>
      <c r="T433" s="237">
        <f>S433*H433</f>
        <v>0</v>
      </c>
      <c r="U433" s="39"/>
      <c r="V433" s="39"/>
      <c r="W433" s="39"/>
      <c r="X433" s="39"/>
      <c r="Y433" s="39"/>
      <c r="Z433" s="39"/>
      <c r="AA433" s="39"/>
      <c r="AB433" s="39"/>
      <c r="AC433" s="39"/>
      <c r="AD433" s="39"/>
      <c r="AE433" s="39"/>
      <c r="AR433" s="238" t="s">
        <v>155</v>
      </c>
      <c r="AT433" s="238" t="s">
        <v>150</v>
      </c>
      <c r="AU433" s="238" t="s">
        <v>87</v>
      </c>
      <c r="AY433" s="18" t="s">
        <v>148</v>
      </c>
      <c r="BE433" s="239">
        <f>IF(N433="základní",J433,0)</f>
        <v>0</v>
      </c>
      <c r="BF433" s="239">
        <f>IF(N433="snížená",J433,0)</f>
        <v>0</v>
      </c>
      <c r="BG433" s="239">
        <f>IF(N433="zákl. přenesená",J433,0)</f>
        <v>0</v>
      </c>
      <c r="BH433" s="239">
        <f>IF(N433="sníž. přenesená",J433,0)</f>
        <v>0</v>
      </c>
      <c r="BI433" s="239">
        <f>IF(N433="nulová",J433,0)</f>
        <v>0</v>
      </c>
      <c r="BJ433" s="18" t="s">
        <v>85</v>
      </c>
      <c r="BK433" s="239">
        <f>ROUND(I433*H433,2)</f>
        <v>0</v>
      </c>
      <c r="BL433" s="18" t="s">
        <v>155</v>
      </c>
      <c r="BM433" s="238" t="s">
        <v>536</v>
      </c>
    </row>
    <row r="434" spans="1:51" s="13" customFormat="1" ht="12">
      <c r="A434" s="13"/>
      <c r="B434" s="245"/>
      <c r="C434" s="246"/>
      <c r="D434" s="240" t="s">
        <v>159</v>
      </c>
      <c r="E434" s="247" t="s">
        <v>1</v>
      </c>
      <c r="F434" s="248" t="s">
        <v>493</v>
      </c>
      <c r="G434" s="246"/>
      <c r="H434" s="249">
        <v>703.247</v>
      </c>
      <c r="I434" s="250"/>
      <c r="J434" s="246"/>
      <c r="K434" s="246"/>
      <c r="L434" s="251"/>
      <c r="M434" s="252"/>
      <c r="N434" s="253"/>
      <c r="O434" s="253"/>
      <c r="P434" s="253"/>
      <c r="Q434" s="253"/>
      <c r="R434" s="253"/>
      <c r="S434" s="253"/>
      <c r="T434" s="254"/>
      <c r="U434" s="13"/>
      <c r="V434" s="13"/>
      <c r="W434" s="13"/>
      <c r="X434" s="13"/>
      <c r="Y434" s="13"/>
      <c r="Z434" s="13"/>
      <c r="AA434" s="13"/>
      <c r="AB434" s="13"/>
      <c r="AC434" s="13"/>
      <c r="AD434" s="13"/>
      <c r="AE434" s="13"/>
      <c r="AT434" s="255" t="s">
        <v>159</v>
      </c>
      <c r="AU434" s="255" t="s">
        <v>87</v>
      </c>
      <c r="AV434" s="13" t="s">
        <v>87</v>
      </c>
      <c r="AW434" s="13" t="s">
        <v>32</v>
      </c>
      <c r="AX434" s="13" t="s">
        <v>85</v>
      </c>
      <c r="AY434" s="255" t="s">
        <v>148</v>
      </c>
    </row>
    <row r="435" spans="1:65" s="2" customFormat="1" ht="16.5" customHeight="1">
      <c r="A435" s="39"/>
      <c r="B435" s="40"/>
      <c r="C435" s="227" t="s">
        <v>410</v>
      </c>
      <c r="D435" s="227" t="s">
        <v>150</v>
      </c>
      <c r="E435" s="228" t="s">
        <v>537</v>
      </c>
      <c r="F435" s="229" t="s">
        <v>538</v>
      </c>
      <c r="G435" s="230" t="s">
        <v>153</v>
      </c>
      <c r="H435" s="231">
        <v>271</v>
      </c>
      <c r="I435" s="232"/>
      <c r="J435" s="233">
        <f>ROUND(I435*H435,2)</f>
        <v>0</v>
      </c>
      <c r="K435" s="229" t="s">
        <v>163</v>
      </c>
      <c r="L435" s="45"/>
      <c r="M435" s="234" t="s">
        <v>1</v>
      </c>
      <c r="N435" s="235" t="s">
        <v>42</v>
      </c>
      <c r="O435" s="92"/>
      <c r="P435" s="236">
        <f>O435*H435</f>
        <v>0</v>
      </c>
      <c r="Q435" s="236">
        <v>0</v>
      </c>
      <c r="R435" s="236">
        <f>Q435*H435</f>
        <v>0</v>
      </c>
      <c r="S435" s="236">
        <v>0</v>
      </c>
      <c r="T435" s="237">
        <f>S435*H435</f>
        <v>0</v>
      </c>
      <c r="U435" s="39"/>
      <c r="V435" s="39"/>
      <c r="W435" s="39"/>
      <c r="X435" s="39"/>
      <c r="Y435" s="39"/>
      <c r="Z435" s="39"/>
      <c r="AA435" s="39"/>
      <c r="AB435" s="39"/>
      <c r="AC435" s="39"/>
      <c r="AD435" s="39"/>
      <c r="AE435" s="39"/>
      <c r="AR435" s="238" t="s">
        <v>155</v>
      </c>
      <c r="AT435" s="238" t="s">
        <v>150</v>
      </c>
      <c r="AU435" s="238" t="s">
        <v>87</v>
      </c>
      <c r="AY435" s="18" t="s">
        <v>148</v>
      </c>
      <c r="BE435" s="239">
        <f>IF(N435="základní",J435,0)</f>
        <v>0</v>
      </c>
      <c r="BF435" s="239">
        <f>IF(N435="snížená",J435,0)</f>
        <v>0</v>
      </c>
      <c r="BG435" s="239">
        <f>IF(N435="zákl. přenesená",J435,0)</f>
        <v>0</v>
      </c>
      <c r="BH435" s="239">
        <f>IF(N435="sníž. přenesená",J435,0)</f>
        <v>0</v>
      </c>
      <c r="BI435" s="239">
        <f>IF(N435="nulová",J435,0)</f>
        <v>0</v>
      </c>
      <c r="BJ435" s="18" t="s">
        <v>85</v>
      </c>
      <c r="BK435" s="239">
        <f>ROUND(I435*H435,2)</f>
        <v>0</v>
      </c>
      <c r="BL435" s="18" t="s">
        <v>155</v>
      </c>
      <c r="BM435" s="238" t="s">
        <v>539</v>
      </c>
    </row>
    <row r="436" spans="1:51" s="13" customFormat="1" ht="12">
      <c r="A436" s="13"/>
      <c r="B436" s="245"/>
      <c r="C436" s="246"/>
      <c r="D436" s="240" t="s">
        <v>159</v>
      </c>
      <c r="E436" s="247" t="s">
        <v>1</v>
      </c>
      <c r="F436" s="248" t="s">
        <v>237</v>
      </c>
      <c r="G436" s="246"/>
      <c r="H436" s="249">
        <v>170</v>
      </c>
      <c r="I436" s="250"/>
      <c r="J436" s="246"/>
      <c r="K436" s="246"/>
      <c r="L436" s="251"/>
      <c r="M436" s="252"/>
      <c r="N436" s="253"/>
      <c r="O436" s="253"/>
      <c r="P436" s="253"/>
      <c r="Q436" s="253"/>
      <c r="R436" s="253"/>
      <c r="S436" s="253"/>
      <c r="T436" s="254"/>
      <c r="U436" s="13"/>
      <c r="V436" s="13"/>
      <c r="W436" s="13"/>
      <c r="X436" s="13"/>
      <c r="Y436" s="13"/>
      <c r="Z436" s="13"/>
      <c r="AA436" s="13"/>
      <c r="AB436" s="13"/>
      <c r="AC436" s="13"/>
      <c r="AD436" s="13"/>
      <c r="AE436" s="13"/>
      <c r="AT436" s="255" t="s">
        <v>159</v>
      </c>
      <c r="AU436" s="255" t="s">
        <v>87</v>
      </c>
      <c r="AV436" s="13" t="s">
        <v>87</v>
      </c>
      <c r="AW436" s="13" t="s">
        <v>32</v>
      </c>
      <c r="AX436" s="13" t="s">
        <v>77</v>
      </c>
      <c r="AY436" s="255" t="s">
        <v>148</v>
      </c>
    </row>
    <row r="437" spans="1:51" s="13" customFormat="1" ht="12">
      <c r="A437" s="13"/>
      <c r="B437" s="245"/>
      <c r="C437" s="246"/>
      <c r="D437" s="240" t="s">
        <v>159</v>
      </c>
      <c r="E437" s="247" t="s">
        <v>1</v>
      </c>
      <c r="F437" s="248" t="s">
        <v>238</v>
      </c>
      <c r="G437" s="246"/>
      <c r="H437" s="249">
        <v>101</v>
      </c>
      <c r="I437" s="250"/>
      <c r="J437" s="246"/>
      <c r="K437" s="246"/>
      <c r="L437" s="251"/>
      <c r="M437" s="252"/>
      <c r="N437" s="253"/>
      <c r="O437" s="253"/>
      <c r="P437" s="253"/>
      <c r="Q437" s="253"/>
      <c r="R437" s="253"/>
      <c r="S437" s="253"/>
      <c r="T437" s="254"/>
      <c r="U437" s="13"/>
      <c r="V437" s="13"/>
      <c r="W437" s="13"/>
      <c r="X437" s="13"/>
      <c r="Y437" s="13"/>
      <c r="Z437" s="13"/>
      <c r="AA437" s="13"/>
      <c r="AB437" s="13"/>
      <c r="AC437" s="13"/>
      <c r="AD437" s="13"/>
      <c r="AE437" s="13"/>
      <c r="AT437" s="255" t="s">
        <v>159</v>
      </c>
      <c r="AU437" s="255" t="s">
        <v>87</v>
      </c>
      <c r="AV437" s="13" t="s">
        <v>87</v>
      </c>
      <c r="AW437" s="13" t="s">
        <v>32</v>
      </c>
      <c r="AX437" s="13" t="s">
        <v>77</v>
      </c>
      <c r="AY437" s="255" t="s">
        <v>148</v>
      </c>
    </row>
    <row r="438" spans="1:51" s="15" customFormat="1" ht="12">
      <c r="A438" s="15"/>
      <c r="B438" s="266"/>
      <c r="C438" s="267"/>
      <c r="D438" s="240" t="s">
        <v>159</v>
      </c>
      <c r="E438" s="268" t="s">
        <v>1</v>
      </c>
      <c r="F438" s="269" t="s">
        <v>167</v>
      </c>
      <c r="G438" s="267"/>
      <c r="H438" s="270">
        <v>271</v>
      </c>
      <c r="I438" s="271"/>
      <c r="J438" s="267"/>
      <c r="K438" s="267"/>
      <c r="L438" s="272"/>
      <c r="M438" s="273"/>
      <c r="N438" s="274"/>
      <c r="O438" s="274"/>
      <c r="P438" s="274"/>
      <c r="Q438" s="274"/>
      <c r="R438" s="274"/>
      <c r="S438" s="274"/>
      <c r="T438" s="275"/>
      <c r="U438" s="15"/>
      <c r="V438" s="15"/>
      <c r="W438" s="15"/>
      <c r="X438" s="15"/>
      <c r="Y438" s="15"/>
      <c r="Z438" s="15"/>
      <c r="AA438" s="15"/>
      <c r="AB438" s="15"/>
      <c r="AC438" s="15"/>
      <c r="AD438" s="15"/>
      <c r="AE438" s="15"/>
      <c r="AT438" s="276" t="s">
        <v>159</v>
      </c>
      <c r="AU438" s="276" t="s">
        <v>87</v>
      </c>
      <c r="AV438" s="15" t="s">
        <v>155</v>
      </c>
      <c r="AW438" s="15" t="s">
        <v>32</v>
      </c>
      <c r="AX438" s="15" t="s">
        <v>85</v>
      </c>
      <c r="AY438" s="276" t="s">
        <v>148</v>
      </c>
    </row>
    <row r="439" spans="1:65" s="2" customFormat="1" ht="24.15" customHeight="1">
      <c r="A439" s="39"/>
      <c r="B439" s="40"/>
      <c r="C439" s="227" t="s">
        <v>540</v>
      </c>
      <c r="D439" s="227" t="s">
        <v>150</v>
      </c>
      <c r="E439" s="228" t="s">
        <v>541</v>
      </c>
      <c r="F439" s="229" t="s">
        <v>542</v>
      </c>
      <c r="G439" s="230" t="s">
        <v>153</v>
      </c>
      <c r="H439" s="231">
        <v>130.108</v>
      </c>
      <c r="I439" s="232"/>
      <c r="J439" s="233">
        <f>ROUND(I439*H439,2)</f>
        <v>0</v>
      </c>
      <c r="K439" s="229" t="s">
        <v>163</v>
      </c>
      <c r="L439" s="45"/>
      <c r="M439" s="234" t="s">
        <v>1</v>
      </c>
      <c r="N439" s="235" t="s">
        <v>42</v>
      </c>
      <c r="O439" s="92"/>
      <c r="P439" s="236">
        <f>O439*H439</f>
        <v>0</v>
      </c>
      <c r="Q439" s="236">
        <v>0</v>
      </c>
      <c r="R439" s="236">
        <f>Q439*H439</f>
        <v>0</v>
      </c>
      <c r="S439" s="236">
        <v>0</v>
      </c>
      <c r="T439" s="237">
        <f>S439*H439</f>
        <v>0</v>
      </c>
      <c r="U439" s="39"/>
      <c r="V439" s="39"/>
      <c r="W439" s="39"/>
      <c r="X439" s="39"/>
      <c r="Y439" s="39"/>
      <c r="Z439" s="39"/>
      <c r="AA439" s="39"/>
      <c r="AB439" s="39"/>
      <c r="AC439" s="39"/>
      <c r="AD439" s="39"/>
      <c r="AE439" s="39"/>
      <c r="AR439" s="238" t="s">
        <v>155</v>
      </c>
      <c r="AT439" s="238" t="s">
        <v>150</v>
      </c>
      <c r="AU439" s="238" t="s">
        <v>87</v>
      </c>
      <c r="AY439" s="18" t="s">
        <v>148</v>
      </c>
      <c r="BE439" s="239">
        <f>IF(N439="základní",J439,0)</f>
        <v>0</v>
      </c>
      <c r="BF439" s="239">
        <f>IF(N439="snížená",J439,0)</f>
        <v>0</v>
      </c>
      <c r="BG439" s="239">
        <f>IF(N439="zákl. přenesená",J439,0)</f>
        <v>0</v>
      </c>
      <c r="BH439" s="239">
        <f>IF(N439="sníž. přenesená",J439,0)</f>
        <v>0</v>
      </c>
      <c r="BI439" s="239">
        <f>IF(N439="nulová",J439,0)</f>
        <v>0</v>
      </c>
      <c r="BJ439" s="18" t="s">
        <v>85</v>
      </c>
      <c r="BK439" s="239">
        <f>ROUND(I439*H439,2)</f>
        <v>0</v>
      </c>
      <c r="BL439" s="18" t="s">
        <v>155</v>
      </c>
      <c r="BM439" s="238" t="s">
        <v>543</v>
      </c>
    </row>
    <row r="440" spans="1:51" s="13" customFormat="1" ht="12">
      <c r="A440" s="13"/>
      <c r="B440" s="245"/>
      <c r="C440" s="246"/>
      <c r="D440" s="240" t="s">
        <v>159</v>
      </c>
      <c r="E440" s="247" t="s">
        <v>1</v>
      </c>
      <c r="F440" s="248" t="s">
        <v>544</v>
      </c>
      <c r="G440" s="246"/>
      <c r="H440" s="249">
        <v>113.137</v>
      </c>
      <c r="I440" s="250"/>
      <c r="J440" s="246"/>
      <c r="K440" s="246"/>
      <c r="L440" s="251"/>
      <c r="M440" s="252"/>
      <c r="N440" s="253"/>
      <c r="O440" s="253"/>
      <c r="P440" s="253"/>
      <c r="Q440" s="253"/>
      <c r="R440" s="253"/>
      <c r="S440" s="253"/>
      <c r="T440" s="254"/>
      <c r="U440" s="13"/>
      <c r="V440" s="13"/>
      <c r="W440" s="13"/>
      <c r="X440" s="13"/>
      <c r="Y440" s="13"/>
      <c r="Z440" s="13"/>
      <c r="AA440" s="13"/>
      <c r="AB440" s="13"/>
      <c r="AC440" s="13"/>
      <c r="AD440" s="13"/>
      <c r="AE440" s="13"/>
      <c r="AT440" s="255" t="s">
        <v>159</v>
      </c>
      <c r="AU440" s="255" t="s">
        <v>87</v>
      </c>
      <c r="AV440" s="13" t="s">
        <v>87</v>
      </c>
      <c r="AW440" s="13" t="s">
        <v>32</v>
      </c>
      <c r="AX440" s="13" t="s">
        <v>85</v>
      </c>
      <c r="AY440" s="255" t="s">
        <v>148</v>
      </c>
    </row>
    <row r="441" spans="1:51" s="13" customFormat="1" ht="12">
      <c r="A441" s="13"/>
      <c r="B441" s="245"/>
      <c r="C441" s="246"/>
      <c r="D441" s="240" t="s">
        <v>159</v>
      </c>
      <c r="E441" s="246"/>
      <c r="F441" s="248" t="s">
        <v>545</v>
      </c>
      <c r="G441" s="246"/>
      <c r="H441" s="249">
        <v>130.108</v>
      </c>
      <c r="I441" s="250"/>
      <c r="J441" s="246"/>
      <c r="K441" s="246"/>
      <c r="L441" s="251"/>
      <c r="M441" s="252"/>
      <c r="N441" s="253"/>
      <c r="O441" s="253"/>
      <c r="P441" s="253"/>
      <c r="Q441" s="253"/>
      <c r="R441" s="253"/>
      <c r="S441" s="253"/>
      <c r="T441" s="254"/>
      <c r="U441" s="13"/>
      <c r="V441" s="13"/>
      <c r="W441" s="13"/>
      <c r="X441" s="13"/>
      <c r="Y441" s="13"/>
      <c r="Z441" s="13"/>
      <c r="AA441" s="13"/>
      <c r="AB441" s="13"/>
      <c r="AC441" s="13"/>
      <c r="AD441" s="13"/>
      <c r="AE441" s="13"/>
      <c r="AT441" s="255" t="s">
        <v>159</v>
      </c>
      <c r="AU441" s="255" t="s">
        <v>87</v>
      </c>
      <c r="AV441" s="13" t="s">
        <v>87</v>
      </c>
      <c r="AW441" s="13" t="s">
        <v>4</v>
      </c>
      <c r="AX441" s="13" t="s">
        <v>85</v>
      </c>
      <c r="AY441" s="255" t="s">
        <v>148</v>
      </c>
    </row>
    <row r="442" spans="1:65" s="2" customFormat="1" ht="16.5" customHeight="1">
      <c r="A442" s="39"/>
      <c r="B442" s="40"/>
      <c r="C442" s="227" t="s">
        <v>546</v>
      </c>
      <c r="D442" s="227" t="s">
        <v>150</v>
      </c>
      <c r="E442" s="228" t="s">
        <v>547</v>
      </c>
      <c r="F442" s="229" t="s">
        <v>548</v>
      </c>
      <c r="G442" s="230" t="s">
        <v>153</v>
      </c>
      <c r="H442" s="231">
        <v>968.867</v>
      </c>
      <c r="I442" s="232"/>
      <c r="J442" s="233">
        <f>ROUND(I442*H442,2)</f>
        <v>0</v>
      </c>
      <c r="K442" s="229" t="s">
        <v>163</v>
      </c>
      <c r="L442" s="45"/>
      <c r="M442" s="234" t="s">
        <v>1</v>
      </c>
      <c r="N442" s="235" t="s">
        <v>42</v>
      </c>
      <c r="O442" s="92"/>
      <c r="P442" s="236">
        <f>O442*H442</f>
        <v>0</v>
      </c>
      <c r="Q442" s="236">
        <v>0</v>
      </c>
      <c r="R442" s="236">
        <f>Q442*H442</f>
        <v>0</v>
      </c>
      <c r="S442" s="236">
        <v>0</v>
      </c>
      <c r="T442" s="237">
        <f>S442*H442</f>
        <v>0</v>
      </c>
      <c r="U442" s="39"/>
      <c r="V442" s="39"/>
      <c r="W442" s="39"/>
      <c r="X442" s="39"/>
      <c r="Y442" s="39"/>
      <c r="Z442" s="39"/>
      <c r="AA442" s="39"/>
      <c r="AB442" s="39"/>
      <c r="AC442" s="39"/>
      <c r="AD442" s="39"/>
      <c r="AE442" s="39"/>
      <c r="AR442" s="238" t="s">
        <v>155</v>
      </c>
      <c r="AT442" s="238" t="s">
        <v>150</v>
      </c>
      <c r="AU442" s="238" t="s">
        <v>87</v>
      </c>
      <c r="AY442" s="18" t="s">
        <v>148</v>
      </c>
      <c r="BE442" s="239">
        <f>IF(N442="základní",J442,0)</f>
        <v>0</v>
      </c>
      <c r="BF442" s="239">
        <f>IF(N442="snížená",J442,0)</f>
        <v>0</v>
      </c>
      <c r="BG442" s="239">
        <f>IF(N442="zákl. přenesená",J442,0)</f>
        <v>0</v>
      </c>
      <c r="BH442" s="239">
        <f>IF(N442="sníž. přenesená",J442,0)</f>
        <v>0</v>
      </c>
      <c r="BI442" s="239">
        <f>IF(N442="nulová",J442,0)</f>
        <v>0</v>
      </c>
      <c r="BJ442" s="18" t="s">
        <v>85</v>
      </c>
      <c r="BK442" s="239">
        <f>ROUND(I442*H442,2)</f>
        <v>0</v>
      </c>
      <c r="BL442" s="18" t="s">
        <v>155</v>
      </c>
      <c r="BM442" s="238" t="s">
        <v>549</v>
      </c>
    </row>
    <row r="443" spans="1:51" s="13" customFormat="1" ht="12">
      <c r="A443" s="13"/>
      <c r="B443" s="245"/>
      <c r="C443" s="246"/>
      <c r="D443" s="240" t="s">
        <v>159</v>
      </c>
      <c r="E443" s="247" t="s">
        <v>1</v>
      </c>
      <c r="F443" s="248" t="s">
        <v>550</v>
      </c>
      <c r="G443" s="246"/>
      <c r="H443" s="249">
        <v>968.867</v>
      </c>
      <c r="I443" s="250"/>
      <c r="J443" s="246"/>
      <c r="K443" s="246"/>
      <c r="L443" s="251"/>
      <c r="M443" s="252"/>
      <c r="N443" s="253"/>
      <c r="O443" s="253"/>
      <c r="P443" s="253"/>
      <c r="Q443" s="253"/>
      <c r="R443" s="253"/>
      <c r="S443" s="253"/>
      <c r="T443" s="254"/>
      <c r="U443" s="13"/>
      <c r="V443" s="13"/>
      <c r="W443" s="13"/>
      <c r="X443" s="13"/>
      <c r="Y443" s="13"/>
      <c r="Z443" s="13"/>
      <c r="AA443" s="13"/>
      <c r="AB443" s="13"/>
      <c r="AC443" s="13"/>
      <c r="AD443" s="13"/>
      <c r="AE443" s="13"/>
      <c r="AT443" s="255" t="s">
        <v>159</v>
      </c>
      <c r="AU443" s="255" t="s">
        <v>87</v>
      </c>
      <c r="AV443" s="13" t="s">
        <v>87</v>
      </c>
      <c r="AW443" s="13" t="s">
        <v>32</v>
      </c>
      <c r="AX443" s="13" t="s">
        <v>85</v>
      </c>
      <c r="AY443" s="255" t="s">
        <v>148</v>
      </c>
    </row>
    <row r="444" spans="1:65" s="2" customFormat="1" ht="24.15" customHeight="1">
      <c r="A444" s="39"/>
      <c r="B444" s="40"/>
      <c r="C444" s="227" t="s">
        <v>551</v>
      </c>
      <c r="D444" s="227" t="s">
        <v>150</v>
      </c>
      <c r="E444" s="228" t="s">
        <v>552</v>
      </c>
      <c r="F444" s="229" t="s">
        <v>553</v>
      </c>
      <c r="G444" s="230" t="s">
        <v>303</v>
      </c>
      <c r="H444" s="231">
        <v>536.35</v>
      </c>
      <c r="I444" s="232"/>
      <c r="J444" s="233">
        <f>ROUND(I444*H444,2)</f>
        <v>0</v>
      </c>
      <c r="K444" s="229" t="s">
        <v>163</v>
      </c>
      <c r="L444" s="45"/>
      <c r="M444" s="234" t="s">
        <v>1</v>
      </c>
      <c r="N444" s="235" t="s">
        <v>42</v>
      </c>
      <c r="O444" s="92"/>
      <c r="P444" s="236">
        <f>O444*H444</f>
        <v>0</v>
      </c>
      <c r="Q444" s="236">
        <v>0</v>
      </c>
      <c r="R444" s="236">
        <f>Q444*H444</f>
        <v>0</v>
      </c>
      <c r="S444" s="236">
        <v>0</v>
      </c>
      <c r="T444" s="237">
        <f>S444*H444</f>
        <v>0</v>
      </c>
      <c r="U444" s="39"/>
      <c r="V444" s="39"/>
      <c r="W444" s="39"/>
      <c r="X444" s="39"/>
      <c r="Y444" s="39"/>
      <c r="Z444" s="39"/>
      <c r="AA444" s="39"/>
      <c r="AB444" s="39"/>
      <c r="AC444" s="39"/>
      <c r="AD444" s="39"/>
      <c r="AE444" s="39"/>
      <c r="AR444" s="238" t="s">
        <v>155</v>
      </c>
      <c r="AT444" s="238" t="s">
        <v>150</v>
      </c>
      <c r="AU444" s="238" t="s">
        <v>87</v>
      </c>
      <c r="AY444" s="18" t="s">
        <v>148</v>
      </c>
      <c r="BE444" s="239">
        <f>IF(N444="základní",J444,0)</f>
        <v>0</v>
      </c>
      <c r="BF444" s="239">
        <f>IF(N444="snížená",J444,0)</f>
        <v>0</v>
      </c>
      <c r="BG444" s="239">
        <f>IF(N444="zákl. přenesená",J444,0)</f>
        <v>0</v>
      </c>
      <c r="BH444" s="239">
        <f>IF(N444="sníž. přenesená",J444,0)</f>
        <v>0</v>
      </c>
      <c r="BI444" s="239">
        <f>IF(N444="nulová",J444,0)</f>
        <v>0</v>
      </c>
      <c r="BJ444" s="18" t="s">
        <v>85</v>
      </c>
      <c r="BK444" s="239">
        <f>ROUND(I444*H444,2)</f>
        <v>0</v>
      </c>
      <c r="BL444" s="18" t="s">
        <v>155</v>
      </c>
      <c r="BM444" s="238" t="s">
        <v>554</v>
      </c>
    </row>
    <row r="445" spans="1:51" s="13" customFormat="1" ht="12">
      <c r="A445" s="13"/>
      <c r="B445" s="245"/>
      <c r="C445" s="246"/>
      <c r="D445" s="240" t="s">
        <v>159</v>
      </c>
      <c r="E445" s="247" t="s">
        <v>1</v>
      </c>
      <c r="F445" s="248" t="s">
        <v>555</v>
      </c>
      <c r="G445" s="246"/>
      <c r="H445" s="249">
        <v>94.35</v>
      </c>
      <c r="I445" s="250"/>
      <c r="J445" s="246"/>
      <c r="K445" s="246"/>
      <c r="L445" s="251"/>
      <c r="M445" s="252"/>
      <c r="N445" s="253"/>
      <c r="O445" s="253"/>
      <c r="P445" s="253"/>
      <c r="Q445" s="253"/>
      <c r="R445" s="253"/>
      <c r="S445" s="253"/>
      <c r="T445" s="254"/>
      <c r="U445" s="13"/>
      <c r="V445" s="13"/>
      <c r="W445" s="13"/>
      <c r="X445" s="13"/>
      <c r="Y445" s="13"/>
      <c r="Z445" s="13"/>
      <c r="AA445" s="13"/>
      <c r="AB445" s="13"/>
      <c r="AC445" s="13"/>
      <c r="AD445" s="13"/>
      <c r="AE445" s="13"/>
      <c r="AT445" s="255" t="s">
        <v>159</v>
      </c>
      <c r="AU445" s="255" t="s">
        <v>87</v>
      </c>
      <c r="AV445" s="13" t="s">
        <v>87</v>
      </c>
      <c r="AW445" s="13" t="s">
        <v>32</v>
      </c>
      <c r="AX445" s="13" t="s">
        <v>77</v>
      </c>
      <c r="AY445" s="255" t="s">
        <v>148</v>
      </c>
    </row>
    <row r="446" spans="1:51" s="13" customFormat="1" ht="12">
      <c r="A446" s="13"/>
      <c r="B446" s="245"/>
      <c r="C446" s="246"/>
      <c r="D446" s="240" t="s">
        <v>159</v>
      </c>
      <c r="E446" s="247" t="s">
        <v>1</v>
      </c>
      <c r="F446" s="248" t="s">
        <v>556</v>
      </c>
      <c r="G446" s="246"/>
      <c r="H446" s="249">
        <v>442</v>
      </c>
      <c r="I446" s="250"/>
      <c r="J446" s="246"/>
      <c r="K446" s="246"/>
      <c r="L446" s="251"/>
      <c r="M446" s="252"/>
      <c r="N446" s="253"/>
      <c r="O446" s="253"/>
      <c r="P446" s="253"/>
      <c r="Q446" s="253"/>
      <c r="R446" s="253"/>
      <c r="S446" s="253"/>
      <c r="T446" s="254"/>
      <c r="U446" s="13"/>
      <c r="V446" s="13"/>
      <c r="W446" s="13"/>
      <c r="X446" s="13"/>
      <c r="Y446" s="13"/>
      <c r="Z446" s="13"/>
      <c r="AA446" s="13"/>
      <c r="AB446" s="13"/>
      <c r="AC446" s="13"/>
      <c r="AD446" s="13"/>
      <c r="AE446" s="13"/>
      <c r="AT446" s="255" t="s">
        <v>159</v>
      </c>
      <c r="AU446" s="255" t="s">
        <v>87</v>
      </c>
      <c r="AV446" s="13" t="s">
        <v>87</v>
      </c>
      <c r="AW446" s="13" t="s">
        <v>32</v>
      </c>
      <c r="AX446" s="13" t="s">
        <v>77</v>
      </c>
      <c r="AY446" s="255" t="s">
        <v>148</v>
      </c>
    </row>
    <row r="447" spans="1:51" s="15" customFormat="1" ht="12">
      <c r="A447" s="15"/>
      <c r="B447" s="266"/>
      <c r="C447" s="267"/>
      <c r="D447" s="240" t="s">
        <v>159</v>
      </c>
      <c r="E447" s="268" t="s">
        <v>1</v>
      </c>
      <c r="F447" s="269" t="s">
        <v>167</v>
      </c>
      <c r="G447" s="267"/>
      <c r="H447" s="270">
        <v>536.35</v>
      </c>
      <c r="I447" s="271"/>
      <c r="J447" s="267"/>
      <c r="K447" s="267"/>
      <c r="L447" s="272"/>
      <c r="M447" s="273"/>
      <c r="N447" s="274"/>
      <c r="O447" s="274"/>
      <c r="P447" s="274"/>
      <c r="Q447" s="274"/>
      <c r="R447" s="274"/>
      <c r="S447" s="274"/>
      <c r="T447" s="275"/>
      <c r="U447" s="15"/>
      <c r="V447" s="15"/>
      <c r="W447" s="15"/>
      <c r="X447" s="15"/>
      <c r="Y447" s="15"/>
      <c r="Z447" s="15"/>
      <c r="AA447" s="15"/>
      <c r="AB447" s="15"/>
      <c r="AC447" s="15"/>
      <c r="AD447" s="15"/>
      <c r="AE447" s="15"/>
      <c r="AT447" s="276" t="s">
        <v>159</v>
      </c>
      <c r="AU447" s="276" t="s">
        <v>87</v>
      </c>
      <c r="AV447" s="15" t="s">
        <v>155</v>
      </c>
      <c r="AW447" s="15" t="s">
        <v>32</v>
      </c>
      <c r="AX447" s="15" t="s">
        <v>85</v>
      </c>
      <c r="AY447" s="276" t="s">
        <v>148</v>
      </c>
    </row>
    <row r="448" spans="1:65" s="2" customFormat="1" ht="24.15" customHeight="1">
      <c r="A448" s="39"/>
      <c r="B448" s="40"/>
      <c r="C448" s="227" t="s">
        <v>557</v>
      </c>
      <c r="D448" s="227" t="s">
        <v>150</v>
      </c>
      <c r="E448" s="228" t="s">
        <v>558</v>
      </c>
      <c r="F448" s="229" t="s">
        <v>559</v>
      </c>
      <c r="G448" s="230" t="s">
        <v>153</v>
      </c>
      <c r="H448" s="231">
        <v>949.072</v>
      </c>
      <c r="I448" s="232"/>
      <c r="J448" s="233">
        <f>ROUND(I448*H448,2)</f>
        <v>0</v>
      </c>
      <c r="K448" s="229" t="s">
        <v>163</v>
      </c>
      <c r="L448" s="45"/>
      <c r="M448" s="234" t="s">
        <v>1</v>
      </c>
      <c r="N448" s="235" t="s">
        <v>42</v>
      </c>
      <c r="O448" s="92"/>
      <c r="P448" s="236">
        <f>O448*H448</f>
        <v>0</v>
      </c>
      <c r="Q448" s="236">
        <v>0</v>
      </c>
      <c r="R448" s="236">
        <f>Q448*H448</f>
        <v>0</v>
      </c>
      <c r="S448" s="236">
        <v>0</v>
      </c>
      <c r="T448" s="237">
        <f>S448*H448</f>
        <v>0</v>
      </c>
      <c r="U448" s="39"/>
      <c r="V448" s="39"/>
      <c r="W448" s="39"/>
      <c r="X448" s="39"/>
      <c r="Y448" s="39"/>
      <c r="Z448" s="39"/>
      <c r="AA448" s="39"/>
      <c r="AB448" s="39"/>
      <c r="AC448" s="39"/>
      <c r="AD448" s="39"/>
      <c r="AE448" s="39"/>
      <c r="AR448" s="238" t="s">
        <v>155</v>
      </c>
      <c r="AT448" s="238" t="s">
        <v>150</v>
      </c>
      <c r="AU448" s="238" t="s">
        <v>87</v>
      </c>
      <c r="AY448" s="18" t="s">
        <v>148</v>
      </c>
      <c r="BE448" s="239">
        <f>IF(N448="základní",J448,0)</f>
        <v>0</v>
      </c>
      <c r="BF448" s="239">
        <f>IF(N448="snížená",J448,0)</f>
        <v>0</v>
      </c>
      <c r="BG448" s="239">
        <f>IF(N448="zákl. přenesená",J448,0)</f>
        <v>0</v>
      </c>
      <c r="BH448" s="239">
        <f>IF(N448="sníž. přenesená",J448,0)</f>
        <v>0</v>
      </c>
      <c r="BI448" s="239">
        <f>IF(N448="nulová",J448,0)</f>
        <v>0</v>
      </c>
      <c r="BJ448" s="18" t="s">
        <v>85</v>
      </c>
      <c r="BK448" s="239">
        <f>ROUND(I448*H448,2)</f>
        <v>0</v>
      </c>
      <c r="BL448" s="18" t="s">
        <v>155</v>
      </c>
      <c r="BM448" s="238" t="s">
        <v>560</v>
      </c>
    </row>
    <row r="449" spans="1:51" s="13" customFormat="1" ht="12">
      <c r="A449" s="13"/>
      <c r="B449" s="245"/>
      <c r="C449" s="246"/>
      <c r="D449" s="240" t="s">
        <v>159</v>
      </c>
      <c r="E449" s="247" t="s">
        <v>1</v>
      </c>
      <c r="F449" s="248" t="s">
        <v>561</v>
      </c>
      <c r="G449" s="246"/>
      <c r="H449" s="249">
        <v>949.072</v>
      </c>
      <c r="I449" s="250"/>
      <c r="J449" s="246"/>
      <c r="K449" s="246"/>
      <c r="L449" s="251"/>
      <c r="M449" s="252"/>
      <c r="N449" s="253"/>
      <c r="O449" s="253"/>
      <c r="P449" s="253"/>
      <c r="Q449" s="253"/>
      <c r="R449" s="253"/>
      <c r="S449" s="253"/>
      <c r="T449" s="254"/>
      <c r="U449" s="13"/>
      <c r="V449" s="13"/>
      <c r="W449" s="13"/>
      <c r="X449" s="13"/>
      <c r="Y449" s="13"/>
      <c r="Z449" s="13"/>
      <c r="AA449" s="13"/>
      <c r="AB449" s="13"/>
      <c r="AC449" s="13"/>
      <c r="AD449" s="13"/>
      <c r="AE449" s="13"/>
      <c r="AT449" s="255" t="s">
        <v>159</v>
      </c>
      <c r="AU449" s="255" t="s">
        <v>87</v>
      </c>
      <c r="AV449" s="13" t="s">
        <v>87</v>
      </c>
      <c r="AW449" s="13" t="s">
        <v>32</v>
      </c>
      <c r="AX449" s="13" t="s">
        <v>85</v>
      </c>
      <c r="AY449" s="255" t="s">
        <v>148</v>
      </c>
    </row>
    <row r="450" spans="1:65" s="2" customFormat="1" ht="21.75" customHeight="1">
      <c r="A450" s="39"/>
      <c r="B450" s="40"/>
      <c r="C450" s="227" t="s">
        <v>562</v>
      </c>
      <c r="D450" s="227" t="s">
        <v>150</v>
      </c>
      <c r="E450" s="228" t="s">
        <v>563</v>
      </c>
      <c r="F450" s="229" t="s">
        <v>564</v>
      </c>
      <c r="G450" s="230" t="s">
        <v>153</v>
      </c>
      <c r="H450" s="231">
        <v>41.37</v>
      </c>
      <c r="I450" s="232"/>
      <c r="J450" s="233">
        <f>ROUND(I450*H450,2)</f>
        <v>0</v>
      </c>
      <c r="K450" s="229" t="s">
        <v>163</v>
      </c>
      <c r="L450" s="45"/>
      <c r="M450" s="234" t="s">
        <v>1</v>
      </c>
      <c r="N450" s="235" t="s">
        <v>42</v>
      </c>
      <c r="O450" s="92"/>
      <c r="P450" s="236">
        <f>O450*H450</f>
        <v>0</v>
      </c>
      <c r="Q450" s="236">
        <v>0.5511</v>
      </c>
      <c r="R450" s="236">
        <f>Q450*H450</f>
        <v>22.799007</v>
      </c>
      <c r="S450" s="236">
        <v>0</v>
      </c>
      <c r="T450" s="237">
        <f>S450*H450</f>
        <v>0</v>
      </c>
      <c r="U450" s="39"/>
      <c r="V450" s="39"/>
      <c r="W450" s="39"/>
      <c r="X450" s="39"/>
      <c r="Y450" s="39"/>
      <c r="Z450" s="39"/>
      <c r="AA450" s="39"/>
      <c r="AB450" s="39"/>
      <c r="AC450" s="39"/>
      <c r="AD450" s="39"/>
      <c r="AE450" s="39"/>
      <c r="AR450" s="238" t="s">
        <v>155</v>
      </c>
      <c r="AT450" s="238" t="s">
        <v>150</v>
      </c>
      <c r="AU450" s="238" t="s">
        <v>87</v>
      </c>
      <c r="AY450" s="18" t="s">
        <v>148</v>
      </c>
      <c r="BE450" s="239">
        <f>IF(N450="základní",J450,0)</f>
        <v>0</v>
      </c>
      <c r="BF450" s="239">
        <f>IF(N450="snížená",J450,0)</f>
        <v>0</v>
      </c>
      <c r="BG450" s="239">
        <f>IF(N450="zákl. přenesená",J450,0)</f>
        <v>0</v>
      </c>
      <c r="BH450" s="239">
        <f>IF(N450="sníž. přenesená",J450,0)</f>
        <v>0</v>
      </c>
      <c r="BI450" s="239">
        <f>IF(N450="nulová",J450,0)</f>
        <v>0</v>
      </c>
      <c r="BJ450" s="18" t="s">
        <v>85</v>
      </c>
      <c r="BK450" s="239">
        <f>ROUND(I450*H450,2)</f>
        <v>0</v>
      </c>
      <c r="BL450" s="18" t="s">
        <v>155</v>
      </c>
      <c r="BM450" s="238" t="s">
        <v>565</v>
      </c>
    </row>
    <row r="451" spans="1:51" s="13" customFormat="1" ht="12">
      <c r="A451" s="13"/>
      <c r="B451" s="245"/>
      <c r="C451" s="246"/>
      <c r="D451" s="240" t="s">
        <v>159</v>
      </c>
      <c r="E451" s="247" t="s">
        <v>1</v>
      </c>
      <c r="F451" s="248" t="s">
        <v>566</v>
      </c>
      <c r="G451" s="246"/>
      <c r="H451" s="249">
        <v>41.37</v>
      </c>
      <c r="I451" s="250"/>
      <c r="J451" s="246"/>
      <c r="K451" s="246"/>
      <c r="L451" s="251"/>
      <c r="M451" s="252"/>
      <c r="N451" s="253"/>
      <c r="O451" s="253"/>
      <c r="P451" s="253"/>
      <c r="Q451" s="253"/>
      <c r="R451" s="253"/>
      <c r="S451" s="253"/>
      <c r="T451" s="254"/>
      <c r="U451" s="13"/>
      <c r="V451" s="13"/>
      <c r="W451" s="13"/>
      <c r="X451" s="13"/>
      <c r="Y451" s="13"/>
      <c r="Z451" s="13"/>
      <c r="AA451" s="13"/>
      <c r="AB451" s="13"/>
      <c r="AC451" s="13"/>
      <c r="AD451" s="13"/>
      <c r="AE451" s="13"/>
      <c r="AT451" s="255" t="s">
        <v>159</v>
      </c>
      <c r="AU451" s="255" t="s">
        <v>87</v>
      </c>
      <c r="AV451" s="13" t="s">
        <v>87</v>
      </c>
      <c r="AW451" s="13" t="s">
        <v>32</v>
      </c>
      <c r="AX451" s="13" t="s">
        <v>77</v>
      </c>
      <c r="AY451" s="255" t="s">
        <v>148</v>
      </c>
    </row>
    <row r="452" spans="1:51" s="15" customFormat="1" ht="12">
      <c r="A452" s="15"/>
      <c r="B452" s="266"/>
      <c r="C452" s="267"/>
      <c r="D452" s="240" t="s">
        <v>159</v>
      </c>
      <c r="E452" s="268" t="s">
        <v>1</v>
      </c>
      <c r="F452" s="269" t="s">
        <v>167</v>
      </c>
      <c r="G452" s="267"/>
      <c r="H452" s="270">
        <v>41.37</v>
      </c>
      <c r="I452" s="271"/>
      <c r="J452" s="267"/>
      <c r="K452" s="267"/>
      <c r="L452" s="272"/>
      <c r="M452" s="273"/>
      <c r="N452" s="274"/>
      <c r="O452" s="274"/>
      <c r="P452" s="274"/>
      <c r="Q452" s="274"/>
      <c r="R452" s="274"/>
      <c r="S452" s="274"/>
      <c r="T452" s="275"/>
      <c r="U452" s="15"/>
      <c r="V452" s="15"/>
      <c r="W452" s="15"/>
      <c r="X452" s="15"/>
      <c r="Y452" s="15"/>
      <c r="Z452" s="15"/>
      <c r="AA452" s="15"/>
      <c r="AB452" s="15"/>
      <c r="AC452" s="15"/>
      <c r="AD452" s="15"/>
      <c r="AE452" s="15"/>
      <c r="AT452" s="276" t="s">
        <v>159</v>
      </c>
      <c r="AU452" s="276" t="s">
        <v>87</v>
      </c>
      <c r="AV452" s="15" t="s">
        <v>155</v>
      </c>
      <c r="AW452" s="15" t="s">
        <v>32</v>
      </c>
      <c r="AX452" s="15" t="s">
        <v>85</v>
      </c>
      <c r="AY452" s="276" t="s">
        <v>148</v>
      </c>
    </row>
    <row r="453" spans="1:65" s="2" customFormat="1" ht="21.75" customHeight="1">
      <c r="A453" s="39"/>
      <c r="B453" s="40"/>
      <c r="C453" s="227" t="s">
        <v>567</v>
      </c>
      <c r="D453" s="227" t="s">
        <v>150</v>
      </c>
      <c r="E453" s="228" t="s">
        <v>568</v>
      </c>
      <c r="F453" s="229" t="s">
        <v>569</v>
      </c>
      <c r="G453" s="230" t="s">
        <v>153</v>
      </c>
      <c r="H453" s="231">
        <v>41.37</v>
      </c>
      <c r="I453" s="232"/>
      <c r="J453" s="233">
        <f>ROUND(I453*H453,2)</f>
        <v>0</v>
      </c>
      <c r="K453" s="229" t="s">
        <v>163</v>
      </c>
      <c r="L453" s="45"/>
      <c r="M453" s="234" t="s">
        <v>1</v>
      </c>
      <c r="N453" s="235" t="s">
        <v>42</v>
      </c>
      <c r="O453" s="92"/>
      <c r="P453" s="236">
        <f>O453*H453</f>
        <v>0</v>
      </c>
      <c r="Q453" s="236">
        <v>0.2756</v>
      </c>
      <c r="R453" s="236">
        <f>Q453*H453</f>
        <v>11.401572</v>
      </c>
      <c r="S453" s="236">
        <v>0</v>
      </c>
      <c r="T453" s="237">
        <f>S453*H453</f>
        <v>0</v>
      </c>
      <c r="U453" s="39"/>
      <c r="V453" s="39"/>
      <c r="W453" s="39"/>
      <c r="X453" s="39"/>
      <c r="Y453" s="39"/>
      <c r="Z453" s="39"/>
      <c r="AA453" s="39"/>
      <c r="AB453" s="39"/>
      <c r="AC453" s="39"/>
      <c r="AD453" s="39"/>
      <c r="AE453" s="39"/>
      <c r="AR453" s="238" t="s">
        <v>155</v>
      </c>
      <c r="AT453" s="238" t="s">
        <v>150</v>
      </c>
      <c r="AU453" s="238" t="s">
        <v>87</v>
      </c>
      <c r="AY453" s="18" t="s">
        <v>148</v>
      </c>
      <c r="BE453" s="239">
        <f>IF(N453="základní",J453,0)</f>
        <v>0</v>
      </c>
      <c r="BF453" s="239">
        <f>IF(N453="snížená",J453,0)</f>
        <v>0</v>
      </c>
      <c r="BG453" s="239">
        <f>IF(N453="zákl. přenesená",J453,0)</f>
        <v>0</v>
      </c>
      <c r="BH453" s="239">
        <f>IF(N453="sníž. přenesená",J453,0)</f>
        <v>0</v>
      </c>
      <c r="BI453" s="239">
        <f>IF(N453="nulová",J453,0)</f>
        <v>0</v>
      </c>
      <c r="BJ453" s="18" t="s">
        <v>85</v>
      </c>
      <c r="BK453" s="239">
        <f>ROUND(I453*H453,2)</f>
        <v>0</v>
      </c>
      <c r="BL453" s="18" t="s">
        <v>155</v>
      </c>
      <c r="BM453" s="238" t="s">
        <v>570</v>
      </c>
    </row>
    <row r="454" spans="1:51" s="13" customFormat="1" ht="12">
      <c r="A454" s="13"/>
      <c r="B454" s="245"/>
      <c r="C454" s="246"/>
      <c r="D454" s="240" t="s">
        <v>159</v>
      </c>
      <c r="E454" s="247" t="s">
        <v>1</v>
      </c>
      <c r="F454" s="248" t="s">
        <v>571</v>
      </c>
      <c r="G454" s="246"/>
      <c r="H454" s="249">
        <v>41.37</v>
      </c>
      <c r="I454" s="250"/>
      <c r="J454" s="246"/>
      <c r="K454" s="246"/>
      <c r="L454" s="251"/>
      <c r="M454" s="252"/>
      <c r="N454" s="253"/>
      <c r="O454" s="253"/>
      <c r="P454" s="253"/>
      <c r="Q454" s="253"/>
      <c r="R454" s="253"/>
      <c r="S454" s="253"/>
      <c r="T454" s="254"/>
      <c r="U454" s="13"/>
      <c r="V454" s="13"/>
      <c r="W454" s="13"/>
      <c r="X454" s="13"/>
      <c r="Y454" s="13"/>
      <c r="Z454" s="13"/>
      <c r="AA454" s="13"/>
      <c r="AB454" s="13"/>
      <c r="AC454" s="13"/>
      <c r="AD454" s="13"/>
      <c r="AE454" s="13"/>
      <c r="AT454" s="255" t="s">
        <v>159</v>
      </c>
      <c r="AU454" s="255" t="s">
        <v>87</v>
      </c>
      <c r="AV454" s="13" t="s">
        <v>87</v>
      </c>
      <c r="AW454" s="13" t="s">
        <v>32</v>
      </c>
      <c r="AX454" s="13" t="s">
        <v>85</v>
      </c>
      <c r="AY454" s="255" t="s">
        <v>148</v>
      </c>
    </row>
    <row r="455" spans="1:65" s="2" customFormat="1" ht="24.15" customHeight="1">
      <c r="A455" s="39"/>
      <c r="B455" s="40"/>
      <c r="C455" s="227" t="s">
        <v>572</v>
      </c>
      <c r="D455" s="227" t="s">
        <v>150</v>
      </c>
      <c r="E455" s="228" t="s">
        <v>573</v>
      </c>
      <c r="F455" s="229" t="s">
        <v>574</v>
      </c>
      <c r="G455" s="230" t="s">
        <v>153</v>
      </c>
      <c r="H455" s="231">
        <v>18.63</v>
      </c>
      <c r="I455" s="232"/>
      <c r="J455" s="233">
        <f>ROUND(I455*H455,2)</f>
        <v>0</v>
      </c>
      <c r="K455" s="229" t="s">
        <v>154</v>
      </c>
      <c r="L455" s="45"/>
      <c r="M455" s="234" t="s">
        <v>1</v>
      </c>
      <c r="N455" s="235" t="s">
        <v>42</v>
      </c>
      <c r="O455" s="92"/>
      <c r="P455" s="236">
        <f>O455*H455</f>
        <v>0</v>
      </c>
      <c r="Q455" s="236">
        <v>0.24096</v>
      </c>
      <c r="R455" s="236">
        <f>Q455*H455</f>
        <v>4.4890848</v>
      </c>
      <c r="S455" s="236">
        <v>0</v>
      </c>
      <c r="T455" s="237">
        <f>S455*H455</f>
        <v>0</v>
      </c>
      <c r="U455" s="39"/>
      <c r="V455" s="39"/>
      <c r="W455" s="39"/>
      <c r="X455" s="39"/>
      <c r="Y455" s="39"/>
      <c r="Z455" s="39"/>
      <c r="AA455" s="39"/>
      <c r="AB455" s="39"/>
      <c r="AC455" s="39"/>
      <c r="AD455" s="39"/>
      <c r="AE455" s="39"/>
      <c r="AR455" s="238" t="s">
        <v>155</v>
      </c>
      <c r="AT455" s="238" t="s">
        <v>150</v>
      </c>
      <c r="AU455" s="238" t="s">
        <v>87</v>
      </c>
      <c r="AY455" s="18" t="s">
        <v>148</v>
      </c>
      <c r="BE455" s="239">
        <f>IF(N455="základní",J455,0)</f>
        <v>0</v>
      </c>
      <c r="BF455" s="239">
        <f>IF(N455="snížená",J455,0)</f>
        <v>0</v>
      </c>
      <c r="BG455" s="239">
        <f>IF(N455="zákl. přenesená",J455,0)</f>
        <v>0</v>
      </c>
      <c r="BH455" s="239">
        <f>IF(N455="sníž. přenesená",J455,0)</f>
        <v>0</v>
      </c>
      <c r="BI455" s="239">
        <f>IF(N455="nulová",J455,0)</f>
        <v>0</v>
      </c>
      <c r="BJ455" s="18" t="s">
        <v>85</v>
      </c>
      <c r="BK455" s="239">
        <f>ROUND(I455*H455,2)</f>
        <v>0</v>
      </c>
      <c r="BL455" s="18" t="s">
        <v>155</v>
      </c>
      <c r="BM455" s="238" t="s">
        <v>575</v>
      </c>
    </row>
    <row r="456" spans="1:47" s="2" customFormat="1" ht="12">
      <c r="A456" s="39"/>
      <c r="B456" s="40"/>
      <c r="C456" s="41"/>
      <c r="D456" s="240" t="s">
        <v>157</v>
      </c>
      <c r="E456" s="41"/>
      <c r="F456" s="241" t="s">
        <v>158</v>
      </c>
      <c r="G456" s="41"/>
      <c r="H456" s="41"/>
      <c r="I456" s="242"/>
      <c r="J456" s="41"/>
      <c r="K456" s="41"/>
      <c r="L456" s="45"/>
      <c r="M456" s="243"/>
      <c r="N456" s="244"/>
      <c r="O456" s="92"/>
      <c r="P456" s="92"/>
      <c r="Q456" s="92"/>
      <c r="R456" s="92"/>
      <c r="S456" s="92"/>
      <c r="T456" s="93"/>
      <c r="U456" s="39"/>
      <c r="V456" s="39"/>
      <c r="W456" s="39"/>
      <c r="X456" s="39"/>
      <c r="Y456" s="39"/>
      <c r="Z456" s="39"/>
      <c r="AA456" s="39"/>
      <c r="AB456" s="39"/>
      <c r="AC456" s="39"/>
      <c r="AD456" s="39"/>
      <c r="AE456" s="39"/>
      <c r="AT456" s="18" t="s">
        <v>157</v>
      </c>
      <c r="AU456" s="18" t="s">
        <v>87</v>
      </c>
    </row>
    <row r="457" spans="1:51" s="13" customFormat="1" ht="12">
      <c r="A457" s="13"/>
      <c r="B457" s="245"/>
      <c r="C457" s="246"/>
      <c r="D457" s="240" t="s">
        <v>159</v>
      </c>
      <c r="E457" s="247" t="s">
        <v>1</v>
      </c>
      <c r="F457" s="248" t="s">
        <v>576</v>
      </c>
      <c r="G457" s="246"/>
      <c r="H457" s="249">
        <v>18.63</v>
      </c>
      <c r="I457" s="250"/>
      <c r="J457" s="246"/>
      <c r="K457" s="246"/>
      <c r="L457" s="251"/>
      <c r="M457" s="252"/>
      <c r="N457" s="253"/>
      <c r="O457" s="253"/>
      <c r="P457" s="253"/>
      <c r="Q457" s="253"/>
      <c r="R457" s="253"/>
      <c r="S457" s="253"/>
      <c r="T457" s="254"/>
      <c r="U457" s="13"/>
      <c r="V457" s="13"/>
      <c r="W457" s="13"/>
      <c r="X457" s="13"/>
      <c r="Y457" s="13"/>
      <c r="Z457" s="13"/>
      <c r="AA457" s="13"/>
      <c r="AB457" s="13"/>
      <c r="AC457" s="13"/>
      <c r="AD457" s="13"/>
      <c r="AE457" s="13"/>
      <c r="AT457" s="255" t="s">
        <v>159</v>
      </c>
      <c r="AU457" s="255" t="s">
        <v>87</v>
      </c>
      <c r="AV457" s="13" t="s">
        <v>87</v>
      </c>
      <c r="AW457" s="13" t="s">
        <v>32</v>
      </c>
      <c r="AX457" s="13" t="s">
        <v>85</v>
      </c>
      <c r="AY457" s="255" t="s">
        <v>148</v>
      </c>
    </row>
    <row r="458" spans="1:65" s="2" customFormat="1" ht="24.15" customHeight="1">
      <c r="A458" s="39"/>
      <c r="B458" s="40"/>
      <c r="C458" s="227" t="s">
        <v>577</v>
      </c>
      <c r="D458" s="227" t="s">
        <v>150</v>
      </c>
      <c r="E458" s="228" t="s">
        <v>578</v>
      </c>
      <c r="F458" s="229" t="s">
        <v>579</v>
      </c>
      <c r="G458" s="230" t="s">
        <v>153</v>
      </c>
      <c r="H458" s="231">
        <v>22.74</v>
      </c>
      <c r="I458" s="232"/>
      <c r="J458" s="233">
        <f>ROUND(I458*H458,2)</f>
        <v>0</v>
      </c>
      <c r="K458" s="229" t="s">
        <v>154</v>
      </c>
      <c r="L458" s="45"/>
      <c r="M458" s="234" t="s">
        <v>1</v>
      </c>
      <c r="N458" s="235" t="s">
        <v>42</v>
      </c>
      <c r="O458" s="92"/>
      <c r="P458" s="236">
        <f>O458*H458</f>
        <v>0</v>
      </c>
      <c r="Q458" s="236">
        <v>0.24096</v>
      </c>
      <c r="R458" s="236">
        <f>Q458*H458</f>
        <v>5.4794304</v>
      </c>
      <c r="S458" s="236">
        <v>0</v>
      </c>
      <c r="T458" s="237">
        <f>S458*H458</f>
        <v>0</v>
      </c>
      <c r="U458" s="39"/>
      <c r="V458" s="39"/>
      <c r="W458" s="39"/>
      <c r="X458" s="39"/>
      <c r="Y458" s="39"/>
      <c r="Z458" s="39"/>
      <c r="AA458" s="39"/>
      <c r="AB458" s="39"/>
      <c r="AC458" s="39"/>
      <c r="AD458" s="39"/>
      <c r="AE458" s="39"/>
      <c r="AR458" s="238" t="s">
        <v>155</v>
      </c>
      <c r="AT458" s="238" t="s">
        <v>150</v>
      </c>
      <c r="AU458" s="238" t="s">
        <v>87</v>
      </c>
      <c r="AY458" s="18" t="s">
        <v>148</v>
      </c>
      <c r="BE458" s="239">
        <f>IF(N458="základní",J458,0)</f>
        <v>0</v>
      </c>
      <c r="BF458" s="239">
        <f>IF(N458="snížená",J458,0)</f>
        <v>0</v>
      </c>
      <c r="BG458" s="239">
        <f>IF(N458="zákl. přenesená",J458,0)</f>
        <v>0</v>
      </c>
      <c r="BH458" s="239">
        <f>IF(N458="sníž. přenesená",J458,0)</f>
        <v>0</v>
      </c>
      <c r="BI458" s="239">
        <f>IF(N458="nulová",J458,0)</f>
        <v>0</v>
      </c>
      <c r="BJ458" s="18" t="s">
        <v>85</v>
      </c>
      <c r="BK458" s="239">
        <f>ROUND(I458*H458,2)</f>
        <v>0</v>
      </c>
      <c r="BL458" s="18" t="s">
        <v>155</v>
      </c>
      <c r="BM458" s="238" t="s">
        <v>580</v>
      </c>
    </row>
    <row r="459" spans="1:47" s="2" customFormat="1" ht="12">
      <c r="A459" s="39"/>
      <c r="B459" s="40"/>
      <c r="C459" s="41"/>
      <c r="D459" s="240" t="s">
        <v>157</v>
      </c>
      <c r="E459" s="41"/>
      <c r="F459" s="241" t="s">
        <v>158</v>
      </c>
      <c r="G459" s="41"/>
      <c r="H459" s="41"/>
      <c r="I459" s="242"/>
      <c r="J459" s="41"/>
      <c r="K459" s="41"/>
      <c r="L459" s="45"/>
      <c r="M459" s="243"/>
      <c r="N459" s="244"/>
      <c r="O459" s="92"/>
      <c r="P459" s="92"/>
      <c r="Q459" s="92"/>
      <c r="R459" s="92"/>
      <c r="S459" s="92"/>
      <c r="T459" s="93"/>
      <c r="U459" s="39"/>
      <c r="V459" s="39"/>
      <c r="W459" s="39"/>
      <c r="X459" s="39"/>
      <c r="Y459" s="39"/>
      <c r="Z459" s="39"/>
      <c r="AA459" s="39"/>
      <c r="AB459" s="39"/>
      <c r="AC459" s="39"/>
      <c r="AD459" s="39"/>
      <c r="AE459" s="39"/>
      <c r="AT459" s="18" t="s">
        <v>157</v>
      </c>
      <c r="AU459" s="18" t="s">
        <v>87</v>
      </c>
    </row>
    <row r="460" spans="1:51" s="13" customFormat="1" ht="12">
      <c r="A460" s="13"/>
      <c r="B460" s="245"/>
      <c r="C460" s="246"/>
      <c r="D460" s="240" t="s">
        <v>159</v>
      </c>
      <c r="E460" s="247" t="s">
        <v>1</v>
      </c>
      <c r="F460" s="248" t="s">
        <v>581</v>
      </c>
      <c r="G460" s="246"/>
      <c r="H460" s="249">
        <v>22.74</v>
      </c>
      <c r="I460" s="250"/>
      <c r="J460" s="246"/>
      <c r="K460" s="246"/>
      <c r="L460" s="251"/>
      <c r="M460" s="252"/>
      <c r="N460" s="253"/>
      <c r="O460" s="253"/>
      <c r="P460" s="253"/>
      <c r="Q460" s="253"/>
      <c r="R460" s="253"/>
      <c r="S460" s="253"/>
      <c r="T460" s="254"/>
      <c r="U460" s="13"/>
      <c r="V460" s="13"/>
      <c r="W460" s="13"/>
      <c r="X460" s="13"/>
      <c r="Y460" s="13"/>
      <c r="Z460" s="13"/>
      <c r="AA460" s="13"/>
      <c r="AB460" s="13"/>
      <c r="AC460" s="13"/>
      <c r="AD460" s="13"/>
      <c r="AE460" s="13"/>
      <c r="AT460" s="255" t="s">
        <v>159</v>
      </c>
      <c r="AU460" s="255" t="s">
        <v>87</v>
      </c>
      <c r="AV460" s="13" t="s">
        <v>87</v>
      </c>
      <c r="AW460" s="13" t="s">
        <v>32</v>
      </c>
      <c r="AX460" s="13" t="s">
        <v>85</v>
      </c>
      <c r="AY460" s="255" t="s">
        <v>148</v>
      </c>
    </row>
    <row r="461" spans="1:65" s="2" customFormat="1" ht="24.15" customHeight="1">
      <c r="A461" s="39"/>
      <c r="B461" s="40"/>
      <c r="C461" s="227" t="s">
        <v>582</v>
      </c>
      <c r="D461" s="227" t="s">
        <v>150</v>
      </c>
      <c r="E461" s="228" t="s">
        <v>583</v>
      </c>
      <c r="F461" s="229" t="s">
        <v>584</v>
      </c>
      <c r="G461" s="230" t="s">
        <v>418</v>
      </c>
      <c r="H461" s="231">
        <v>1</v>
      </c>
      <c r="I461" s="232"/>
      <c r="J461" s="233">
        <f>ROUND(I461*H461,2)</f>
        <v>0</v>
      </c>
      <c r="K461" s="229" t="s">
        <v>163</v>
      </c>
      <c r="L461" s="45"/>
      <c r="M461" s="234" t="s">
        <v>1</v>
      </c>
      <c r="N461" s="235" t="s">
        <v>42</v>
      </c>
      <c r="O461" s="92"/>
      <c r="P461" s="236">
        <f>O461*H461</f>
        <v>0</v>
      </c>
      <c r="Q461" s="236">
        <v>0</v>
      </c>
      <c r="R461" s="236">
        <f>Q461*H461</f>
        <v>0</v>
      </c>
      <c r="S461" s="236">
        <v>0</v>
      </c>
      <c r="T461" s="237">
        <f>S461*H461</f>
        <v>0</v>
      </c>
      <c r="U461" s="39"/>
      <c r="V461" s="39"/>
      <c r="W461" s="39"/>
      <c r="X461" s="39"/>
      <c r="Y461" s="39"/>
      <c r="Z461" s="39"/>
      <c r="AA461" s="39"/>
      <c r="AB461" s="39"/>
      <c r="AC461" s="39"/>
      <c r="AD461" s="39"/>
      <c r="AE461" s="39"/>
      <c r="AR461" s="238" t="s">
        <v>155</v>
      </c>
      <c r="AT461" s="238" t="s">
        <v>150</v>
      </c>
      <c r="AU461" s="238" t="s">
        <v>87</v>
      </c>
      <c r="AY461" s="18" t="s">
        <v>148</v>
      </c>
      <c r="BE461" s="239">
        <f>IF(N461="základní",J461,0)</f>
        <v>0</v>
      </c>
      <c r="BF461" s="239">
        <f>IF(N461="snížená",J461,0)</f>
        <v>0</v>
      </c>
      <c r="BG461" s="239">
        <f>IF(N461="zákl. přenesená",J461,0)</f>
        <v>0</v>
      </c>
      <c r="BH461" s="239">
        <f>IF(N461="sníž. přenesená",J461,0)</f>
        <v>0</v>
      </c>
      <c r="BI461" s="239">
        <f>IF(N461="nulová",J461,0)</f>
        <v>0</v>
      </c>
      <c r="BJ461" s="18" t="s">
        <v>85</v>
      </c>
      <c r="BK461" s="239">
        <f>ROUND(I461*H461,2)</f>
        <v>0</v>
      </c>
      <c r="BL461" s="18" t="s">
        <v>155</v>
      </c>
      <c r="BM461" s="238" t="s">
        <v>585</v>
      </c>
    </row>
    <row r="462" spans="1:51" s="13" customFormat="1" ht="12">
      <c r="A462" s="13"/>
      <c r="B462" s="245"/>
      <c r="C462" s="246"/>
      <c r="D462" s="240" t="s">
        <v>159</v>
      </c>
      <c r="E462" s="247" t="s">
        <v>1</v>
      </c>
      <c r="F462" s="248" t="s">
        <v>586</v>
      </c>
      <c r="G462" s="246"/>
      <c r="H462" s="249">
        <v>1</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159</v>
      </c>
      <c r="AU462" s="255" t="s">
        <v>87</v>
      </c>
      <c r="AV462" s="13" t="s">
        <v>87</v>
      </c>
      <c r="AW462" s="13" t="s">
        <v>32</v>
      </c>
      <c r="AX462" s="13" t="s">
        <v>85</v>
      </c>
      <c r="AY462" s="255" t="s">
        <v>148</v>
      </c>
    </row>
    <row r="463" spans="1:65" s="2" customFormat="1" ht="21.75" customHeight="1">
      <c r="A463" s="39"/>
      <c r="B463" s="40"/>
      <c r="C463" s="288" t="s">
        <v>587</v>
      </c>
      <c r="D463" s="288" t="s">
        <v>295</v>
      </c>
      <c r="E463" s="289" t="s">
        <v>588</v>
      </c>
      <c r="F463" s="290" t="s">
        <v>589</v>
      </c>
      <c r="G463" s="291" t="s">
        <v>418</v>
      </c>
      <c r="H463" s="292">
        <v>1</v>
      </c>
      <c r="I463" s="293"/>
      <c r="J463" s="294">
        <f>ROUND(I463*H463,2)</f>
        <v>0</v>
      </c>
      <c r="K463" s="290" t="s">
        <v>154</v>
      </c>
      <c r="L463" s="295"/>
      <c r="M463" s="296" t="s">
        <v>1</v>
      </c>
      <c r="N463" s="297" t="s">
        <v>42</v>
      </c>
      <c r="O463" s="92"/>
      <c r="P463" s="236">
        <f>O463*H463</f>
        <v>0</v>
      </c>
      <c r="Q463" s="236">
        <v>0.00024</v>
      </c>
      <c r="R463" s="236">
        <f>Q463*H463</f>
        <v>0.00024</v>
      </c>
      <c r="S463" s="236">
        <v>0</v>
      </c>
      <c r="T463" s="237">
        <f>S463*H463</f>
        <v>0</v>
      </c>
      <c r="U463" s="39"/>
      <c r="V463" s="39"/>
      <c r="W463" s="39"/>
      <c r="X463" s="39"/>
      <c r="Y463" s="39"/>
      <c r="Z463" s="39"/>
      <c r="AA463" s="39"/>
      <c r="AB463" s="39"/>
      <c r="AC463" s="39"/>
      <c r="AD463" s="39"/>
      <c r="AE463" s="39"/>
      <c r="AR463" s="238" t="s">
        <v>192</v>
      </c>
      <c r="AT463" s="238" t="s">
        <v>295</v>
      </c>
      <c r="AU463" s="238" t="s">
        <v>87</v>
      </c>
      <c r="AY463" s="18" t="s">
        <v>148</v>
      </c>
      <c r="BE463" s="239">
        <f>IF(N463="základní",J463,0)</f>
        <v>0</v>
      </c>
      <c r="BF463" s="239">
        <f>IF(N463="snížená",J463,0)</f>
        <v>0</v>
      </c>
      <c r="BG463" s="239">
        <f>IF(N463="zákl. přenesená",J463,0)</f>
        <v>0</v>
      </c>
      <c r="BH463" s="239">
        <f>IF(N463="sníž. přenesená",J463,0)</f>
        <v>0</v>
      </c>
      <c r="BI463" s="239">
        <f>IF(N463="nulová",J463,0)</f>
        <v>0</v>
      </c>
      <c r="BJ463" s="18" t="s">
        <v>85</v>
      </c>
      <c r="BK463" s="239">
        <f>ROUND(I463*H463,2)</f>
        <v>0</v>
      </c>
      <c r="BL463" s="18" t="s">
        <v>155</v>
      </c>
      <c r="BM463" s="238" t="s">
        <v>590</v>
      </c>
    </row>
    <row r="464" spans="1:47" s="2" customFormat="1" ht="12">
      <c r="A464" s="39"/>
      <c r="B464" s="40"/>
      <c r="C464" s="41"/>
      <c r="D464" s="240" t="s">
        <v>157</v>
      </c>
      <c r="E464" s="41"/>
      <c r="F464" s="241" t="s">
        <v>158</v>
      </c>
      <c r="G464" s="41"/>
      <c r="H464" s="41"/>
      <c r="I464" s="242"/>
      <c r="J464" s="41"/>
      <c r="K464" s="41"/>
      <c r="L464" s="45"/>
      <c r="M464" s="243"/>
      <c r="N464" s="244"/>
      <c r="O464" s="92"/>
      <c r="P464" s="92"/>
      <c r="Q464" s="92"/>
      <c r="R464" s="92"/>
      <c r="S464" s="92"/>
      <c r="T464" s="93"/>
      <c r="U464" s="39"/>
      <c r="V464" s="39"/>
      <c r="W464" s="39"/>
      <c r="X464" s="39"/>
      <c r="Y464" s="39"/>
      <c r="Z464" s="39"/>
      <c r="AA464" s="39"/>
      <c r="AB464" s="39"/>
      <c r="AC464" s="39"/>
      <c r="AD464" s="39"/>
      <c r="AE464" s="39"/>
      <c r="AT464" s="18" t="s">
        <v>157</v>
      </c>
      <c r="AU464" s="18" t="s">
        <v>87</v>
      </c>
    </row>
    <row r="465" spans="1:65" s="2" customFormat="1" ht="24.15" customHeight="1">
      <c r="A465" s="39"/>
      <c r="B465" s="40"/>
      <c r="C465" s="227" t="s">
        <v>591</v>
      </c>
      <c r="D465" s="227" t="s">
        <v>150</v>
      </c>
      <c r="E465" s="228" t="s">
        <v>592</v>
      </c>
      <c r="F465" s="229" t="s">
        <v>593</v>
      </c>
      <c r="G465" s="230" t="s">
        <v>418</v>
      </c>
      <c r="H465" s="231">
        <v>1</v>
      </c>
      <c r="I465" s="232"/>
      <c r="J465" s="233">
        <f>ROUND(I465*H465,2)</f>
        <v>0</v>
      </c>
      <c r="K465" s="229" t="s">
        <v>163</v>
      </c>
      <c r="L465" s="45"/>
      <c r="M465" s="234" t="s">
        <v>1</v>
      </c>
      <c r="N465" s="235" t="s">
        <v>42</v>
      </c>
      <c r="O465" s="92"/>
      <c r="P465" s="236">
        <f>O465*H465</f>
        <v>0</v>
      </c>
      <c r="Q465" s="236">
        <v>0</v>
      </c>
      <c r="R465" s="236">
        <f>Q465*H465</f>
        <v>0</v>
      </c>
      <c r="S465" s="236">
        <v>0</v>
      </c>
      <c r="T465" s="237">
        <f>S465*H465</f>
        <v>0</v>
      </c>
      <c r="U465" s="39"/>
      <c r="V465" s="39"/>
      <c r="W465" s="39"/>
      <c r="X465" s="39"/>
      <c r="Y465" s="39"/>
      <c r="Z465" s="39"/>
      <c r="AA465" s="39"/>
      <c r="AB465" s="39"/>
      <c r="AC465" s="39"/>
      <c r="AD465" s="39"/>
      <c r="AE465" s="39"/>
      <c r="AR465" s="238" t="s">
        <v>155</v>
      </c>
      <c r="AT465" s="238" t="s">
        <v>150</v>
      </c>
      <c r="AU465" s="238" t="s">
        <v>87</v>
      </c>
      <c r="AY465" s="18" t="s">
        <v>148</v>
      </c>
      <c r="BE465" s="239">
        <f>IF(N465="základní",J465,0)</f>
        <v>0</v>
      </c>
      <c r="BF465" s="239">
        <f>IF(N465="snížená",J465,0)</f>
        <v>0</v>
      </c>
      <c r="BG465" s="239">
        <f>IF(N465="zákl. přenesená",J465,0)</f>
        <v>0</v>
      </c>
      <c r="BH465" s="239">
        <f>IF(N465="sníž. přenesená",J465,0)</f>
        <v>0</v>
      </c>
      <c r="BI465" s="239">
        <f>IF(N465="nulová",J465,0)</f>
        <v>0</v>
      </c>
      <c r="BJ465" s="18" t="s">
        <v>85</v>
      </c>
      <c r="BK465" s="239">
        <f>ROUND(I465*H465,2)</f>
        <v>0</v>
      </c>
      <c r="BL465" s="18" t="s">
        <v>155</v>
      </c>
      <c r="BM465" s="238" t="s">
        <v>594</v>
      </c>
    </row>
    <row r="466" spans="1:65" s="2" customFormat="1" ht="16.5" customHeight="1">
      <c r="A466" s="39"/>
      <c r="B466" s="40"/>
      <c r="C466" s="288" t="s">
        <v>595</v>
      </c>
      <c r="D466" s="288" t="s">
        <v>295</v>
      </c>
      <c r="E466" s="289" t="s">
        <v>596</v>
      </c>
      <c r="F466" s="290" t="s">
        <v>597</v>
      </c>
      <c r="G466" s="291" t="s">
        <v>418</v>
      </c>
      <c r="H466" s="292">
        <v>1</v>
      </c>
      <c r="I466" s="293"/>
      <c r="J466" s="294">
        <f>ROUND(I466*H466,2)</f>
        <v>0</v>
      </c>
      <c r="K466" s="290" t="s">
        <v>241</v>
      </c>
      <c r="L466" s="295"/>
      <c r="M466" s="296" t="s">
        <v>1</v>
      </c>
      <c r="N466" s="297" t="s">
        <v>42</v>
      </c>
      <c r="O466" s="92"/>
      <c r="P466" s="236">
        <f>O466*H466</f>
        <v>0</v>
      </c>
      <c r="Q466" s="236">
        <v>5E-05</v>
      </c>
      <c r="R466" s="236">
        <f>Q466*H466</f>
        <v>5E-05</v>
      </c>
      <c r="S466" s="236">
        <v>0</v>
      </c>
      <c r="T466" s="237">
        <f>S466*H466</f>
        <v>0</v>
      </c>
      <c r="U466" s="39"/>
      <c r="V466" s="39"/>
      <c r="W466" s="39"/>
      <c r="X466" s="39"/>
      <c r="Y466" s="39"/>
      <c r="Z466" s="39"/>
      <c r="AA466" s="39"/>
      <c r="AB466" s="39"/>
      <c r="AC466" s="39"/>
      <c r="AD466" s="39"/>
      <c r="AE466" s="39"/>
      <c r="AR466" s="238" t="s">
        <v>192</v>
      </c>
      <c r="AT466" s="238" t="s">
        <v>295</v>
      </c>
      <c r="AU466" s="238" t="s">
        <v>87</v>
      </c>
      <c r="AY466" s="18" t="s">
        <v>148</v>
      </c>
      <c r="BE466" s="239">
        <f>IF(N466="základní",J466,0)</f>
        <v>0</v>
      </c>
      <c r="BF466" s="239">
        <f>IF(N466="snížená",J466,0)</f>
        <v>0</v>
      </c>
      <c r="BG466" s="239">
        <f>IF(N466="zákl. přenesená",J466,0)</f>
        <v>0</v>
      </c>
      <c r="BH466" s="239">
        <f>IF(N466="sníž. přenesená",J466,0)</f>
        <v>0</v>
      </c>
      <c r="BI466" s="239">
        <f>IF(N466="nulová",J466,0)</f>
        <v>0</v>
      </c>
      <c r="BJ466" s="18" t="s">
        <v>85</v>
      </c>
      <c r="BK466" s="239">
        <f>ROUND(I466*H466,2)</f>
        <v>0</v>
      </c>
      <c r="BL466" s="18" t="s">
        <v>155</v>
      </c>
      <c r="BM466" s="238" t="s">
        <v>598</v>
      </c>
    </row>
    <row r="467" spans="1:51" s="13" customFormat="1" ht="12">
      <c r="A467" s="13"/>
      <c r="B467" s="245"/>
      <c r="C467" s="246"/>
      <c r="D467" s="240" t="s">
        <v>159</v>
      </c>
      <c r="E467" s="246"/>
      <c r="F467" s="248" t="s">
        <v>599</v>
      </c>
      <c r="G467" s="246"/>
      <c r="H467" s="249">
        <v>1</v>
      </c>
      <c r="I467" s="250"/>
      <c r="J467" s="246"/>
      <c r="K467" s="246"/>
      <c r="L467" s="251"/>
      <c r="M467" s="252"/>
      <c r="N467" s="253"/>
      <c r="O467" s="253"/>
      <c r="P467" s="253"/>
      <c r="Q467" s="253"/>
      <c r="R467" s="253"/>
      <c r="S467" s="253"/>
      <c r="T467" s="254"/>
      <c r="U467" s="13"/>
      <c r="V467" s="13"/>
      <c r="W467" s="13"/>
      <c r="X467" s="13"/>
      <c r="Y467" s="13"/>
      <c r="Z467" s="13"/>
      <c r="AA467" s="13"/>
      <c r="AB467" s="13"/>
      <c r="AC467" s="13"/>
      <c r="AD467" s="13"/>
      <c r="AE467" s="13"/>
      <c r="AT467" s="255" t="s">
        <v>159</v>
      </c>
      <c r="AU467" s="255" t="s">
        <v>87</v>
      </c>
      <c r="AV467" s="13" t="s">
        <v>87</v>
      </c>
      <c r="AW467" s="13" t="s">
        <v>4</v>
      </c>
      <c r="AX467" s="13" t="s">
        <v>85</v>
      </c>
      <c r="AY467" s="255" t="s">
        <v>148</v>
      </c>
    </row>
    <row r="468" spans="1:63" s="12" customFormat="1" ht="22.8" customHeight="1">
      <c r="A468" s="12"/>
      <c r="B468" s="211"/>
      <c r="C468" s="212"/>
      <c r="D468" s="213" t="s">
        <v>76</v>
      </c>
      <c r="E468" s="225" t="s">
        <v>199</v>
      </c>
      <c r="F468" s="225" t="s">
        <v>600</v>
      </c>
      <c r="G468" s="212"/>
      <c r="H468" s="212"/>
      <c r="I468" s="215"/>
      <c r="J468" s="226">
        <f>BK468</f>
        <v>0</v>
      </c>
      <c r="K468" s="212"/>
      <c r="L468" s="217"/>
      <c r="M468" s="218"/>
      <c r="N468" s="219"/>
      <c r="O468" s="219"/>
      <c r="P468" s="220">
        <f>SUM(P469:P556)</f>
        <v>0</v>
      </c>
      <c r="Q468" s="219"/>
      <c r="R468" s="220">
        <f>SUM(R469:R556)</f>
        <v>0.4210736</v>
      </c>
      <c r="S468" s="219"/>
      <c r="T468" s="221">
        <f>SUM(T469:T556)</f>
        <v>61.078599999999994</v>
      </c>
      <c r="U468" s="12"/>
      <c r="V468" s="12"/>
      <c r="W468" s="12"/>
      <c r="X468" s="12"/>
      <c r="Y468" s="12"/>
      <c r="Z468" s="12"/>
      <c r="AA468" s="12"/>
      <c r="AB468" s="12"/>
      <c r="AC468" s="12"/>
      <c r="AD468" s="12"/>
      <c r="AE468" s="12"/>
      <c r="AR468" s="222" t="s">
        <v>85</v>
      </c>
      <c r="AT468" s="223" t="s">
        <v>76</v>
      </c>
      <c r="AU468" s="223" t="s">
        <v>85</v>
      </c>
      <c r="AY468" s="222" t="s">
        <v>148</v>
      </c>
      <c r="BK468" s="224">
        <f>SUM(BK469:BK556)</f>
        <v>0</v>
      </c>
    </row>
    <row r="469" spans="1:65" s="2" customFormat="1" ht="33" customHeight="1">
      <c r="A469" s="39"/>
      <c r="B469" s="40"/>
      <c r="C469" s="227" t="s">
        <v>601</v>
      </c>
      <c r="D469" s="227" t="s">
        <v>150</v>
      </c>
      <c r="E469" s="228" t="s">
        <v>602</v>
      </c>
      <c r="F469" s="229" t="s">
        <v>603</v>
      </c>
      <c r="G469" s="230" t="s">
        <v>153</v>
      </c>
      <c r="H469" s="231">
        <v>780</v>
      </c>
      <c r="I469" s="232"/>
      <c r="J469" s="233">
        <f>ROUND(I469*H469,2)</f>
        <v>0</v>
      </c>
      <c r="K469" s="229" t="s">
        <v>163</v>
      </c>
      <c r="L469" s="45"/>
      <c r="M469" s="234" t="s">
        <v>1</v>
      </c>
      <c r="N469" s="235" t="s">
        <v>42</v>
      </c>
      <c r="O469" s="92"/>
      <c r="P469" s="236">
        <f>O469*H469</f>
        <v>0</v>
      </c>
      <c r="Q469" s="236">
        <v>0</v>
      </c>
      <c r="R469" s="236">
        <f>Q469*H469</f>
        <v>0</v>
      </c>
      <c r="S469" s="236">
        <v>0</v>
      </c>
      <c r="T469" s="237">
        <f>S469*H469</f>
        <v>0</v>
      </c>
      <c r="U469" s="39"/>
      <c r="V469" s="39"/>
      <c r="W469" s="39"/>
      <c r="X469" s="39"/>
      <c r="Y469" s="39"/>
      <c r="Z469" s="39"/>
      <c r="AA469" s="39"/>
      <c r="AB469" s="39"/>
      <c r="AC469" s="39"/>
      <c r="AD469" s="39"/>
      <c r="AE469" s="39"/>
      <c r="AR469" s="238" t="s">
        <v>155</v>
      </c>
      <c r="AT469" s="238" t="s">
        <v>150</v>
      </c>
      <c r="AU469" s="238" t="s">
        <v>87</v>
      </c>
      <c r="AY469" s="18" t="s">
        <v>148</v>
      </c>
      <c r="BE469" s="239">
        <f>IF(N469="základní",J469,0)</f>
        <v>0</v>
      </c>
      <c r="BF469" s="239">
        <f>IF(N469="snížená",J469,0)</f>
        <v>0</v>
      </c>
      <c r="BG469" s="239">
        <f>IF(N469="zákl. přenesená",J469,0)</f>
        <v>0</v>
      </c>
      <c r="BH469" s="239">
        <f>IF(N469="sníž. přenesená",J469,0)</f>
        <v>0</v>
      </c>
      <c r="BI469" s="239">
        <f>IF(N469="nulová",J469,0)</f>
        <v>0</v>
      </c>
      <c r="BJ469" s="18" t="s">
        <v>85</v>
      </c>
      <c r="BK469" s="239">
        <f>ROUND(I469*H469,2)</f>
        <v>0</v>
      </c>
      <c r="BL469" s="18" t="s">
        <v>155</v>
      </c>
      <c r="BM469" s="238" t="s">
        <v>604</v>
      </c>
    </row>
    <row r="470" spans="1:51" s="14" customFormat="1" ht="12">
      <c r="A470" s="14"/>
      <c r="B470" s="256"/>
      <c r="C470" s="257"/>
      <c r="D470" s="240" t="s">
        <v>159</v>
      </c>
      <c r="E470" s="258" t="s">
        <v>1</v>
      </c>
      <c r="F470" s="259" t="s">
        <v>605</v>
      </c>
      <c r="G470" s="257"/>
      <c r="H470" s="258" t="s">
        <v>1</v>
      </c>
      <c r="I470" s="260"/>
      <c r="J470" s="257"/>
      <c r="K470" s="257"/>
      <c r="L470" s="261"/>
      <c r="M470" s="262"/>
      <c r="N470" s="263"/>
      <c r="O470" s="263"/>
      <c r="P470" s="263"/>
      <c r="Q470" s="263"/>
      <c r="R470" s="263"/>
      <c r="S470" s="263"/>
      <c r="T470" s="264"/>
      <c r="U470" s="14"/>
      <c r="V470" s="14"/>
      <c r="W470" s="14"/>
      <c r="X470" s="14"/>
      <c r="Y470" s="14"/>
      <c r="Z470" s="14"/>
      <c r="AA470" s="14"/>
      <c r="AB470" s="14"/>
      <c r="AC470" s="14"/>
      <c r="AD470" s="14"/>
      <c r="AE470" s="14"/>
      <c r="AT470" s="265" t="s">
        <v>159</v>
      </c>
      <c r="AU470" s="265" t="s">
        <v>87</v>
      </c>
      <c r="AV470" s="14" t="s">
        <v>85</v>
      </c>
      <c r="AW470" s="14" t="s">
        <v>32</v>
      </c>
      <c r="AX470" s="14" t="s">
        <v>77</v>
      </c>
      <c r="AY470" s="265" t="s">
        <v>148</v>
      </c>
    </row>
    <row r="471" spans="1:51" s="13" customFormat="1" ht="12">
      <c r="A471" s="13"/>
      <c r="B471" s="245"/>
      <c r="C471" s="246"/>
      <c r="D471" s="240" t="s">
        <v>159</v>
      </c>
      <c r="E471" s="247" t="s">
        <v>1</v>
      </c>
      <c r="F471" s="248" t="s">
        <v>606</v>
      </c>
      <c r="G471" s="246"/>
      <c r="H471" s="249">
        <v>304</v>
      </c>
      <c r="I471" s="250"/>
      <c r="J471" s="246"/>
      <c r="K471" s="246"/>
      <c r="L471" s="251"/>
      <c r="M471" s="252"/>
      <c r="N471" s="253"/>
      <c r="O471" s="253"/>
      <c r="P471" s="253"/>
      <c r="Q471" s="253"/>
      <c r="R471" s="253"/>
      <c r="S471" s="253"/>
      <c r="T471" s="254"/>
      <c r="U471" s="13"/>
      <c r="V471" s="13"/>
      <c r="W471" s="13"/>
      <c r="X471" s="13"/>
      <c r="Y471" s="13"/>
      <c r="Z471" s="13"/>
      <c r="AA471" s="13"/>
      <c r="AB471" s="13"/>
      <c r="AC471" s="13"/>
      <c r="AD471" s="13"/>
      <c r="AE471" s="13"/>
      <c r="AT471" s="255" t="s">
        <v>159</v>
      </c>
      <c r="AU471" s="255" t="s">
        <v>87</v>
      </c>
      <c r="AV471" s="13" t="s">
        <v>87</v>
      </c>
      <c r="AW471" s="13" t="s">
        <v>32</v>
      </c>
      <c r="AX471" s="13" t="s">
        <v>77</v>
      </c>
      <c r="AY471" s="255" t="s">
        <v>148</v>
      </c>
    </row>
    <row r="472" spans="1:51" s="13" customFormat="1" ht="12">
      <c r="A472" s="13"/>
      <c r="B472" s="245"/>
      <c r="C472" s="246"/>
      <c r="D472" s="240" t="s">
        <v>159</v>
      </c>
      <c r="E472" s="247" t="s">
        <v>1</v>
      </c>
      <c r="F472" s="248" t="s">
        <v>607</v>
      </c>
      <c r="G472" s="246"/>
      <c r="H472" s="249">
        <v>252.5</v>
      </c>
      <c r="I472" s="250"/>
      <c r="J472" s="246"/>
      <c r="K472" s="246"/>
      <c r="L472" s="251"/>
      <c r="M472" s="252"/>
      <c r="N472" s="253"/>
      <c r="O472" s="253"/>
      <c r="P472" s="253"/>
      <c r="Q472" s="253"/>
      <c r="R472" s="253"/>
      <c r="S472" s="253"/>
      <c r="T472" s="254"/>
      <c r="U472" s="13"/>
      <c r="V472" s="13"/>
      <c r="W472" s="13"/>
      <c r="X472" s="13"/>
      <c r="Y472" s="13"/>
      <c r="Z472" s="13"/>
      <c r="AA472" s="13"/>
      <c r="AB472" s="13"/>
      <c r="AC472" s="13"/>
      <c r="AD472" s="13"/>
      <c r="AE472" s="13"/>
      <c r="AT472" s="255" t="s">
        <v>159</v>
      </c>
      <c r="AU472" s="255" t="s">
        <v>87</v>
      </c>
      <c r="AV472" s="13" t="s">
        <v>87</v>
      </c>
      <c r="AW472" s="13" t="s">
        <v>32</v>
      </c>
      <c r="AX472" s="13" t="s">
        <v>77</v>
      </c>
      <c r="AY472" s="255" t="s">
        <v>148</v>
      </c>
    </row>
    <row r="473" spans="1:51" s="13" customFormat="1" ht="12">
      <c r="A473" s="13"/>
      <c r="B473" s="245"/>
      <c r="C473" s="246"/>
      <c r="D473" s="240" t="s">
        <v>159</v>
      </c>
      <c r="E473" s="247" t="s">
        <v>1</v>
      </c>
      <c r="F473" s="248" t="s">
        <v>608</v>
      </c>
      <c r="G473" s="246"/>
      <c r="H473" s="249">
        <v>140</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159</v>
      </c>
      <c r="AU473" s="255" t="s">
        <v>87</v>
      </c>
      <c r="AV473" s="13" t="s">
        <v>87</v>
      </c>
      <c r="AW473" s="13" t="s">
        <v>32</v>
      </c>
      <c r="AX473" s="13" t="s">
        <v>77</v>
      </c>
      <c r="AY473" s="255" t="s">
        <v>148</v>
      </c>
    </row>
    <row r="474" spans="1:51" s="13" customFormat="1" ht="12">
      <c r="A474" s="13"/>
      <c r="B474" s="245"/>
      <c r="C474" s="246"/>
      <c r="D474" s="240" t="s">
        <v>159</v>
      </c>
      <c r="E474" s="247" t="s">
        <v>1</v>
      </c>
      <c r="F474" s="248" t="s">
        <v>609</v>
      </c>
      <c r="G474" s="246"/>
      <c r="H474" s="249">
        <v>68</v>
      </c>
      <c r="I474" s="250"/>
      <c r="J474" s="246"/>
      <c r="K474" s="246"/>
      <c r="L474" s="251"/>
      <c r="M474" s="252"/>
      <c r="N474" s="253"/>
      <c r="O474" s="253"/>
      <c r="P474" s="253"/>
      <c r="Q474" s="253"/>
      <c r="R474" s="253"/>
      <c r="S474" s="253"/>
      <c r="T474" s="254"/>
      <c r="U474" s="13"/>
      <c r="V474" s="13"/>
      <c r="W474" s="13"/>
      <c r="X474" s="13"/>
      <c r="Y474" s="13"/>
      <c r="Z474" s="13"/>
      <c r="AA474" s="13"/>
      <c r="AB474" s="13"/>
      <c r="AC474" s="13"/>
      <c r="AD474" s="13"/>
      <c r="AE474" s="13"/>
      <c r="AT474" s="255" t="s">
        <v>159</v>
      </c>
      <c r="AU474" s="255" t="s">
        <v>87</v>
      </c>
      <c r="AV474" s="13" t="s">
        <v>87</v>
      </c>
      <c r="AW474" s="13" t="s">
        <v>32</v>
      </c>
      <c r="AX474" s="13" t="s">
        <v>77</v>
      </c>
      <c r="AY474" s="255" t="s">
        <v>148</v>
      </c>
    </row>
    <row r="475" spans="1:51" s="15" customFormat="1" ht="12">
      <c r="A475" s="15"/>
      <c r="B475" s="266"/>
      <c r="C475" s="267"/>
      <c r="D475" s="240" t="s">
        <v>159</v>
      </c>
      <c r="E475" s="268" t="s">
        <v>1</v>
      </c>
      <c r="F475" s="269" t="s">
        <v>167</v>
      </c>
      <c r="G475" s="267"/>
      <c r="H475" s="270">
        <v>764.5</v>
      </c>
      <c r="I475" s="271"/>
      <c r="J475" s="267"/>
      <c r="K475" s="267"/>
      <c r="L475" s="272"/>
      <c r="M475" s="273"/>
      <c r="N475" s="274"/>
      <c r="O475" s="274"/>
      <c r="P475" s="274"/>
      <c r="Q475" s="274"/>
      <c r="R475" s="274"/>
      <c r="S475" s="274"/>
      <c r="T475" s="275"/>
      <c r="U475" s="15"/>
      <c r="V475" s="15"/>
      <c r="W475" s="15"/>
      <c r="X475" s="15"/>
      <c r="Y475" s="15"/>
      <c r="Z475" s="15"/>
      <c r="AA475" s="15"/>
      <c r="AB475" s="15"/>
      <c r="AC475" s="15"/>
      <c r="AD475" s="15"/>
      <c r="AE475" s="15"/>
      <c r="AT475" s="276" t="s">
        <v>159</v>
      </c>
      <c r="AU475" s="276" t="s">
        <v>87</v>
      </c>
      <c r="AV475" s="15" t="s">
        <v>155</v>
      </c>
      <c r="AW475" s="15" t="s">
        <v>32</v>
      </c>
      <c r="AX475" s="15" t="s">
        <v>77</v>
      </c>
      <c r="AY475" s="276" t="s">
        <v>148</v>
      </c>
    </row>
    <row r="476" spans="1:51" s="13" customFormat="1" ht="12">
      <c r="A476" s="13"/>
      <c r="B476" s="245"/>
      <c r="C476" s="246"/>
      <c r="D476" s="240" t="s">
        <v>159</v>
      </c>
      <c r="E476" s="247" t="s">
        <v>1</v>
      </c>
      <c r="F476" s="248" t="s">
        <v>610</v>
      </c>
      <c r="G476" s="246"/>
      <c r="H476" s="249">
        <v>780</v>
      </c>
      <c r="I476" s="250"/>
      <c r="J476" s="246"/>
      <c r="K476" s="246"/>
      <c r="L476" s="251"/>
      <c r="M476" s="252"/>
      <c r="N476" s="253"/>
      <c r="O476" s="253"/>
      <c r="P476" s="253"/>
      <c r="Q476" s="253"/>
      <c r="R476" s="253"/>
      <c r="S476" s="253"/>
      <c r="T476" s="254"/>
      <c r="U476" s="13"/>
      <c r="V476" s="13"/>
      <c r="W476" s="13"/>
      <c r="X476" s="13"/>
      <c r="Y476" s="13"/>
      <c r="Z476" s="13"/>
      <c r="AA476" s="13"/>
      <c r="AB476" s="13"/>
      <c r="AC476" s="13"/>
      <c r="AD476" s="13"/>
      <c r="AE476" s="13"/>
      <c r="AT476" s="255" t="s">
        <v>159</v>
      </c>
      <c r="AU476" s="255" t="s">
        <v>87</v>
      </c>
      <c r="AV476" s="13" t="s">
        <v>87</v>
      </c>
      <c r="AW476" s="13" t="s">
        <v>32</v>
      </c>
      <c r="AX476" s="13" t="s">
        <v>77</v>
      </c>
      <c r="AY476" s="255" t="s">
        <v>148</v>
      </c>
    </row>
    <row r="477" spans="1:51" s="15" customFormat="1" ht="12">
      <c r="A477" s="15"/>
      <c r="B477" s="266"/>
      <c r="C477" s="267"/>
      <c r="D477" s="240" t="s">
        <v>159</v>
      </c>
      <c r="E477" s="268" t="s">
        <v>1</v>
      </c>
      <c r="F477" s="269" t="s">
        <v>167</v>
      </c>
      <c r="G477" s="267"/>
      <c r="H477" s="270">
        <v>780</v>
      </c>
      <c r="I477" s="271"/>
      <c r="J477" s="267"/>
      <c r="K477" s="267"/>
      <c r="L477" s="272"/>
      <c r="M477" s="273"/>
      <c r="N477" s="274"/>
      <c r="O477" s="274"/>
      <c r="P477" s="274"/>
      <c r="Q477" s="274"/>
      <c r="R477" s="274"/>
      <c r="S477" s="274"/>
      <c r="T477" s="275"/>
      <c r="U477" s="15"/>
      <c r="V477" s="15"/>
      <c r="W477" s="15"/>
      <c r="X477" s="15"/>
      <c r="Y477" s="15"/>
      <c r="Z477" s="15"/>
      <c r="AA477" s="15"/>
      <c r="AB477" s="15"/>
      <c r="AC477" s="15"/>
      <c r="AD477" s="15"/>
      <c r="AE477" s="15"/>
      <c r="AT477" s="276" t="s">
        <v>159</v>
      </c>
      <c r="AU477" s="276" t="s">
        <v>87</v>
      </c>
      <c r="AV477" s="15" t="s">
        <v>155</v>
      </c>
      <c r="AW477" s="15" t="s">
        <v>32</v>
      </c>
      <c r="AX477" s="15" t="s">
        <v>85</v>
      </c>
      <c r="AY477" s="276" t="s">
        <v>148</v>
      </c>
    </row>
    <row r="478" spans="1:65" s="2" customFormat="1" ht="33" customHeight="1">
      <c r="A478" s="39"/>
      <c r="B478" s="40"/>
      <c r="C478" s="227" t="s">
        <v>611</v>
      </c>
      <c r="D478" s="227" t="s">
        <v>150</v>
      </c>
      <c r="E478" s="228" t="s">
        <v>612</v>
      </c>
      <c r="F478" s="229" t="s">
        <v>613</v>
      </c>
      <c r="G478" s="230" t="s">
        <v>153</v>
      </c>
      <c r="H478" s="231">
        <v>113100</v>
      </c>
      <c r="I478" s="232"/>
      <c r="J478" s="233">
        <f>ROUND(I478*H478,2)</f>
        <v>0</v>
      </c>
      <c r="K478" s="229" t="s">
        <v>163</v>
      </c>
      <c r="L478" s="45"/>
      <c r="M478" s="234" t="s">
        <v>1</v>
      </c>
      <c r="N478" s="235" t="s">
        <v>42</v>
      </c>
      <c r="O478" s="92"/>
      <c r="P478" s="236">
        <f>O478*H478</f>
        <v>0</v>
      </c>
      <c r="Q478" s="236">
        <v>0</v>
      </c>
      <c r="R478" s="236">
        <f>Q478*H478</f>
        <v>0</v>
      </c>
      <c r="S478" s="236">
        <v>0</v>
      </c>
      <c r="T478" s="237">
        <f>S478*H478</f>
        <v>0</v>
      </c>
      <c r="U478" s="39"/>
      <c r="V478" s="39"/>
      <c r="W478" s="39"/>
      <c r="X478" s="39"/>
      <c r="Y478" s="39"/>
      <c r="Z478" s="39"/>
      <c r="AA478" s="39"/>
      <c r="AB478" s="39"/>
      <c r="AC478" s="39"/>
      <c r="AD478" s="39"/>
      <c r="AE478" s="39"/>
      <c r="AR478" s="238" t="s">
        <v>155</v>
      </c>
      <c r="AT478" s="238" t="s">
        <v>150</v>
      </c>
      <c r="AU478" s="238" t="s">
        <v>87</v>
      </c>
      <c r="AY478" s="18" t="s">
        <v>148</v>
      </c>
      <c r="BE478" s="239">
        <f>IF(N478="základní",J478,0)</f>
        <v>0</v>
      </c>
      <c r="BF478" s="239">
        <f>IF(N478="snížená",J478,0)</f>
        <v>0</v>
      </c>
      <c r="BG478" s="239">
        <f>IF(N478="zákl. přenesená",J478,0)</f>
        <v>0</v>
      </c>
      <c r="BH478" s="239">
        <f>IF(N478="sníž. přenesená",J478,0)</f>
        <v>0</v>
      </c>
      <c r="BI478" s="239">
        <f>IF(N478="nulová",J478,0)</f>
        <v>0</v>
      </c>
      <c r="BJ478" s="18" t="s">
        <v>85</v>
      </c>
      <c r="BK478" s="239">
        <f>ROUND(I478*H478,2)</f>
        <v>0</v>
      </c>
      <c r="BL478" s="18" t="s">
        <v>155</v>
      </c>
      <c r="BM478" s="238" t="s">
        <v>614</v>
      </c>
    </row>
    <row r="479" spans="1:51" s="13" customFormat="1" ht="12">
      <c r="A479" s="13"/>
      <c r="B479" s="245"/>
      <c r="C479" s="246"/>
      <c r="D479" s="240" t="s">
        <v>159</v>
      </c>
      <c r="E479" s="247" t="s">
        <v>1</v>
      </c>
      <c r="F479" s="248" t="s">
        <v>615</v>
      </c>
      <c r="G479" s="246"/>
      <c r="H479" s="249">
        <v>113100</v>
      </c>
      <c r="I479" s="250"/>
      <c r="J479" s="246"/>
      <c r="K479" s="246"/>
      <c r="L479" s="251"/>
      <c r="M479" s="252"/>
      <c r="N479" s="253"/>
      <c r="O479" s="253"/>
      <c r="P479" s="253"/>
      <c r="Q479" s="253"/>
      <c r="R479" s="253"/>
      <c r="S479" s="253"/>
      <c r="T479" s="254"/>
      <c r="U479" s="13"/>
      <c r="V479" s="13"/>
      <c r="W479" s="13"/>
      <c r="X479" s="13"/>
      <c r="Y479" s="13"/>
      <c r="Z479" s="13"/>
      <c r="AA479" s="13"/>
      <c r="AB479" s="13"/>
      <c r="AC479" s="13"/>
      <c r="AD479" s="13"/>
      <c r="AE479" s="13"/>
      <c r="AT479" s="255" t="s">
        <v>159</v>
      </c>
      <c r="AU479" s="255" t="s">
        <v>87</v>
      </c>
      <c r="AV479" s="13" t="s">
        <v>87</v>
      </c>
      <c r="AW479" s="13" t="s">
        <v>32</v>
      </c>
      <c r="AX479" s="13" t="s">
        <v>85</v>
      </c>
      <c r="AY479" s="255" t="s">
        <v>148</v>
      </c>
    </row>
    <row r="480" spans="1:65" s="2" customFormat="1" ht="33" customHeight="1">
      <c r="A480" s="39"/>
      <c r="B480" s="40"/>
      <c r="C480" s="227" t="s">
        <v>616</v>
      </c>
      <c r="D480" s="227" t="s">
        <v>150</v>
      </c>
      <c r="E480" s="228" t="s">
        <v>617</v>
      </c>
      <c r="F480" s="229" t="s">
        <v>618</v>
      </c>
      <c r="G480" s="230" t="s">
        <v>153</v>
      </c>
      <c r="H480" s="231">
        <v>780</v>
      </c>
      <c r="I480" s="232"/>
      <c r="J480" s="233">
        <f>ROUND(I480*H480,2)</f>
        <v>0</v>
      </c>
      <c r="K480" s="229" t="s">
        <v>163</v>
      </c>
      <c r="L480" s="45"/>
      <c r="M480" s="234" t="s">
        <v>1</v>
      </c>
      <c r="N480" s="235" t="s">
        <v>42</v>
      </c>
      <c r="O480" s="92"/>
      <c r="P480" s="236">
        <f>O480*H480</f>
        <v>0</v>
      </c>
      <c r="Q480" s="236">
        <v>0</v>
      </c>
      <c r="R480" s="236">
        <f>Q480*H480</f>
        <v>0</v>
      </c>
      <c r="S480" s="236">
        <v>0</v>
      </c>
      <c r="T480" s="237">
        <f>S480*H480</f>
        <v>0</v>
      </c>
      <c r="U480" s="39"/>
      <c r="V480" s="39"/>
      <c r="W480" s="39"/>
      <c r="X480" s="39"/>
      <c r="Y480" s="39"/>
      <c r="Z480" s="39"/>
      <c r="AA480" s="39"/>
      <c r="AB480" s="39"/>
      <c r="AC480" s="39"/>
      <c r="AD480" s="39"/>
      <c r="AE480" s="39"/>
      <c r="AR480" s="238" t="s">
        <v>155</v>
      </c>
      <c r="AT480" s="238" t="s">
        <v>150</v>
      </c>
      <c r="AU480" s="238" t="s">
        <v>87</v>
      </c>
      <c r="AY480" s="18" t="s">
        <v>148</v>
      </c>
      <c r="BE480" s="239">
        <f>IF(N480="základní",J480,0)</f>
        <v>0</v>
      </c>
      <c r="BF480" s="239">
        <f>IF(N480="snížená",J480,0)</f>
        <v>0</v>
      </c>
      <c r="BG480" s="239">
        <f>IF(N480="zákl. přenesená",J480,0)</f>
        <v>0</v>
      </c>
      <c r="BH480" s="239">
        <f>IF(N480="sníž. přenesená",J480,0)</f>
        <v>0</v>
      </c>
      <c r="BI480" s="239">
        <f>IF(N480="nulová",J480,0)</f>
        <v>0</v>
      </c>
      <c r="BJ480" s="18" t="s">
        <v>85</v>
      </c>
      <c r="BK480" s="239">
        <f>ROUND(I480*H480,2)</f>
        <v>0</v>
      </c>
      <c r="BL480" s="18" t="s">
        <v>155</v>
      </c>
      <c r="BM480" s="238" t="s">
        <v>619</v>
      </c>
    </row>
    <row r="481" spans="1:65" s="2" customFormat="1" ht="24.15" customHeight="1">
      <c r="A481" s="39"/>
      <c r="B481" s="40"/>
      <c r="C481" s="227" t="s">
        <v>620</v>
      </c>
      <c r="D481" s="227" t="s">
        <v>150</v>
      </c>
      <c r="E481" s="228" t="s">
        <v>621</v>
      </c>
      <c r="F481" s="229" t="s">
        <v>622</v>
      </c>
      <c r="G481" s="230" t="s">
        <v>418</v>
      </c>
      <c r="H481" s="231">
        <v>1</v>
      </c>
      <c r="I481" s="232"/>
      <c r="J481" s="233">
        <f>ROUND(I481*H481,2)</f>
        <v>0</v>
      </c>
      <c r="K481" s="229" t="s">
        <v>1</v>
      </c>
      <c r="L481" s="45"/>
      <c r="M481" s="234" t="s">
        <v>1</v>
      </c>
      <c r="N481" s="235" t="s">
        <v>42</v>
      </c>
      <c r="O481" s="92"/>
      <c r="P481" s="236">
        <f>O481*H481</f>
        <v>0</v>
      </c>
      <c r="Q481" s="236">
        <v>0</v>
      </c>
      <c r="R481" s="236">
        <f>Q481*H481</f>
        <v>0</v>
      </c>
      <c r="S481" s="236">
        <v>0</v>
      </c>
      <c r="T481" s="237">
        <f>S481*H481</f>
        <v>0</v>
      </c>
      <c r="U481" s="39"/>
      <c r="V481" s="39"/>
      <c r="W481" s="39"/>
      <c r="X481" s="39"/>
      <c r="Y481" s="39"/>
      <c r="Z481" s="39"/>
      <c r="AA481" s="39"/>
      <c r="AB481" s="39"/>
      <c r="AC481" s="39"/>
      <c r="AD481" s="39"/>
      <c r="AE481" s="39"/>
      <c r="AR481" s="238" t="s">
        <v>155</v>
      </c>
      <c r="AT481" s="238" t="s">
        <v>150</v>
      </c>
      <c r="AU481" s="238" t="s">
        <v>87</v>
      </c>
      <c r="AY481" s="18" t="s">
        <v>148</v>
      </c>
      <c r="BE481" s="239">
        <f>IF(N481="základní",J481,0)</f>
        <v>0</v>
      </c>
      <c r="BF481" s="239">
        <f>IF(N481="snížená",J481,0)</f>
        <v>0</v>
      </c>
      <c r="BG481" s="239">
        <f>IF(N481="zákl. přenesená",J481,0)</f>
        <v>0</v>
      </c>
      <c r="BH481" s="239">
        <f>IF(N481="sníž. přenesená",J481,0)</f>
        <v>0</v>
      </c>
      <c r="BI481" s="239">
        <f>IF(N481="nulová",J481,0)</f>
        <v>0</v>
      </c>
      <c r="BJ481" s="18" t="s">
        <v>85</v>
      </c>
      <c r="BK481" s="239">
        <f>ROUND(I481*H481,2)</f>
        <v>0</v>
      </c>
      <c r="BL481" s="18" t="s">
        <v>155</v>
      </c>
      <c r="BM481" s="238" t="s">
        <v>623</v>
      </c>
    </row>
    <row r="482" spans="1:47" s="2" customFormat="1" ht="12">
      <c r="A482" s="39"/>
      <c r="B482" s="40"/>
      <c r="C482" s="41"/>
      <c r="D482" s="240" t="s">
        <v>157</v>
      </c>
      <c r="E482" s="41"/>
      <c r="F482" s="241" t="s">
        <v>158</v>
      </c>
      <c r="G482" s="41"/>
      <c r="H482" s="41"/>
      <c r="I482" s="242"/>
      <c r="J482" s="41"/>
      <c r="K482" s="41"/>
      <c r="L482" s="45"/>
      <c r="M482" s="243"/>
      <c r="N482" s="244"/>
      <c r="O482" s="92"/>
      <c r="P482" s="92"/>
      <c r="Q482" s="92"/>
      <c r="R482" s="92"/>
      <c r="S482" s="92"/>
      <c r="T482" s="93"/>
      <c r="U482" s="39"/>
      <c r="V482" s="39"/>
      <c r="W482" s="39"/>
      <c r="X482" s="39"/>
      <c r="Y482" s="39"/>
      <c r="Z482" s="39"/>
      <c r="AA482" s="39"/>
      <c r="AB482" s="39"/>
      <c r="AC482" s="39"/>
      <c r="AD482" s="39"/>
      <c r="AE482" s="39"/>
      <c r="AT482" s="18" t="s">
        <v>157</v>
      </c>
      <c r="AU482" s="18" t="s">
        <v>87</v>
      </c>
    </row>
    <row r="483" spans="1:65" s="2" customFormat="1" ht="16.5" customHeight="1">
      <c r="A483" s="39"/>
      <c r="B483" s="40"/>
      <c r="C483" s="227" t="s">
        <v>624</v>
      </c>
      <c r="D483" s="227" t="s">
        <v>150</v>
      </c>
      <c r="E483" s="228" t="s">
        <v>625</v>
      </c>
      <c r="F483" s="229" t="s">
        <v>626</v>
      </c>
      <c r="G483" s="230" t="s">
        <v>153</v>
      </c>
      <c r="H483" s="231">
        <v>780</v>
      </c>
      <c r="I483" s="232"/>
      <c r="J483" s="233">
        <f>ROUND(I483*H483,2)</f>
        <v>0</v>
      </c>
      <c r="K483" s="229" t="s">
        <v>163</v>
      </c>
      <c r="L483" s="45"/>
      <c r="M483" s="234" t="s">
        <v>1</v>
      </c>
      <c r="N483" s="235" t="s">
        <v>42</v>
      </c>
      <c r="O483" s="92"/>
      <c r="P483" s="236">
        <f>O483*H483</f>
        <v>0</v>
      </c>
      <c r="Q483" s="236">
        <v>0</v>
      </c>
      <c r="R483" s="236">
        <f>Q483*H483</f>
        <v>0</v>
      </c>
      <c r="S483" s="236">
        <v>0</v>
      </c>
      <c r="T483" s="237">
        <f>S483*H483</f>
        <v>0</v>
      </c>
      <c r="U483" s="39"/>
      <c r="V483" s="39"/>
      <c r="W483" s="39"/>
      <c r="X483" s="39"/>
      <c r="Y483" s="39"/>
      <c r="Z483" s="39"/>
      <c r="AA483" s="39"/>
      <c r="AB483" s="39"/>
      <c r="AC483" s="39"/>
      <c r="AD483" s="39"/>
      <c r="AE483" s="39"/>
      <c r="AR483" s="238" t="s">
        <v>155</v>
      </c>
      <c r="AT483" s="238" t="s">
        <v>150</v>
      </c>
      <c r="AU483" s="238" t="s">
        <v>87</v>
      </c>
      <c r="AY483" s="18" t="s">
        <v>148</v>
      </c>
      <c r="BE483" s="239">
        <f>IF(N483="základní",J483,0)</f>
        <v>0</v>
      </c>
      <c r="BF483" s="239">
        <f>IF(N483="snížená",J483,0)</f>
        <v>0</v>
      </c>
      <c r="BG483" s="239">
        <f>IF(N483="zákl. přenesená",J483,0)</f>
        <v>0</v>
      </c>
      <c r="BH483" s="239">
        <f>IF(N483="sníž. přenesená",J483,0)</f>
        <v>0</v>
      </c>
      <c r="BI483" s="239">
        <f>IF(N483="nulová",J483,0)</f>
        <v>0</v>
      </c>
      <c r="BJ483" s="18" t="s">
        <v>85</v>
      </c>
      <c r="BK483" s="239">
        <f>ROUND(I483*H483,2)</f>
        <v>0</v>
      </c>
      <c r="BL483" s="18" t="s">
        <v>155</v>
      </c>
      <c r="BM483" s="238" t="s">
        <v>627</v>
      </c>
    </row>
    <row r="484" spans="1:51" s="13" customFormat="1" ht="12">
      <c r="A484" s="13"/>
      <c r="B484" s="245"/>
      <c r="C484" s="246"/>
      <c r="D484" s="240" t="s">
        <v>159</v>
      </c>
      <c r="E484" s="247" t="s">
        <v>1</v>
      </c>
      <c r="F484" s="248" t="s">
        <v>610</v>
      </c>
      <c r="G484" s="246"/>
      <c r="H484" s="249">
        <v>780</v>
      </c>
      <c r="I484" s="250"/>
      <c r="J484" s="246"/>
      <c r="K484" s="246"/>
      <c r="L484" s="251"/>
      <c r="M484" s="252"/>
      <c r="N484" s="253"/>
      <c r="O484" s="253"/>
      <c r="P484" s="253"/>
      <c r="Q484" s="253"/>
      <c r="R484" s="253"/>
      <c r="S484" s="253"/>
      <c r="T484" s="254"/>
      <c r="U484" s="13"/>
      <c r="V484" s="13"/>
      <c r="W484" s="13"/>
      <c r="X484" s="13"/>
      <c r="Y484" s="13"/>
      <c r="Z484" s="13"/>
      <c r="AA484" s="13"/>
      <c r="AB484" s="13"/>
      <c r="AC484" s="13"/>
      <c r="AD484" s="13"/>
      <c r="AE484" s="13"/>
      <c r="AT484" s="255" t="s">
        <v>159</v>
      </c>
      <c r="AU484" s="255" t="s">
        <v>87</v>
      </c>
      <c r="AV484" s="13" t="s">
        <v>87</v>
      </c>
      <c r="AW484" s="13" t="s">
        <v>32</v>
      </c>
      <c r="AX484" s="13" t="s">
        <v>85</v>
      </c>
      <c r="AY484" s="255" t="s">
        <v>148</v>
      </c>
    </row>
    <row r="485" spans="1:65" s="2" customFormat="1" ht="21.75" customHeight="1">
      <c r="A485" s="39"/>
      <c r="B485" s="40"/>
      <c r="C485" s="227" t="s">
        <v>628</v>
      </c>
      <c r="D485" s="227" t="s">
        <v>150</v>
      </c>
      <c r="E485" s="228" t="s">
        <v>629</v>
      </c>
      <c r="F485" s="229" t="s">
        <v>630</v>
      </c>
      <c r="G485" s="230" t="s">
        <v>153</v>
      </c>
      <c r="H485" s="231">
        <v>113100</v>
      </c>
      <c r="I485" s="232"/>
      <c r="J485" s="233">
        <f>ROUND(I485*H485,2)</f>
        <v>0</v>
      </c>
      <c r="K485" s="229" t="s">
        <v>163</v>
      </c>
      <c r="L485" s="45"/>
      <c r="M485" s="234" t="s">
        <v>1</v>
      </c>
      <c r="N485" s="235" t="s">
        <v>42</v>
      </c>
      <c r="O485" s="92"/>
      <c r="P485" s="236">
        <f>O485*H485</f>
        <v>0</v>
      </c>
      <c r="Q485" s="236">
        <v>0</v>
      </c>
      <c r="R485" s="236">
        <f>Q485*H485</f>
        <v>0</v>
      </c>
      <c r="S485" s="236">
        <v>0</v>
      </c>
      <c r="T485" s="237">
        <f>S485*H485</f>
        <v>0</v>
      </c>
      <c r="U485" s="39"/>
      <c r="V485" s="39"/>
      <c r="W485" s="39"/>
      <c r="X485" s="39"/>
      <c r="Y485" s="39"/>
      <c r="Z485" s="39"/>
      <c r="AA485" s="39"/>
      <c r="AB485" s="39"/>
      <c r="AC485" s="39"/>
      <c r="AD485" s="39"/>
      <c r="AE485" s="39"/>
      <c r="AR485" s="238" t="s">
        <v>155</v>
      </c>
      <c r="AT485" s="238" t="s">
        <v>150</v>
      </c>
      <c r="AU485" s="238" t="s">
        <v>87</v>
      </c>
      <c r="AY485" s="18" t="s">
        <v>148</v>
      </c>
      <c r="BE485" s="239">
        <f>IF(N485="základní",J485,0)</f>
        <v>0</v>
      </c>
      <c r="BF485" s="239">
        <f>IF(N485="snížená",J485,0)</f>
        <v>0</v>
      </c>
      <c r="BG485" s="239">
        <f>IF(N485="zákl. přenesená",J485,0)</f>
        <v>0</v>
      </c>
      <c r="BH485" s="239">
        <f>IF(N485="sníž. přenesená",J485,0)</f>
        <v>0</v>
      </c>
      <c r="BI485" s="239">
        <f>IF(N485="nulová",J485,0)</f>
        <v>0</v>
      </c>
      <c r="BJ485" s="18" t="s">
        <v>85</v>
      </c>
      <c r="BK485" s="239">
        <f>ROUND(I485*H485,2)</f>
        <v>0</v>
      </c>
      <c r="BL485" s="18" t="s">
        <v>155</v>
      </c>
      <c r="BM485" s="238" t="s">
        <v>631</v>
      </c>
    </row>
    <row r="486" spans="1:65" s="2" customFormat="1" ht="21.75" customHeight="1">
      <c r="A486" s="39"/>
      <c r="B486" s="40"/>
      <c r="C486" s="227" t="s">
        <v>632</v>
      </c>
      <c r="D486" s="227" t="s">
        <v>150</v>
      </c>
      <c r="E486" s="228" t="s">
        <v>633</v>
      </c>
      <c r="F486" s="229" t="s">
        <v>634</v>
      </c>
      <c r="G486" s="230" t="s">
        <v>153</v>
      </c>
      <c r="H486" s="231">
        <v>780</v>
      </c>
      <c r="I486" s="232"/>
      <c r="J486" s="233">
        <f>ROUND(I486*H486,2)</f>
        <v>0</v>
      </c>
      <c r="K486" s="229" t="s">
        <v>163</v>
      </c>
      <c r="L486" s="45"/>
      <c r="M486" s="234" t="s">
        <v>1</v>
      </c>
      <c r="N486" s="235" t="s">
        <v>42</v>
      </c>
      <c r="O486" s="92"/>
      <c r="P486" s="236">
        <f>O486*H486</f>
        <v>0</v>
      </c>
      <c r="Q486" s="236">
        <v>0</v>
      </c>
      <c r="R486" s="236">
        <f>Q486*H486</f>
        <v>0</v>
      </c>
      <c r="S486" s="236">
        <v>0</v>
      </c>
      <c r="T486" s="237">
        <f>S486*H486</f>
        <v>0</v>
      </c>
      <c r="U486" s="39"/>
      <c r="V486" s="39"/>
      <c r="W486" s="39"/>
      <c r="X486" s="39"/>
      <c r="Y486" s="39"/>
      <c r="Z486" s="39"/>
      <c r="AA486" s="39"/>
      <c r="AB486" s="39"/>
      <c r="AC486" s="39"/>
      <c r="AD486" s="39"/>
      <c r="AE486" s="39"/>
      <c r="AR486" s="238" t="s">
        <v>155</v>
      </c>
      <c r="AT486" s="238" t="s">
        <v>150</v>
      </c>
      <c r="AU486" s="238" t="s">
        <v>87</v>
      </c>
      <c r="AY486" s="18" t="s">
        <v>148</v>
      </c>
      <c r="BE486" s="239">
        <f>IF(N486="základní",J486,0)</f>
        <v>0</v>
      </c>
      <c r="BF486" s="239">
        <f>IF(N486="snížená",J486,0)</f>
        <v>0</v>
      </c>
      <c r="BG486" s="239">
        <f>IF(N486="zákl. přenesená",J486,0)</f>
        <v>0</v>
      </c>
      <c r="BH486" s="239">
        <f>IF(N486="sníž. přenesená",J486,0)</f>
        <v>0</v>
      </c>
      <c r="BI486" s="239">
        <f>IF(N486="nulová",J486,0)</f>
        <v>0</v>
      </c>
      <c r="BJ486" s="18" t="s">
        <v>85</v>
      </c>
      <c r="BK486" s="239">
        <f>ROUND(I486*H486,2)</f>
        <v>0</v>
      </c>
      <c r="BL486" s="18" t="s">
        <v>155</v>
      </c>
      <c r="BM486" s="238" t="s">
        <v>635</v>
      </c>
    </row>
    <row r="487" spans="1:65" s="2" customFormat="1" ht="16.5" customHeight="1">
      <c r="A487" s="39"/>
      <c r="B487" s="40"/>
      <c r="C487" s="227" t="s">
        <v>636</v>
      </c>
      <c r="D487" s="227" t="s">
        <v>150</v>
      </c>
      <c r="E487" s="228" t="s">
        <v>637</v>
      </c>
      <c r="F487" s="229" t="s">
        <v>638</v>
      </c>
      <c r="G487" s="230" t="s">
        <v>303</v>
      </c>
      <c r="H487" s="231">
        <v>45</v>
      </c>
      <c r="I487" s="232"/>
      <c r="J487" s="233">
        <f>ROUND(I487*H487,2)</f>
        <v>0</v>
      </c>
      <c r="K487" s="229" t="s">
        <v>163</v>
      </c>
      <c r="L487" s="45"/>
      <c r="M487" s="234" t="s">
        <v>1</v>
      </c>
      <c r="N487" s="235" t="s">
        <v>42</v>
      </c>
      <c r="O487" s="92"/>
      <c r="P487" s="236">
        <f>O487*H487</f>
        <v>0</v>
      </c>
      <c r="Q487" s="236">
        <v>0</v>
      </c>
      <c r="R487" s="236">
        <f>Q487*H487</f>
        <v>0</v>
      </c>
      <c r="S487" s="236">
        <v>0</v>
      </c>
      <c r="T487" s="237">
        <f>S487*H487</f>
        <v>0</v>
      </c>
      <c r="U487" s="39"/>
      <c r="V487" s="39"/>
      <c r="W487" s="39"/>
      <c r="X487" s="39"/>
      <c r="Y487" s="39"/>
      <c r="Z487" s="39"/>
      <c r="AA487" s="39"/>
      <c r="AB487" s="39"/>
      <c r="AC487" s="39"/>
      <c r="AD487" s="39"/>
      <c r="AE487" s="39"/>
      <c r="AR487" s="238" t="s">
        <v>155</v>
      </c>
      <c r="AT487" s="238" t="s">
        <v>150</v>
      </c>
      <c r="AU487" s="238" t="s">
        <v>87</v>
      </c>
      <c r="AY487" s="18" t="s">
        <v>148</v>
      </c>
      <c r="BE487" s="239">
        <f>IF(N487="základní",J487,0)</f>
        <v>0</v>
      </c>
      <c r="BF487" s="239">
        <f>IF(N487="snížená",J487,0)</f>
        <v>0</v>
      </c>
      <c r="BG487" s="239">
        <f>IF(N487="zákl. přenesená",J487,0)</f>
        <v>0</v>
      </c>
      <c r="BH487" s="239">
        <f>IF(N487="sníž. přenesená",J487,0)</f>
        <v>0</v>
      </c>
      <c r="BI487" s="239">
        <f>IF(N487="nulová",J487,0)</f>
        <v>0</v>
      </c>
      <c r="BJ487" s="18" t="s">
        <v>85</v>
      </c>
      <c r="BK487" s="239">
        <f>ROUND(I487*H487,2)</f>
        <v>0</v>
      </c>
      <c r="BL487" s="18" t="s">
        <v>155</v>
      </c>
      <c r="BM487" s="238" t="s">
        <v>639</v>
      </c>
    </row>
    <row r="488" spans="1:51" s="13" customFormat="1" ht="12">
      <c r="A488" s="13"/>
      <c r="B488" s="245"/>
      <c r="C488" s="246"/>
      <c r="D488" s="240" t="s">
        <v>159</v>
      </c>
      <c r="E488" s="247" t="s">
        <v>1</v>
      </c>
      <c r="F488" s="248" t="s">
        <v>415</v>
      </c>
      <c r="G488" s="246"/>
      <c r="H488" s="249">
        <v>45</v>
      </c>
      <c r="I488" s="250"/>
      <c r="J488" s="246"/>
      <c r="K488" s="246"/>
      <c r="L488" s="251"/>
      <c r="M488" s="252"/>
      <c r="N488" s="253"/>
      <c r="O488" s="253"/>
      <c r="P488" s="253"/>
      <c r="Q488" s="253"/>
      <c r="R488" s="253"/>
      <c r="S488" s="253"/>
      <c r="T488" s="254"/>
      <c r="U488" s="13"/>
      <c r="V488" s="13"/>
      <c r="W488" s="13"/>
      <c r="X488" s="13"/>
      <c r="Y488" s="13"/>
      <c r="Z488" s="13"/>
      <c r="AA488" s="13"/>
      <c r="AB488" s="13"/>
      <c r="AC488" s="13"/>
      <c r="AD488" s="13"/>
      <c r="AE488" s="13"/>
      <c r="AT488" s="255" t="s">
        <v>159</v>
      </c>
      <c r="AU488" s="255" t="s">
        <v>87</v>
      </c>
      <c r="AV488" s="13" t="s">
        <v>87</v>
      </c>
      <c r="AW488" s="13" t="s">
        <v>32</v>
      </c>
      <c r="AX488" s="13" t="s">
        <v>85</v>
      </c>
      <c r="AY488" s="255" t="s">
        <v>148</v>
      </c>
    </row>
    <row r="489" spans="1:65" s="2" customFormat="1" ht="24.15" customHeight="1">
      <c r="A489" s="39"/>
      <c r="B489" s="40"/>
      <c r="C489" s="227" t="s">
        <v>640</v>
      </c>
      <c r="D489" s="227" t="s">
        <v>150</v>
      </c>
      <c r="E489" s="228" t="s">
        <v>641</v>
      </c>
      <c r="F489" s="229" t="s">
        <v>642</v>
      </c>
      <c r="G489" s="230" t="s">
        <v>303</v>
      </c>
      <c r="H489" s="231">
        <v>6525</v>
      </c>
      <c r="I489" s="232"/>
      <c r="J489" s="233">
        <f>ROUND(I489*H489,2)</f>
        <v>0</v>
      </c>
      <c r="K489" s="229" t="s">
        <v>163</v>
      </c>
      <c r="L489" s="45"/>
      <c r="M489" s="234" t="s">
        <v>1</v>
      </c>
      <c r="N489" s="235" t="s">
        <v>42</v>
      </c>
      <c r="O489" s="92"/>
      <c r="P489" s="236">
        <f>O489*H489</f>
        <v>0</v>
      </c>
      <c r="Q489" s="236">
        <v>0</v>
      </c>
      <c r="R489" s="236">
        <f>Q489*H489</f>
        <v>0</v>
      </c>
      <c r="S489" s="236">
        <v>0</v>
      </c>
      <c r="T489" s="237">
        <f>S489*H489</f>
        <v>0</v>
      </c>
      <c r="U489" s="39"/>
      <c r="V489" s="39"/>
      <c r="W489" s="39"/>
      <c r="X489" s="39"/>
      <c r="Y489" s="39"/>
      <c r="Z489" s="39"/>
      <c r="AA489" s="39"/>
      <c r="AB489" s="39"/>
      <c r="AC489" s="39"/>
      <c r="AD489" s="39"/>
      <c r="AE489" s="39"/>
      <c r="AR489" s="238" t="s">
        <v>155</v>
      </c>
      <c r="AT489" s="238" t="s">
        <v>150</v>
      </c>
      <c r="AU489" s="238" t="s">
        <v>87</v>
      </c>
      <c r="AY489" s="18" t="s">
        <v>148</v>
      </c>
      <c r="BE489" s="239">
        <f>IF(N489="základní",J489,0)</f>
        <v>0</v>
      </c>
      <c r="BF489" s="239">
        <f>IF(N489="snížená",J489,0)</f>
        <v>0</v>
      </c>
      <c r="BG489" s="239">
        <f>IF(N489="zákl. přenesená",J489,0)</f>
        <v>0</v>
      </c>
      <c r="BH489" s="239">
        <f>IF(N489="sníž. přenesená",J489,0)</f>
        <v>0</v>
      </c>
      <c r="BI489" s="239">
        <f>IF(N489="nulová",J489,0)</f>
        <v>0</v>
      </c>
      <c r="BJ489" s="18" t="s">
        <v>85</v>
      </c>
      <c r="BK489" s="239">
        <f>ROUND(I489*H489,2)</f>
        <v>0</v>
      </c>
      <c r="BL489" s="18" t="s">
        <v>155</v>
      </c>
      <c r="BM489" s="238" t="s">
        <v>643</v>
      </c>
    </row>
    <row r="490" spans="1:51" s="13" customFormat="1" ht="12">
      <c r="A490" s="13"/>
      <c r="B490" s="245"/>
      <c r="C490" s="246"/>
      <c r="D490" s="240" t="s">
        <v>159</v>
      </c>
      <c r="E490" s="247" t="s">
        <v>1</v>
      </c>
      <c r="F490" s="248" t="s">
        <v>644</v>
      </c>
      <c r="G490" s="246"/>
      <c r="H490" s="249">
        <v>6525</v>
      </c>
      <c r="I490" s="250"/>
      <c r="J490" s="246"/>
      <c r="K490" s="246"/>
      <c r="L490" s="251"/>
      <c r="M490" s="252"/>
      <c r="N490" s="253"/>
      <c r="O490" s="253"/>
      <c r="P490" s="253"/>
      <c r="Q490" s="253"/>
      <c r="R490" s="253"/>
      <c r="S490" s="253"/>
      <c r="T490" s="254"/>
      <c r="U490" s="13"/>
      <c r="V490" s="13"/>
      <c r="W490" s="13"/>
      <c r="X490" s="13"/>
      <c r="Y490" s="13"/>
      <c r="Z490" s="13"/>
      <c r="AA490" s="13"/>
      <c r="AB490" s="13"/>
      <c r="AC490" s="13"/>
      <c r="AD490" s="13"/>
      <c r="AE490" s="13"/>
      <c r="AT490" s="255" t="s">
        <v>159</v>
      </c>
      <c r="AU490" s="255" t="s">
        <v>87</v>
      </c>
      <c r="AV490" s="13" t="s">
        <v>87</v>
      </c>
      <c r="AW490" s="13" t="s">
        <v>32</v>
      </c>
      <c r="AX490" s="13" t="s">
        <v>85</v>
      </c>
      <c r="AY490" s="255" t="s">
        <v>148</v>
      </c>
    </row>
    <row r="491" spans="1:65" s="2" customFormat="1" ht="16.5" customHeight="1">
      <c r="A491" s="39"/>
      <c r="B491" s="40"/>
      <c r="C491" s="227" t="s">
        <v>645</v>
      </c>
      <c r="D491" s="227" t="s">
        <v>150</v>
      </c>
      <c r="E491" s="228" t="s">
        <v>646</v>
      </c>
      <c r="F491" s="229" t="s">
        <v>647</v>
      </c>
      <c r="G491" s="230" t="s">
        <v>303</v>
      </c>
      <c r="H491" s="231">
        <v>45</v>
      </c>
      <c r="I491" s="232"/>
      <c r="J491" s="233">
        <f>ROUND(I491*H491,2)</f>
        <v>0</v>
      </c>
      <c r="K491" s="229" t="s">
        <v>163</v>
      </c>
      <c r="L491" s="45"/>
      <c r="M491" s="234" t="s">
        <v>1</v>
      </c>
      <c r="N491" s="235" t="s">
        <v>42</v>
      </c>
      <c r="O491" s="92"/>
      <c r="P491" s="236">
        <f>O491*H491</f>
        <v>0</v>
      </c>
      <c r="Q491" s="236">
        <v>0</v>
      </c>
      <c r="R491" s="236">
        <f>Q491*H491</f>
        <v>0</v>
      </c>
      <c r="S491" s="236">
        <v>0</v>
      </c>
      <c r="T491" s="237">
        <f>S491*H491</f>
        <v>0</v>
      </c>
      <c r="U491" s="39"/>
      <c r="V491" s="39"/>
      <c r="W491" s="39"/>
      <c r="X491" s="39"/>
      <c r="Y491" s="39"/>
      <c r="Z491" s="39"/>
      <c r="AA491" s="39"/>
      <c r="AB491" s="39"/>
      <c r="AC491" s="39"/>
      <c r="AD491" s="39"/>
      <c r="AE491" s="39"/>
      <c r="AR491" s="238" t="s">
        <v>155</v>
      </c>
      <c r="AT491" s="238" t="s">
        <v>150</v>
      </c>
      <c r="AU491" s="238" t="s">
        <v>87</v>
      </c>
      <c r="AY491" s="18" t="s">
        <v>148</v>
      </c>
      <c r="BE491" s="239">
        <f>IF(N491="základní",J491,0)</f>
        <v>0</v>
      </c>
      <c r="BF491" s="239">
        <f>IF(N491="snížená",J491,0)</f>
        <v>0</v>
      </c>
      <c r="BG491" s="239">
        <f>IF(N491="zákl. přenesená",J491,0)</f>
        <v>0</v>
      </c>
      <c r="BH491" s="239">
        <f>IF(N491="sníž. přenesená",J491,0)</f>
        <v>0</v>
      </c>
      <c r="BI491" s="239">
        <f>IF(N491="nulová",J491,0)</f>
        <v>0</v>
      </c>
      <c r="BJ491" s="18" t="s">
        <v>85</v>
      </c>
      <c r="BK491" s="239">
        <f>ROUND(I491*H491,2)</f>
        <v>0</v>
      </c>
      <c r="BL491" s="18" t="s">
        <v>155</v>
      </c>
      <c r="BM491" s="238" t="s">
        <v>648</v>
      </c>
    </row>
    <row r="492" spans="1:51" s="13" customFormat="1" ht="12">
      <c r="A492" s="13"/>
      <c r="B492" s="245"/>
      <c r="C492" s="246"/>
      <c r="D492" s="240" t="s">
        <v>159</v>
      </c>
      <c r="E492" s="247" t="s">
        <v>1</v>
      </c>
      <c r="F492" s="248" t="s">
        <v>415</v>
      </c>
      <c r="G492" s="246"/>
      <c r="H492" s="249">
        <v>45</v>
      </c>
      <c r="I492" s="250"/>
      <c r="J492" s="246"/>
      <c r="K492" s="246"/>
      <c r="L492" s="251"/>
      <c r="M492" s="252"/>
      <c r="N492" s="253"/>
      <c r="O492" s="253"/>
      <c r="P492" s="253"/>
      <c r="Q492" s="253"/>
      <c r="R492" s="253"/>
      <c r="S492" s="253"/>
      <c r="T492" s="254"/>
      <c r="U492" s="13"/>
      <c r="V492" s="13"/>
      <c r="W492" s="13"/>
      <c r="X492" s="13"/>
      <c r="Y492" s="13"/>
      <c r="Z492" s="13"/>
      <c r="AA492" s="13"/>
      <c r="AB492" s="13"/>
      <c r="AC492" s="13"/>
      <c r="AD492" s="13"/>
      <c r="AE492" s="13"/>
      <c r="AT492" s="255" t="s">
        <v>159</v>
      </c>
      <c r="AU492" s="255" t="s">
        <v>87</v>
      </c>
      <c r="AV492" s="13" t="s">
        <v>87</v>
      </c>
      <c r="AW492" s="13" t="s">
        <v>32</v>
      </c>
      <c r="AX492" s="13" t="s">
        <v>85</v>
      </c>
      <c r="AY492" s="255" t="s">
        <v>148</v>
      </c>
    </row>
    <row r="493" spans="1:65" s="2" customFormat="1" ht="33" customHeight="1">
      <c r="A493" s="39"/>
      <c r="B493" s="40"/>
      <c r="C493" s="227" t="s">
        <v>649</v>
      </c>
      <c r="D493" s="227" t="s">
        <v>150</v>
      </c>
      <c r="E493" s="228" t="s">
        <v>650</v>
      </c>
      <c r="F493" s="229" t="s">
        <v>651</v>
      </c>
      <c r="G493" s="230" t="s">
        <v>153</v>
      </c>
      <c r="H493" s="231">
        <v>1680</v>
      </c>
      <c r="I493" s="232"/>
      <c r="J493" s="233">
        <f>ROUND(I493*H493,2)</f>
        <v>0</v>
      </c>
      <c r="K493" s="229" t="s">
        <v>163</v>
      </c>
      <c r="L493" s="45"/>
      <c r="M493" s="234" t="s">
        <v>1</v>
      </c>
      <c r="N493" s="235" t="s">
        <v>42</v>
      </c>
      <c r="O493" s="92"/>
      <c r="P493" s="236">
        <f>O493*H493</f>
        <v>0</v>
      </c>
      <c r="Q493" s="236">
        <v>0.00021</v>
      </c>
      <c r="R493" s="236">
        <f>Q493*H493</f>
        <v>0.3528</v>
      </c>
      <c r="S493" s="236">
        <v>0</v>
      </c>
      <c r="T493" s="237">
        <f>S493*H493</f>
        <v>0</v>
      </c>
      <c r="U493" s="39"/>
      <c r="V493" s="39"/>
      <c r="W493" s="39"/>
      <c r="X493" s="39"/>
      <c r="Y493" s="39"/>
      <c r="Z493" s="39"/>
      <c r="AA493" s="39"/>
      <c r="AB493" s="39"/>
      <c r="AC493" s="39"/>
      <c r="AD493" s="39"/>
      <c r="AE493" s="39"/>
      <c r="AR493" s="238" t="s">
        <v>155</v>
      </c>
      <c r="AT493" s="238" t="s">
        <v>150</v>
      </c>
      <c r="AU493" s="238" t="s">
        <v>87</v>
      </c>
      <c r="AY493" s="18" t="s">
        <v>148</v>
      </c>
      <c r="BE493" s="239">
        <f>IF(N493="základní",J493,0)</f>
        <v>0</v>
      </c>
      <c r="BF493" s="239">
        <f>IF(N493="snížená",J493,0)</f>
        <v>0</v>
      </c>
      <c r="BG493" s="239">
        <f>IF(N493="zákl. přenesená",J493,0)</f>
        <v>0</v>
      </c>
      <c r="BH493" s="239">
        <f>IF(N493="sníž. přenesená",J493,0)</f>
        <v>0</v>
      </c>
      <c r="BI493" s="239">
        <f>IF(N493="nulová",J493,0)</f>
        <v>0</v>
      </c>
      <c r="BJ493" s="18" t="s">
        <v>85</v>
      </c>
      <c r="BK493" s="239">
        <f>ROUND(I493*H493,2)</f>
        <v>0</v>
      </c>
      <c r="BL493" s="18" t="s">
        <v>155</v>
      </c>
      <c r="BM493" s="238" t="s">
        <v>652</v>
      </c>
    </row>
    <row r="494" spans="1:51" s="13" customFormat="1" ht="12">
      <c r="A494" s="13"/>
      <c r="B494" s="245"/>
      <c r="C494" s="246"/>
      <c r="D494" s="240" t="s">
        <v>159</v>
      </c>
      <c r="E494" s="247" t="s">
        <v>1</v>
      </c>
      <c r="F494" s="248" t="s">
        <v>653</v>
      </c>
      <c r="G494" s="246"/>
      <c r="H494" s="249">
        <v>1680</v>
      </c>
      <c r="I494" s="250"/>
      <c r="J494" s="246"/>
      <c r="K494" s="246"/>
      <c r="L494" s="251"/>
      <c r="M494" s="252"/>
      <c r="N494" s="253"/>
      <c r="O494" s="253"/>
      <c r="P494" s="253"/>
      <c r="Q494" s="253"/>
      <c r="R494" s="253"/>
      <c r="S494" s="253"/>
      <c r="T494" s="254"/>
      <c r="U494" s="13"/>
      <c r="V494" s="13"/>
      <c r="W494" s="13"/>
      <c r="X494" s="13"/>
      <c r="Y494" s="13"/>
      <c r="Z494" s="13"/>
      <c r="AA494" s="13"/>
      <c r="AB494" s="13"/>
      <c r="AC494" s="13"/>
      <c r="AD494" s="13"/>
      <c r="AE494" s="13"/>
      <c r="AT494" s="255" t="s">
        <v>159</v>
      </c>
      <c r="AU494" s="255" t="s">
        <v>87</v>
      </c>
      <c r="AV494" s="13" t="s">
        <v>87</v>
      </c>
      <c r="AW494" s="13" t="s">
        <v>32</v>
      </c>
      <c r="AX494" s="13" t="s">
        <v>77</v>
      </c>
      <c r="AY494" s="255" t="s">
        <v>148</v>
      </c>
    </row>
    <row r="495" spans="1:51" s="15" customFormat="1" ht="12">
      <c r="A495" s="15"/>
      <c r="B495" s="266"/>
      <c r="C495" s="267"/>
      <c r="D495" s="240" t="s">
        <v>159</v>
      </c>
      <c r="E495" s="268" t="s">
        <v>1</v>
      </c>
      <c r="F495" s="269" t="s">
        <v>167</v>
      </c>
      <c r="G495" s="267"/>
      <c r="H495" s="270">
        <v>1680</v>
      </c>
      <c r="I495" s="271"/>
      <c r="J495" s="267"/>
      <c r="K495" s="267"/>
      <c r="L495" s="272"/>
      <c r="M495" s="273"/>
      <c r="N495" s="274"/>
      <c r="O495" s="274"/>
      <c r="P495" s="274"/>
      <c r="Q495" s="274"/>
      <c r="R495" s="274"/>
      <c r="S495" s="274"/>
      <c r="T495" s="275"/>
      <c r="U495" s="15"/>
      <c r="V495" s="15"/>
      <c r="W495" s="15"/>
      <c r="X495" s="15"/>
      <c r="Y495" s="15"/>
      <c r="Z495" s="15"/>
      <c r="AA495" s="15"/>
      <c r="AB495" s="15"/>
      <c r="AC495" s="15"/>
      <c r="AD495" s="15"/>
      <c r="AE495" s="15"/>
      <c r="AT495" s="276" t="s">
        <v>159</v>
      </c>
      <c r="AU495" s="276" t="s">
        <v>87</v>
      </c>
      <c r="AV495" s="15" t="s">
        <v>155</v>
      </c>
      <c r="AW495" s="15" t="s">
        <v>32</v>
      </c>
      <c r="AX495" s="15" t="s">
        <v>85</v>
      </c>
      <c r="AY495" s="276" t="s">
        <v>148</v>
      </c>
    </row>
    <row r="496" spans="1:65" s="2" customFormat="1" ht="21.75" customHeight="1">
      <c r="A496" s="39"/>
      <c r="B496" s="40"/>
      <c r="C496" s="227" t="s">
        <v>654</v>
      </c>
      <c r="D496" s="227" t="s">
        <v>150</v>
      </c>
      <c r="E496" s="228" t="s">
        <v>655</v>
      </c>
      <c r="F496" s="229" t="s">
        <v>656</v>
      </c>
      <c r="G496" s="230" t="s">
        <v>657</v>
      </c>
      <c r="H496" s="231">
        <v>75</v>
      </c>
      <c r="I496" s="232"/>
      <c r="J496" s="233">
        <f>ROUND(I496*H496,2)</f>
        <v>0</v>
      </c>
      <c r="K496" s="229" t="s">
        <v>163</v>
      </c>
      <c r="L496" s="45"/>
      <c r="M496" s="234" t="s">
        <v>1</v>
      </c>
      <c r="N496" s="235" t="s">
        <v>42</v>
      </c>
      <c r="O496" s="92"/>
      <c r="P496" s="236">
        <f>O496*H496</f>
        <v>0</v>
      </c>
      <c r="Q496" s="236">
        <v>0</v>
      </c>
      <c r="R496" s="236">
        <f>Q496*H496</f>
        <v>0</v>
      </c>
      <c r="S496" s="236">
        <v>0</v>
      </c>
      <c r="T496" s="237">
        <f>S496*H496</f>
        <v>0</v>
      </c>
      <c r="U496" s="39"/>
      <c r="V496" s="39"/>
      <c r="W496" s="39"/>
      <c r="X496" s="39"/>
      <c r="Y496" s="39"/>
      <c r="Z496" s="39"/>
      <c r="AA496" s="39"/>
      <c r="AB496" s="39"/>
      <c r="AC496" s="39"/>
      <c r="AD496" s="39"/>
      <c r="AE496" s="39"/>
      <c r="AR496" s="238" t="s">
        <v>155</v>
      </c>
      <c r="AT496" s="238" t="s">
        <v>150</v>
      </c>
      <c r="AU496" s="238" t="s">
        <v>87</v>
      </c>
      <c r="AY496" s="18" t="s">
        <v>148</v>
      </c>
      <c r="BE496" s="239">
        <f>IF(N496="základní",J496,0)</f>
        <v>0</v>
      </c>
      <c r="BF496" s="239">
        <f>IF(N496="snížená",J496,0)</f>
        <v>0</v>
      </c>
      <c r="BG496" s="239">
        <f>IF(N496="zákl. přenesená",J496,0)</f>
        <v>0</v>
      </c>
      <c r="BH496" s="239">
        <f>IF(N496="sníž. přenesená",J496,0)</f>
        <v>0</v>
      </c>
      <c r="BI496" s="239">
        <f>IF(N496="nulová",J496,0)</f>
        <v>0</v>
      </c>
      <c r="BJ496" s="18" t="s">
        <v>85</v>
      </c>
      <c r="BK496" s="239">
        <f>ROUND(I496*H496,2)</f>
        <v>0</v>
      </c>
      <c r="BL496" s="18" t="s">
        <v>155</v>
      </c>
      <c r="BM496" s="238" t="s">
        <v>658</v>
      </c>
    </row>
    <row r="497" spans="1:51" s="13" customFormat="1" ht="12">
      <c r="A497" s="13"/>
      <c r="B497" s="245"/>
      <c r="C497" s="246"/>
      <c r="D497" s="240" t="s">
        <v>159</v>
      </c>
      <c r="E497" s="247" t="s">
        <v>1</v>
      </c>
      <c r="F497" s="248" t="s">
        <v>659</v>
      </c>
      <c r="G497" s="246"/>
      <c r="H497" s="249">
        <v>75</v>
      </c>
      <c r="I497" s="250"/>
      <c r="J497" s="246"/>
      <c r="K497" s="246"/>
      <c r="L497" s="251"/>
      <c r="M497" s="252"/>
      <c r="N497" s="253"/>
      <c r="O497" s="253"/>
      <c r="P497" s="253"/>
      <c r="Q497" s="253"/>
      <c r="R497" s="253"/>
      <c r="S497" s="253"/>
      <c r="T497" s="254"/>
      <c r="U497" s="13"/>
      <c r="V497" s="13"/>
      <c r="W497" s="13"/>
      <c r="X497" s="13"/>
      <c r="Y497" s="13"/>
      <c r="Z497" s="13"/>
      <c r="AA497" s="13"/>
      <c r="AB497" s="13"/>
      <c r="AC497" s="13"/>
      <c r="AD497" s="13"/>
      <c r="AE497" s="13"/>
      <c r="AT497" s="255" t="s">
        <v>159</v>
      </c>
      <c r="AU497" s="255" t="s">
        <v>87</v>
      </c>
      <c r="AV497" s="13" t="s">
        <v>87</v>
      </c>
      <c r="AW497" s="13" t="s">
        <v>32</v>
      </c>
      <c r="AX497" s="13" t="s">
        <v>85</v>
      </c>
      <c r="AY497" s="255" t="s">
        <v>148</v>
      </c>
    </row>
    <row r="498" spans="1:65" s="2" customFormat="1" ht="24.15" customHeight="1">
      <c r="A498" s="39"/>
      <c r="B498" s="40"/>
      <c r="C498" s="227" t="s">
        <v>660</v>
      </c>
      <c r="D498" s="227" t="s">
        <v>150</v>
      </c>
      <c r="E498" s="228" t="s">
        <v>661</v>
      </c>
      <c r="F498" s="229" t="s">
        <v>662</v>
      </c>
      <c r="G498" s="230" t="s">
        <v>657</v>
      </c>
      <c r="H498" s="231">
        <v>4500</v>
      </c>
      <c r="I498" s="232"/>
      <c r="J498" s="233">
        <f>ROUND(I498*H498,2)</f>
        <v>0</v>
      </c>
      <c r="K498" s="229" t="s">
        <v>163</v>
      </c>
      <c r="L498" s="45"/>
      <c r="M498" s="234" t="s">
        <v>1</v>
      </c>
      <c r="N498" s="235" t="s">
        <v>42</v>
      </c>
      <c r="O498" s="92"/>
      <c r="P498" s="236">
        <f>O498*H498</f>
        <v>0</v>
      </c>
      <c r="Q498" s="236">
        <v>0</v>
      </c>
      <c r="R498" s="236">
        <f>Q498*H498</f>
        <v>0</v>
      </c>
      <c r="S498" s="236">
        <v>0</v>
      </c>
      <c r="T498" s="237">
        <f>S498*H498</f>
        <v>0</v>
      </c>
      <c r="U498" s="39"/>
      <c r="V498" s="39"/>
      <c r="W498" s="39"/>
      <c r="X498" s="39"/>
      <c r="Y498" s="39"/>
      <c r="Z498" s="39"/>
      <c r="AA498" s="39"/>
      <c r="AB498" s="39"/>
      <c r="AC498" s="39"/>
      <c r="AD498" s="39"/>
      <c r="AE498" s="39"/>
      <c r="AR498" s="238" t="s">
        <v>155</v>
      </c>
      <c r="AT498" s="238" t="s">
        <v>150</v>
      </c>
      <c r="AU498" s="238" t="s">
        <v>87</v>
      </c>
      <c r="AY498" s="18" t="s">
        <v>148</v>
      </c>
      <c r="BE498" s="239">
        <f>IF(N498="základní",J498,0)</f>
        <v>0</v>
      </c>
      <c r="BF498" s="239">
        <f>IF(N498="snížená",J498,0)</f>
        <v>0</v>
      </c>
      <c r="BG498" s="239">
        <f>IF(N498="zákl. přenesená",J498,0)</f>
        <v>0</v>
      </c>
      <c r="BH498" s="239">
        <f>IF(N498="sníž. přenesená",J498,0)</f>
        <v>0</v>
      </c>
      <c r="BI498" s="239">
        <f>IF(N498="nulová",J498,0)</f>
        <v>0</v>
      </c>
      <c r="BJ498" s="18" t="s">
        <v>85</v>
      </c>
      <c r="BK498" s="239">
        <f>ROUND(I498*H498,2)</f>
        <v>0</v>
      </c>
      <c r="BL498" s="18" t="s">
        <v>155</v>
      </c>
      <c r="BM498" s="238" t="s">
        <v>663</v>
      </c>
    </row>
    <row r="499" spans="1:51" s="13" customFormat="1" ht="12">
      <c r="A499" s="13"/>
      <c r="B499" s="245"/>
      <c r="C499" s="246"/>
      <c r="D499" s="240" t="s">
        <v>159</v>
      </c>
      <c r="E499" s="247" t="s">
        <v>1</v>
      </c>
      <c r="F499" s="248" t="s">
        <v>664</v>
      </c>
      <c r="G499" s="246"/>
      <c r="H499" s="249">
        <v>4500</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159</v>
      </c>
      <c r="AU499" s="255" t="s">
        <v>87</v>
      </c>
      <c r="AV499" s="13" t="s">
        <v>87</v>
      </c>
      <c r="AW499" s="13" t="s">
        <v>32</v>
      </c>
      <c r="AX499" s="13" t="s">
        <v>85</v>
      </c>
      <c r="AY499" s="255" t="s">
        <v>148</v>
      </c>
    </row>
    <row r="500" spans="1:65" s="2" customFormat="1" ht="24.15" customHeight="1">
      <c r="A500" s="39"/>
      <c r="B500" s="40"/>
      <c r="C500" s="227" t="s">
        <v>665</v>
      </c>
      <c r="D500" s="227" t="s">
        <v>150</v>
      </c>
      <c r="E500" s="228" t="s">
        <v>666</v>
      </c>
      <c r="F500" s="229" t="s">
        <v>667</v>
      </c>
      <c r="G500" s="230" t="s">
        <v>657</v>
      </c>
      <c r="H500" s="231">
        <v>75</v>
      </c>
      <c r="I500" s="232"/>
      <c r="J500" s="233">
        <f>ROUND(I500*H500,2)</f>
        <v>0</v>
      </c>
      <c r="K500" s="229" t="s">
        <v>163</v>
      </c>
      <c r="L500" s="45"/>
      <c r="M500" s="234" t="s">
        <v>1</v>
      </c>
      <c r="N500" s="235" t="s">
        <v>42</v>
      </c>
      <c r="O500" s="92"/>
      <c r="P500" s="236">
        <f>O500*H500</f>
        <v>0</v>
      </c>
      <c r="Q500" s="236">
        <v>0</v>
      </c>
      <c r="R500" s="236">
        <f>Q500*H500</f>
        <v>0</v>
      </c>
      <c r="S500" s="236">
        <v>0</v>
      </c>
      <c r="T500" s="237">
        <f>S500*H500</f>
        <v>0</v>
      </c>
      <c r="U500" s="39"/>
      <c r="V500" s="39"/>
      <c r="W500" s="39"/>
      <c r="X500" s="39"/>
      <c r="Y500" s="39"/>
      <c r="Z500" s="39"/>
      <c r="AA500" s="39"/>
      <c r="AB500" s="39"/>
      <c r="AC500" s="39"/>
      <c r="AD500" s="39"/>
      <c r="AE500" s="39"/>
      <c r="AR500" s="238" t="s">
        <v>155</v>
      </c>
      <c r="AT500" s="238" t="s">
        <v>150</v>
      </c>
      <c r="AU500" s="238" t="s">
        <v>87</v>
      </c>
      <c r="AY500" s="18" t="s">
        <v>148</v>
      </c>
      <c r="BE500" s="239">
        <f>IF(N500="základní",J500,0)</f>
        <v>0</v>
      </c>
      <c r="BF500" s="239">
        <f>IF(N500="snížená",J500,0)</f>
        <v>0</v>
      </c>
      <c r="BG500" s="239">
        <f>IF(N500="zákl. přenesená",J500,0)</f>
        <v>0</v>
      </c>
      <c r="BH500" s="239">
        <f>IF(N500="sníž. přenesená",J500,0)</f>
        <v>0</v>
      </c>
      <c r="BI500" s="239">
        <f>IF(N500="nulová",J500,0)</f>
        <v>0</v>
      </c>
      <c r="BJ500" s="18" t="s">
        <v>85</v>
      </c>
      <c r="BK500" s="239">
        <f>ROUND(I500*H500,2)</f>
        <v>0</v>
      </c>
      <c r="BL500" s="18" t="s">
        <v>155</v>
      </c>
      <c r="BM500" s="238" t="s">
        <v>668</v>
      </c>
    </row>
    <row r="501" spans="1:65" s="2" customFormat="1" ht="24.15" customHeight="1">
      <c r="A501" s="39"/>
      <c r="B501" s="40"/>
      <c r="C501" s="227" t="s">
        <v>669</v>
      </c>
      <c r="D501" s="227" t="s">
        <v>150</v>
      </c>
      <c r="E501" s="228" t="s">
        <v>670</v>
      </c>
      <c r="F501" s="229" t="s">
        <v>671</v>
      </c>
      <c r="G501" s="230" t="s">
        <v>153</v>
      </c>
      <c r="H501" s="231">
        <v>1680.44</v>
      </c>
      <c r="I501" s="232"/>
      <c r="J501" s="233">
        <f>ROUND(I501*H501,2)</f>
        <v>0</v>
      </c>
      <c r="K501" s="229" t="s">
        <v>163</v>
      </c>
      <c r="L501" s="45"/>
      <c r="M501" s="234" t="s">
        <v>1</v>
      </c>
      <c r="N501" s="235" t="s">
        <v>42</v>
      </c>
      <c r="O501" s="92"/>
      <c r="P501" s="236">
        <f>O501*H501</f>
        <v>0</v>
      </c>
      <c r="Q501" s="236">
        <v>4E-05</v>
      </c>
      <c r="R501" s="236">
        <f>Q501*H501</f>
        <v>0.0672176</v>
      </c>
      <c r="S501" s="236">
        <v>0</v>
      </c>
      <c r="T501" s="237">
        <f>S501*H501</f>
        <v>0</v>
      </c>
      <c r="U501" s="39"/>
      <c r="V501" s="39"/>
      <c r="W501" s="39"/>
      <c r="X501" s="39"/>
      <c r="Y501" s="39"/>
      <c r="Z501" s="39"/>
      <c r="AA501" s="39"/>
      <c r="AB501" s="39"/>
      <c r="AC501" s="39"/>
      <c r="AD501" s="39"/>
      <c r="AE501" s="39"/>
      <c r="AR501" s="238" t="s">
        <v>155</v>
      </c>
      <c r="AT501" s="238" t="s">
        <v>150</v>
      </c>
      <c r="AU501" s="238" t="s">
        <v>87</v>
      </c>
      <c r="AY501" s="18" t="s">
        <v>148</v>
      </c>
      <c r="BE501" s="239">
        <f>IF(N501="základní",J501,0)</f>
        <v>0</v>
      </c>
      <c r="BF501" s="239">
        <f>IF(N501="snížená",J501,0)</f>
        <v>0</v>
      </c>
      <c r="BG501" s="239">
        <f>IF(N501="zákl. přenesená",J501,0)</f>
        <v>0</v>
      </c>
      <c r="BH501" s="239">
        <f>IF(N501="sníž. přenesená",J501,0)</f>
        <v>0</v>
      </c>
      <c r="BI501" s="239">
        <f>IF(N501="nulová",J501,0)</f>
        <v>0</v>
      </c>
      <c r="BJ501" s="18" t="s">
        <v>85</v>
      </c>
      <c r="BK501" s="239">
        <f>ROUND(I501*H501,2)</f>
        <v>0</v>
      </c>
      <c r="BL501" s="18" t="s">
        <v>155</v>
      </c>
      <c r="BM501" s="238" t="s">
        <v>672</v>
      </c>
    </row>
    <row r="502" spans="1:51" s="13" customFormat="1" ht="12">
      <c r="A502" s="13"/>
      <c r="B502" s="245"/>
      <c r="C502" s="246"/>
      <c r="D502" s="240" t="s">
        <v>159</v>
      </c>
      <c r="E502" s="247" t="s">
        <v>1</v>
      </c>
      <c r="F502" s="248" t="s">
        <v>673</v>
      </c>
      <c r="G502" s="246"/>
      <c r="H502" s="249">
        <v>1680.44</v>
      </c>
      <c r="I502" s="250"/>
      <c r="J502" s="246"/>
      <c r="K502" s="246"/>
      <c r="L502" s="251"/>
      <c r="M502" s="252"/>
      <c r="N502" s="253"/>
      <c r="O502" s="253"/>
      <c r="P502" s="253"/>
      <c r="Q502" s="253"/>
      <c r="R502" s="253"/>
      <c r="S502" s="253"/>
      <c r="T502" s="254"/>
      <c r="U502" s="13"/>
      <c r="V502" s="13"/>
      <c r="W502" s="13"/>
      <c r="X502" s="13"/>
      <c r="Y502" s="13"/>
      <c r="Z502" s="13"/>
      <c r="AA502" s="13"/>
      <c r="AB502" s="13"/>
      <c r="AC502" s="13"/>
      <c r="AD502" s="13"/>
      <c r="AE502" s="13"/>
      <c r="AT502" s="255" t="s">
        <v>159</v>
      </c>
      <c r="AU502" s="255" t="s">
        <v>87</v>
      </c>
      <c r="AV502" s="13" t="s">
        <v>87</v>
      </c>
      <c r="AW502" s="13" t="s">
        <v>32</v>
      </c>
      <c r="AX502" s="13" t="s">
        <v>85</v>
      </c>
      <c r="AY502" s="255" t="s">
        <v>148</v>
      </c>
    </row>
    <row r="503" spans="1:65" s="2" customFormat="1" ht="33" customHeight="1">
      <c r="A503" s="39"/>
      <c r="B503" s="40"/>
      <c r="C503" s="227" t="s">
        <v>674</v>
      </c>
      <c r="D503" s="227" t="s">
        <v>150</v>
      </c>
      <c r="E503" s="228" t="s">
        <v>675</v>
      </c>
      <c r="F503" s="229" t="s">
        <v>676</v>
      </c>
      <c r="G503" s="230" t="s">
        <v>174</v>
      </c>
      <c r="H503" s="231">
        <v>15.966</v>
      </c>
      <c r="I503" s="232"/>
      <c r="J503" s="233">
        <f>ROUND(I503*H503,2)</f>
        <v>0</v>
      </c>
      <c r="K503" s="229" t="s">
        <v>163</v>
      </c>
      <c r="L503" s="45"/>
      <c r="M503" s="234" t="s">
        <v>1</v>
      </c>
      <c r="N503" s="235" t="s">
        <v>42</v>
      </c>
      <c r="O503" s="92"/>
      <c r="P503" s="236">
        <f>O503*H503</f>
        <v>0</v>
      </c>
      <c r="Q503" s="236">
        <v>0</v>
      </c>
      <c r="R503" s="236">
        <f>Q503*H503</f>
        <v>0</v>
      </c>
      <c r="S503" s="236">
        <v>2.2</v>
      </c>
      <c r="T503" s="237">
        <f>S503*H503</f>
        <v>35.1252</v>
      </c>
      <c r="U503" s="39"/>
      <c r="V503" s="39"/>
      <c r="W503" s="39"/>
      <c r="X503" s="39"/>
      <c r="Y503" s="39"/>
      <c r="Z503" s="39"/>
      <c r="AA503" s="39"/>
      <c r="AB503" s="39"/>
      <c r="AC503" s="39"/>
      <c r="AD503" s="39"/>
      <c r="AE503" s="39"/>
      <c r="AR503" s="238" t="s">
        <v>155</v>
      </c>
      <c r="AT503" s="238" t="s">
        <v>150</v>
      </c>
      <c r="AU503" s="238" t="s">
        <v>87</v>
      </c>
      <c r="AY503" s="18" t="s">
        <v>148</v>
      </c>
      <c r="BE503" s="239">
        <f>IF(N503="základní",J503,0)</f>
        <v>0</v>
      </c>
      <c r="BF503" s="239">
        <f>IF(N503="snížená",J503,0)</f>
        <v>0</v>
      </c>
      <c r="BG503" s="239">
        <f>IF(N503="zákl. přenesená",J503,0)</f>
        <v>0</v>
      </c>
      <c r="BH503" s="239">
        <f>IF(N503="sníž. přenesená",J503,0)</f>
        <v>0</v>
      </c>
      <c r="BI503" s="239">
        <f>IF(N503="nulová",J503,0)</f>
        <v>0</v>
      </c>
      <c r="BJ503" s="18" t="s">
        <v>85</v>
      </c>
      <c r="BK503" s="239">
        <f>ROUND(I503*H503,2)</f>
        <v>0</v>
      </c>
      <c r="BL503" s="18" t="s">
        <v>155</v>
      </c>
      <c r="BM503" s="238" t="s">
        <v>677</v>
      </c>
    </row>
    <row r="504" spans="1:51" s="14" customFormat="1" ht="12">
      <c r="A504" s="14"/>
      <c r="B504" s="256"/>
      <c r="C504" s="257"/>
      <c r="D504" s="240" t="s">
        <v>159</v>
      </c>
      <c r="E504" s="258" t="s">
        <v>1</v>
      </c>
      <c r="F504" s="259" t="s">
        <v>678</v>
      </c>
      <c r="G504" s="257"/>
      <c r="H504" s="258" t="s">
        <v>1</v>
      </c>
      <c r="I504" s="260"/>
      <c r="J504" s="257"/>
      <c r="K504" s="257"/>
      <c r="L504" s="261"/>
      <c r="M504" s="262"/>
      <c r="N504" s="263"/>
      <c r="O504" s="263"/>
      <c r="P504" s="263"/>
      <c r="Q504" s="263"/>
      <c r="R504" s="263"/>
      <c r="S504" s="263"/>
      <c r="T504" s="264"/>
      <c r="U504" s="14"/>
      <c r="V504" s="14"/>
      <c r="W504" s="14"/>
      <c r="X504" s="14"/>
      <c r="Y504" s="14"/>
      <c r="Z504" s="14"/>
      <c r="AA504" s="14"/>
      <c r="AB504" s="14"/>
      <c r="AC504" s="14"/>
      <c r="AD504" s="14"/>
      <c r="AE504" s="14"/>
      <c r="AT504" s="265" t="s">
        <v>159</v>
      </c>
      <c r="AU504" s="265" t="s">
        <v>87</v>
      </c>
      <c r="AV504" s="14" t="s">
        <v>85</v>
      </c>
      <c r="AW504" s="14" t="s">
        <v>32</v>
      </c>
      <c r="AX504" s="14" t="s">
        <v>77</v>
      </c>
      <c r="AY504" s="265" t="s">
        <v>148</v>
      </c>
    </row>
    <row r="505" spans="1:51" s="13" customFormat="1" ht="12">
      <c r="A505" s="13"/>
      <c r="B505" s="245"/>
      <c r="C505" s="246"/>
      <c r="D505" s="240" t="s">
        <v>159</v>
      </c>
      <c r="E505" s="247" t="s">
        <v>1</v>
      </c>
      <c r="F505" s="248" t="s">
        <v>679</v>
      </c>
      <c r="G505" s="246"/>
      <c r="H505" s="249">
        <v>15.966</v>
      </c>
      <c r="I505" s="250"/>
      <c r="J505" s="246"/>
      <c r="K505" s="246"/>
      <c r="L505" s="251"/>
      <c r="M505" s="252"/>
      <c r="N505" s="253"/>
      <c r="O505" s="253"/>
      <c r="P505" s="253"/>
      <c r="Q505" s="253"/>
      <c r="R505" s="253"/>
      <c r="S505" s="253"/>
      <c r="T505" s="254"/>
      <c r="U505" s="13"/>
      <c r="V505" s="13"/>
      <c r="W505" s="13"/>
      <c r="X505" s="13"/>
      <c r="Y505" s="13"/>
      <c r="Z505" s="13"/>
      <c r="AA505" s="13"/>
      <c r="AB505" s="13"/>
      <c r="AC505" s="13"/>
      <c r="AD505" s="13"/>
      <c r="AE505" s="13"/>
      <c r="AT505" s="255" t="s">
        <v>159</v>
      </c>
      <c r="AU505" s="255" t="s">
        <v>87</v>
      </c>
      <c r="AV505" s="13" t="s">
        <v>87</v>
      </c>
      <c r="AW505" s="13" t="s">
        <v>32</v>
      </c>
      <c r="AX505" s="13" t="s">
        <v>77</v>
      </c>
      <c r="AY505" s="255" t="s">
        <v>148</v>
      </c>
    </row>
    <row r="506" spans="1:51" s="15" customFormat="1" ht="12">
      <c r="A506" s="15"/>
      <c r="B506" s="266"/>
      <c r="C506" s="267"/>
      <c r="D506" s="240" t="s">
        <v>159</v>
      </c>
      <c r="E506" s="268" t="s">
        <v>1</v>
      </c>
      <c r="F506" s="269" t="s">
        <v>167</v>
      </c>
      <c r="G506" s="267"/>
      <c r="H506" s="270">
        <v>15.966</v>
      </c>
      <c r="I506" s="271"/>
      <c r="J506" s="267"/>
      <c r="K506" s="267"/>
      <c r="L506" s="272"/>
      <c r="M506" s="273"/>
      <c r="N506" s="274"/>
      <c r="O506" s="274"/>
      <c r="P506" s="274"/>
      <c r="Q506" s="274"/>
      <c r="R506" s="274"/>
      <c r="S506" s="274"/>
      <c r="T506" s="275"/>
      <c r="U506" s="15"/>
      <c r="V506" s="15"/>
      <c r="W506" s="15"/>
      <c r="X506" s="15"/>
      <c r="Y506" s="15"/>
      <c r="Z506" s="15"/>
      <c r="AA506" s="15"/>
      <c r="AB506" s="15"/>
      <c r="AC506" s="15"/>
      <c r="AD506" s="15"/>
      <c r="AE506" s="15"/>
      <c r="AT506" s="276" t="s">
        <v>159</v>
      </c>
      <c r="AU506" s="276" t="s">
        <v>87</v>
      </c>
      <c r="AV506" s="15" t="s">
        <v>155</v>
      </c>
      <c r="AW506" s="15" t="s">
        <v>32</v>
      </c>
      <c r="AX506" s="15" t="s">
        <v>85</v>
      </c>
      <c r="AY506" s="276" t="s">
        <v>148</v>
      </c>
    </row>
    <row r="507" spans="1:65" s="2" customFormat="1" ht="33" customHeight="1">
      <c r="A507" s="39"/>
      <c r="B507" s="40"/>
      <c r="C507" s="227" t="s">
        <v>680</v>
      </c>
      <c r="D507" s="227" t="s">
        <v>150</v>
      </c>
      <c r="E507" s="228" t="s">
        <v>681</v>
      </c>
      <c r="F507" s="229" t="s">
        <v>682</v>
      </c>
      <c r="G507" s="230" t="s">
        <v>174</v>
      </c>
      <c r="H507" s="231">
        <v>15.966</v>
      </c>
      <c r="I507" s="232"/>
      <c r="J507" s="233">
        <f>ROUND(I507*H507,2)</f>
        <v>0</v>
      </c>
      <c r="K507" s="229" t="s">
        <v>163</v>
      </c>
      <c r="L507" s="45"/>
      <c r="M507" s="234" t="s">
        <v>1</v>
      </c>
      <c r="N507" s="235" t="s">
        <v>42</v>
      </c>
      <c r="O507" s="92"/>
      <c r="P507" s="236">
        <f>O507*H507</f>
        <v>0</v>
      </c>
      <c r="Q507" s="236">
        <v>0</v>
      </c>
      <c r="R507" s="236">
        <f>Q507*H507</f>
        <v>0</v>
      </c>
      <c r="S507" s="236">
        <v>0.044</v>
      </c>
      <c r="T507" s="237">
        <f>S507*H507</f>
        <v>0.7025039999999999</v>
      </c>
      <c r="U507" s="39"/>
      <c r="V507" s="39"/>
      <c r="W507" s="39"/>
      <c r="X507" s="39"/>
      <c r="Y507" s="39"/>
      <c r="Z507" s="39"/>
      <c r="AA507" s="39"/>
      <c r="AB507" s="39"/>
      <c r="AC507" s="39"/>
      <c r="AD507" s="39"/>
      <c r="AE507" s="39"/>
      <c r="AR507" s="238" t="s">
        <v>155</v>
      </c>
      <c r="AT507" s="238" t="s">
        <v>150</v>
      </c>
      <c r="AU507" s="238" t="s">
        <v>87</v>
      </c>
      <c r="AY507" s="18" t="s">
        <v>148</v>
      </c>
      <c r="BE507" s="239">
        <f>IF(N507="základní",J507,0)</f>
        <v>0</v>
      </c>
      <c r="BF507" s="239">
        <f>IF(N507="snížená",J507,0)</f>
        <v>0</v>
      </c>
      <c r="BG507" s="239">
        <f>IF(N507="zákl. přenesená",J507,0)</f>
        <v>0</v>
      </c>
      <c r="BH507" s="239">
        <f>IF(N507="sníž. přenesená",J507,0)</f>
        <v>0</v>
      </c>
      <c r="BI507" s="239">
        <f>IF(N507="nulová",J507,0)</f>
        <v>0</v>
      </c>
      <c r="BJ507" s="18" t="s">
        <v>85</v>
      </c>
      <c r="BK507" s="239">
        <f>ROUND(I507*H507,2)</f>
        <v>0</v>
      </c>
      <c r="BL507" s="18" t="s">
        <v>155</v>
      </c>
      <c r="BM507" s="238" t="s">
        <v>683</v>
      </c>
    </row>
    <row r="508" spans="1:65" s="2" customFormat="1" ht="24.15" customHeight="1">
      <c r="A508" s="39"/>
      <c r="B508" s="40"/>
      <c r="C508" s="227" t="s">
        <v>684</v>
      </c>
      <c r="D508" s="227" t="s">
        <v>150</v>
      </c>
      <c r="E508" s="228" t="s">
        <v>685</v>
      </c>
      <c r="F508" s="229" t="s">
        <v>686</v>
      </c>
      <c r="G508" s="230" t="s">
        <v>303</v>
      </c>
      <c r="H508" s="231">
        <v>2.2</v>
      </c>
      <c r="I508" s="232"/>
      <c r="J508" s="233">
        <f>ROUND(I508*H508,2)</f>
        <v>0</v>
      </c>
      <c r="K508" s="229" t="s">
        <v>163</v>
      </c>
      <c r="L508" s="45"/>
      <c r="M508" s="234" t="s">
        <v>1</v>
      </c>
      <c r="N508" s="235" t="s">
        <v>42</v>
      </c>
      <c r="O508" s="92"/>
      <c r="P508" s="236">
        <f>O508*H508</f>
        <v>0</v>
      </c>
      <c r="Q508" s="236">
        <v>8E-05</v>
      </c>
      <c r="R508" s="236">
        <f>Q508*H508</f>
        <v>0.00017600000000000002</v>
      </c>
      <c r="S508" s="236">
        <v>0</v>
      </c>
      <c r="T508" s="237">
        <f>S508*H508</f>
        <v>0</v>
      </c>
      <c r="U508" s="39"/>
      <c r="V508" s="39"/>
      <c r="W508" s="39"/>
      <c r="X508" s="39"/>
      <c r="Y508" s="39"/>
      <c r="Z508" s="39"/>
      <c r="AA508" s="39"/>
      <c r="AB508" s="39"/>
      <c r="AC508" s="39"/>
      <c r="AD508" s="39"/>
      <c r="AE508" s="39"/>
      <c r="AR508" s="238" t="s">
        <v>155</v>
      </c>
      <c r="AT508" s="238" t="s">
        <v>150</v>
      </c>
      <c r="AU508" s="238" t="s">
        <v>87</v>
      </c>
      <c r="AY508" s="18" t="s">
        <v>148</v>
      </c>
      <c r="BE508" s="239">
        <f>IF(N508="základní",J508,0)</f>
        <v>0</v>
      </c>
      <c r="BF508" s="239">
        <f>IF(N508="snížená",J508,0)</f>
        <v>0</v>
      </c>
      <c r="BG508" s="239">
        <f>IF(N508="zákl. přenesená",J508,0)</f>
        <v>0</v>
      </c>
      <c r="BH508" s="239">
        <f>IF(N508="sníž. přenesená",J508,0)</f>
        <v>0</v>
      </c>
      <c r="BI508" s="239">
        <f>IF(N508="nulová",J508,0)</f>
        <v>0</v>
      </c>
      <c r="BJ508" s="18" t="s">
        <v>85</v>
      </c>
      <c r="BK508" s="239">
        <f>ROUND(I508*H508,2)</f>
        <v>0</v>
      </c>
      <c r="BL508" s="18" t="s">
        <v>155</v>
      </c>
      <c r="BM508" s="238" t="s">
        <v>687</v>
      </c>
    </row>
    <row r="509" spans="1:51" s="14" customFormat="1" ht="12">
      <c r="A509" s="14"/>
      <c r="B509" s="256"/>
      <c r="C509" s="257"/>
      <c r="D509" s="240" t="s">
        <v>159</v>
      </c>
      <c r="E509" s="258" t="s">
        <v>1</v>
      </c>
      <c r="F509" s="259" t="s">
        <v>678</v>
      </c>
      <c r="G509" s="257"/>
      <c r="H509" s="258" t="s">
        <v>1</v>
      </c>
      <c r="I509" s="260"/>
      <c r="J509" s="257"/>
      <c r="K509" s="257"/>
      <c r="L509" s="261"/>
      <c r="M509" s="262"/>
      <c r="N509" s="263"/>
      <c r="O509" s="263"/>
      <c r="P509" s="263"/>
      <c r="Q509" s="263"/>
      <c r="R509" s="263"/>
      <c r="S509" s="263"/>
      <c r="T509" s="264"/>
      <c r="U509" s="14"/>
      <c r="V509" s="14"/>
      <c r="W509" s="14"/>
      <c r="X509" s="14"/>
      <c r="Y509" s="14"/>
      <c r="Z509" s="14"/>
      <c r="AA509" s="14"/>
      <c r="AB509" s="14"/>
      <c r="AC509" s="14"/>
      <c r="AD509" s="14"/>
      <c r="AE509" s="14"/>
      <c r="AT509" s="265" t="s">
        <v>159</v>
      </c>
      <c r="AU509" s="265" t="s">
        <v>87</v>
      </c>
      <c r="AV509" s="14" t="s">
        <v>85</v>
      </c>
      <c r="AW509" s="14" t="s">
        <v>32</v>
      </c>
      <c r="AX509" s="14" t="s">
        <v>77</v>
      </c>
      <c r="AY509" s="265" t="s">
        <v>148</v>
      </c>
    </row>
    <row r="510" spans="1:51" s="13" customFormat="1" ht="12">
      <c r="A510" s="13"/>
      <c r="B510" s="245"/>
      <c r="C510" s="246"/>
      <c r="D510" s="240" t="s">
        <v>159</v>
      </c>
      <c r="E510" s="247" t="s">
        <v>1</v>
      </c>
      <c r="F510" s="248" t="s">
        <v>688</v>
      </c>
      <c r="G510" s="246"/>
      <c r="H510" s="249">
        <v>2.2</v>
      </c>
      <c r="I510" s="250"/>
      <c r="J510" s="246"/>
      <c r="K510" s="246"/>
      <c r="L510" s="251"/>
      <c r="M510" s="252"/>
      <c r="N510" s="253"/>
      <c r="O510" s="253"/>
      <c r="P510" s="253"/>
      <c r="Q510" s="253"/>
      <c r="R510" s="253"/>
      <c r="S510" s="253"/>
      <c r="T510" s="254"/>
      <c r="U510" s="13"/>
      <c r="V510" s="13"/>
      <c r="W510" s="13"/>
      <c r="X510" s="13"/>
      <c r="Y510" s="13"/>
      <c r="Z510" s="13"/>
      <c r="AA510" s="13"/>
      <c r="AB510" s="13"/>
      <c r="AC510" s="13"/>
      <c r="AD510" s="13"/>
      <c r="AE510" s="13"/>
      <c r="AT510" s="255" t="s">
        <v>159</v>
      </c>
      <c r="AU510" s="255" t="s">
        <v>87</v>
      </c>
      <c r="AV510" s="13" t="s">
        <v>87</v>
      </c>
      <c r="AW510" s="13" t="s">
        <v>32</v>
      </c>
      <c r="AX510" s="13" t="s">
        <v>77</v>
      </c>
      <c r="AY510" s="255" t="s">
        <v>148</v>
      </c>
    </row>
    <row r="511" spans="1:51" s="15" customFormat="1" ht="12">
      <c r="A511" s="15"/>
      <c r="B511" s="266"/>
      <c r="C511" s="267"/>
      <c r="D511" s="240" t="s">
        <v>159</v>
      </c>
      <c r="E511" s="268" t="s">
        <v>1</v>
      </c>
      <c r="F511" s="269" t="s">
        <v>167</v>
      </c>
      <c r="G511" s="267"/>
      <c r="H511" s="270">
        <v>2.2</v>
      </c>
      <c r="I511" s="271"/>
      <c r="J511" s="267"/>
      <c r="K511" s="267"/>
      <c r="L511" s="272"/>
      <c r="M511" s="273"/>
      <c r="N511" s="274"/>
      <c r="O511" s="274"/>
      <c r="P511" s="274"/>
      <c r="Q511" s="274"/>
      <c r="R511" s="274"/>
      <c r="S511" s="274"/>
      <c r="T511" s="275"/>
      <c r="U511" s="15"/>
      <c r="V511" s="15"/>
      <c r="W511" s="15"/>
      <c r="X511" s="15"/>
      <c r="Y511" s="15"/>
      <c r="Z511" s="15"/>
      <c r="AA511" s="15"/>
      <c r="AB511" s="15"/>
      <c r="AC511" s="15"/>
      <c r="AD511" s="15"/>
      <c r="AE511" s="15"/>
      <c r="AT511" s="276" t="s">
        <v>159</v>
      </c>
      <c r="AU511" s="276" t="s">
        <v>87</v>
      </c>
      <c r="AV511" s="15" t="s">
        <v>155</v>
      </c>
      <c r="AW511" s="15" t="s">
        <v>32</v>
      </c>
      <c r="AX511" s="15" t="s">
        <v>85</v>
      </c>
      <c r="AY511" s="276" t="s">
        <v>148</v>
      </c>
    </row>
    <row r="512" spans="1:65" s="2" customFormat="1" ht="24.15" customHeight="1">
      <c r="A512" s="39"/>
      <c r="B512" s="40"/>
      <c r="C512" s="227" t="s">
        <v>689</v>
      </c>
      <c r="D512" s="227" t="s">
        <v>150</v>
      </c>
      <c r="E512" s="228" t="s">
        <v>690</v>
      </c>
      <c r="F512" s="229" t="s">
        <v>691</v>
      </c>
      <c r="G512" s="230" t="s">
        <v>303</v>
      </c>
      <c r="H512" s="231">
        <v>88</v>
      </c>
      <c r="I512" s="232"/>
      <c r="J512" s="233">
        <f>ROUND(I512*H512,2)</f>
        <v>0</v>
      </c>
      <c r="K512" s="229" t="s">
        <v>163</v>
      </c>
      <c r="L512" s="45"/>
      <c r="M512" s="234" t="s">
        <v>1</v>
      </c>
      <c r="N512" s="235" t="s">
        <v>42</v>
      </c>
      <c r="O512" s="92"/>
      <c r="P512" s="236">
        <f>O512*H512</f>
        <v>0</v>
      </c>
      <c r="Q512" s="236">
        <v>1E-05</v>
      </c>
      <c r="R512" s="236">
        <f>Q512*H512</f>
        <v>0.00088</v>
      </c>
      <c r="S512" s="236">
        <v>0</v>
      </c>
      <c r="T512" s="237">
        <f>S512*H512</f>
        <v>0</v>
      </c>
      <c r="U512" s="39"/>
      <c r="V512" s="39"/>
      <c r="W512" s="39"/>
      <c r="X512" s="39"/>
      <c r="Y512" s="39"/>
      <c r="Z512" s="39"/>
      <c r="AA512" s="39"/>
      <c r="AB512" s="39"/>
      <c r="AC512" s="39"/>
      <c r="AD512" s="39"/>
      <c r="AE512" s="39"/>
      <c r="AR512" s="238" t="s">
        <v>155</v>
      </c>
      <c r="AT512" s="238" t="s">
        <v>150</v>
      </c>
      <c r="AU512" s="238" t="s">
        <v>87</v>
      </c>
      <c r="AY512" s="18" t="s">
        <v>148</v>
      </c>
      <c r="BE512" s="239">
        <f>IF(N512="základní",J512,0)</f>
        <v>0</v>
      </c>
      <c r="BF512" s="239">
        <f>IF(N512="snížená",J512,0)</f>
        <v>0</v>
      </c>
      <c r="BG512" s="239">
        <f>IF(N512="zákl. přenesená",J512,0)</f>
        <v>0</v>
      </c>
      <c r="BH512" s="239">
        <f>IF(N512="sníž. přenesená",J512,0)</f>
        <v>0</v>
      </c>
      <c r="BI512" s="239">
        <f>IF(N512="nulová",J512,0)</f>
        <v>0</v>
      </c>
      <c r="BJ512" s="18" t="s">
        <v>85</v>
      </c>
      <c r="BK512" s="239">
        <f>ROUND(I512*H512,2)</f>
        <v>0</v>
      </c>
      <c r="BL512" s="18" t="s">
        <v>155</v>
      </c>
      <c r="BM512" s="238" t="s">
        <v>692</v>
      </c>
    </row>
    <row r="513" spans="1:51" s="14" customFormat="1" ht="12">
      <c r="A513" s="14"/>
      <c r="B513" s="256"/>
      <c r="C513" s="257"/>
      <c r="D513" s="240" t="s">
        <v>159</v>
      </c>
      <c r="E513" s="258" t="s">
        <v>1</v>
      </c>
      <c r="F513" s="259" t="s">
        <v>678</v>
      </c>
      <c r="G513" s="257"/>
      <c r="H513" s="258" t="s">
        <v>1</v>
      </c>
      <c r="I513" s="260"/>
      <c r="J513" s="257"/>
      <c r="K513" s="257"/>
      <c r="L513" s="261"/>
      <c r="M513" s="262"/>
      <c r="N513" s="263"/>
      <c r="O513" s="263"/>
      <c r="P513" s="263"/>
      <c r="Q513" s="263"/>
      <c r="R513" s="263"/>
      <c r="S513" s="263"/>
      <c r="T513" s="264"/>
      <c r="U513" s="14"/>
      <c r="V513" s="14"/>
      <c r="W513" s="14"/>
      <c r="X513" s="14"/>
      <c r="Y513" s="14"/>
      <c r="Z513" s="14"/>
      <c r="AA513" s="14"/>
      <c r="AB513" s="14"/>
      <c r="AC513" s="14"/>
      <c r="AD513" s="14"/>
      <c r="AE513" s="14"/>
      <c r="AT513" s="265" t="s">
        <v>159</v>
      </c>
      <c r="AU513" s="265" t="s">
        <v>87</v>
      </c>
      <c r="AV513" s="14" t="s">
        <v>85</v>
      </c>
      <c r="AW513" s="14" t="s">
        <v>32</v>
      </c>
      <c r="AX513" s="14" t="s">
        <v>77</v>
      </c>
      <c r="AY513" s="265" t="s">
        <v>148</v>
      </c>
    </row>
    <row r="514" spans="1:51" s="13" customFormat="1" ht="12">
      <c r="A514" s="13"/>
      <c r="B514" s="245"/>
      <c r="C514" s="246"/>
      <c r="D514" s="240" t="s">
        <v>159</v>
      </c>
      <c r="E514" s="247" t="s">
        <v>1</v>
      </c>
      <c r="F514" s="248" t="s">
        <v>693</v>
      </c>
      <c r="G514" s="246"/>
      <c r="H514" s="249">
        <v>88</v>
      </c>
      <c r="I514" s="250"/>
      <c r="J514" s="246"/>
      <c r="K514" s="246"/>
      <c r="L514" s="251"/>
      <c r="M514" s="252"/>
      <c r="N514" s="253"/>
      <c r="O514" s="253"/>
      <c r="P514" s="253"/>
      <c r="Q514" s="253"/>
      <c r="R514" s="253"/>
      <c r="S514" s="253"/>
      <c r="T514" s="254"/>
      <c r="U514" s="13"/>
      <c r="V514" s="13"/>
      <c r="W514" s="13"/>
      <c r="X514" s="13"/>
      <c r="Y514" s="13"/>
      <c r="Z514" s="13"/>
      <c r="AA514" s="13"/>
      <c r="AB514" s="13"/>
      <c r="AC514" s="13"/>
      <c r="AD514" s="13"/>
      <c r="AE514" s="13"/>
      <c r="AT514" s="255" t="s">
        <v>159</v>
      </c>
      <c r="AU514" s="255" t="s">
        <v>87</v>
      </c>
      <c r="AV514" s="13" t="s">
        <v>87</v>
      </c>
      <c r="AW514" s="13" t="s">
        <v>32</v>
      </c>
      <c r="AX514" s="13" t="s">
        <v>77</v>
      </c>
      <c r="AY514" s="255" t="s">
        <v>148</v>
      </c>
    </row>
    <row r="515" spans="1:51" s="15" customFormat="1" ht="12">
      <c r="A515" s="15"/>
      <c r="B515" s="266"/>
      <c r="C515" s="267"/>
      <c r="D515" s="240" t="s">
        <v>159</v>
      </c>
      <c r="E515" s="268" t="s">
        <v>1</v>
      </c>
      <c r="F515" s="269" t="s">
        <v>167</v>
      </c>
      <c r="G515" s="267"/>
      <c r="H515" s="270">
        <v>88</v>
      </c>
      <c r="I515" s="271"/>
      <c r="J515" s="267"/>
      <c r="K515" s="267"/>
      <c r="L515" s="272"/>
      <c r="M515" s="273"/>
      <c r="N515" s="274"/>
      <c r="O515" s="274"/>
      <c r="P515" s="274"/>
      <c r="Q515" s="274"/>
      <c r="R515" s="274"/>
      <c r="S515" s="274"/>
      <c r="T515" s="275"/>
      <c r="U515" s="15"/>
      <c r="V515" s="15"/>
      <c r="W515" s="15"/>
      <c r="X515" s="15"/>
      <c r="Y515" s="15"/>
      <c r="Z515" s="15"/>
      <c r="AA515" s="15"/>
      <c r="AB515" s="15"/>
      <c r="AC515" s="15"/>
      <c r="AD515" s="15"/>
      <c r="AE515" s="15"/>
      <c r="AT515" s="276" t="s">
        <v>159</v>
      </c>
      <c r="AU515" s="276" t="s">
        <v>87</v>
      </c>
      <c r="AV515" s="15" t="s">
        <v>155</v>
      </c>
      <c r="AW515" s="15" t="s">
        <v>32</v>
      </c>
      <c r="AX515" s="15" t="s">
        <v>85</v>
      </c>
      <c r="AY515" s="276" t="s">
        <v>148</v>
      </c>
    </row>
    <row r="516" spans="1:65" s="2" customFormat="1" ht="33" customHeight="1">
      <c r="A516" s="39"/>
      <c r="B516" s="40"/>
      <c r="C516" s="227" t="s">
        <v>694</v>
      </c>
      <c r="D516" s="227" t="s">
        <v>150</v>
      </c>
      <c r="E516" s="228" t="s">
        <v>695</v>
      </c>
      <c r="F516" s="229" t="s">
        <v>696</v>
      </c>
      <c r="G516" s="230" t="s">
        <v>153</v>
      </c>
      <c r="H516" s="231">
        <v>265.62</v>
      </c>
      <c r="I516" s="232"/>
      <c r="J516" s="233">
        <f>ROUND(I516*H516,2)</f>
        <v>0</v>
      </c>
      <c r="K516" s="229" t="s">
        <v>163</v>
      </c>
      <c r="L516" s="45"/>
      <c r="M516" s="234" t="s">
        <v>1</v>
      </c>
      <c r="N516" s="235" t="s">
        <v>42</v>
      </c>
      <c r="O516" s="92"/>
      <c r="P516" s="236">
        <f>O516*H516</f>
        <v>0</v>
      </c>
      <c r="Q516" s="236">
        <v>0</v>
      </c>
      <c r="R516" s="236">
        <f>Q516*H516</f>
        <v>0</v>
      </c>
      <c r="S516" s="236">
        <v>0.01</v>
      </c>
      <c r="T516" s="237">
        <f>S516*H516</f>
        <v>2.6562</v>
      </c>
      <c r="U516" s="39"/>
      <c r="V516" s="39"/>
      <c r="W516" s="39"/>
      <c r="X516" s="39"/>
      <c r="Y516" s="39"/>
      <c r="Z516" s="39"/>
      <c r="AA516" s="39"/>
      <c r="AB516" s="39"/>
      <c r="AC516" s="39"/>
      <c r="AD516" s="39"/>
      <c r="AE516" s="39"/>
      <c r="AR516" s="238" t="s">
        <v>155</v>
      </c>
      <c r="AT516" s="238" t="s">
        <v>150</v>
      </c>
      <c r="AU516" s="238" t="s">
        <v>87</v>
      </c>
      <c r="AY516" s="18" t="s">
        <v>148</v>
      </c>
      <c r="BE516" s="239">
        <f>IF(N516="základní",J516,0)</f>
        <v>0</v>
      </c>
      <c r="BF516" s="239">
        <f>IF(N516="snížená",J516,0)</f>
        <v>0</v>
      </c>
      <c r="BG516" s="239">
        <f>IF(N516="zákl. přenesená",J516,0)</f>
        <v>0</v>
      </c>
      <c r="BH516" s="239">
        <f>IF(N516="sníž. přenesená",J516,0)</f>
        <v>0</v>
      </c>
      <c r="BI516" s="239">
        <f>IF(N516="nulová",J516,0)</f>
        <v>0</v>
      </c>
      <c r="BJ516" s="18" t="s">
        <v>85</v>
      </c>
      <c r="BK516" s="239">
        <f>ROUND(I516*H516,2)</f>
        <v>0</v>
      </c>
      <c r="BL516" s="18" t="s">
        <v>155</v>
      </c>
      <c r="BM516" s="238" t="s">
        <v>697</v>
      </c>
    </row>
    <row r="517" spans="1:51" s="14" customFormat="1" ht="12">
      <c r="A517" s="14"/>
      <c r="B517" s="256"/>
      <c r="C517" s="257"/>
      <c r="D517" s="240" t="s">
        <v>159</v>
      </c>
      <c r="E517" s="258" t="s">
        <v>1</v>
      </c>
      <c r="F517" s="259" t="s">
        <v>203</v>
      </c>
      <c r="G517" s="257"/>
      <c r="H517" s="258" t="s">
        <v>1</v>
      </c>
      <c r="I517" s="260"/>
      <c r="J517" s="257"/>
      <c r="K517" s="257"/>
      <c r="L517" s="261"/>
      <c r="M517" s="262"/>
      <c r="N517" s="263"/>
      <c r="O517" s="263"/>
      <c r="P517" s="263"/>
      <c r="Q517" s="263"/>
      <c r="R517" s="263"/>
      <c r="S517" s="263"/>
      <c r="T517" s="264"/>
      <c r="U517" s="14"/>
      <c r="V517" s="14"/>
      <c r="W517" s="14"/>
      <c r="X517" s="14"/>
      <c r="Y517" s="14"/>
      <c r="Z517" s="14"/>
      <c r="AA517" s="14"/>
      <c r="AB517" s="14"/>
      <c r="AC517" s="14"/>
      <c r="AD517" s="14"/>
      <c r="AE517" s="14"/>
      <c r="AT517" s="265" t="s">
        <v>159</v>
      </c>
      <c r="AU517" s="265" t="s">
        <v>87</v>
      </c>
      <c r="AV517" s="14" t="s">
        <v>85</v>
      </c>
      <c r="AW517" s="14" t="s">
        <v>32</v>
      </c>
      <c r="AX517" s="14" t="s">
        <v>77</v>
      </c>
      <c r="AY517" s="265" t="s">
        <v>148</v>
      </c>
    </row>
    <row r="518" spans="1:51" s="13" customFormat="1" ht="12">
      <c r="A518" s="13"/>
      <c r="B518" s="245"/>
      <c r="C518" s="246"/>
      <c r="D518" s="240" t="s">
        <v>159</v>
      </c>
      <c r="E518" s="247" t="s">
        <v>1</v>
      </c>
      <c r="F518" s="248" t="s">
        <v>204</v>
      </c>
      <c r="G518" s="246"/>
      <c r="H518" s="249">
        <v>123.42</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159</v>
      </c>
      <c r="AU518" s="255" t="s">
        <v>87</v>
      </c>
      <c r="AV518" s="13" t="s">
        <v>87</v>
      </c>
      <c r="AW518" s="13" t="s">
        <v>32</v>
      </c>
      <c r="AX518" s="13" t="s">
        <v>77</v>
      </c>
      <c r="AY518" s="255" t="s">
        <v>148</v>
      </c>
    </row>
    <row r="519" spans="1:51" s="13" customFormat="1" ht="12">
      <c r="A519" s="13"/>
      <c r="B519" s="245"/>
      <c r="C519" s="246"/>
      <c r="D519" s="240" t="s">
        <v>159</v>
      </c>
      <c r="E519" s="247" t="s">
        <v>1</v>
      </c>
      <c r="F519" s="248" t="s">
        <v>205</v>
      </c>
      <c r="G519" s="246"/>
      <c r="H519" s="249">
        <v>-3.61</v>
      </c>
      <c r="I519" s="250"/>
      <c r="J519" s="246"/>
      <c r="K519" s="246"/>
      <c r="L519" s="251"/>
      <c r="M519" s="252"/>
      <c r="N519" s="253"/>
      <c r="O519" s="253"/>
      <c r="P519" s="253"/>
      <c r="Q519" s="253"/>
      <c r="R519" s="253"/>
      <c r="S519" s="253"/>
      <c r="T519" s="254"/>
      <c r="U519" s="13"/>
      <c r="V519" s="13"/>
      <c r="W519" s="13"/>
      <c r="X519" s="13"/>
      <c r="Y519" s="13"/>
      <c r="Z519" s="13"/>
      <c r="AA519" s="13"/>
      <c r="AB519" s="13"/>
      <c r="AC519" s="13"/>
      <c r="AD519" s="13"/>
      <c r="AE519" s="13"/>
      <c r="AT519" s="255" t="s">
        <v>159</v>
      </c>
      <c r="AU519" s="255" t="s">
        <v>87</v>
      </c>
      <c r="AV519" s="13" t="s">
        <v>87</v>
      </c>
      <c r="AW519" s="13" t="s">
        <v>32</v>
      </c>
      <c r="AX519" s="13" t="s">
        <v>77</v>
      </c>
      <c r="AY519" s="255" t="s">
        <v>148</v>
      </c>
    </row>
    <row r="520" spans="1:51" s="13" customFormat="1" ht="12">
      <c r="A520" s="13"/>
      <c r="B520" s="245"/>
      <c r="C520" s="246"/>
      <c r="D520" s="240" t="s">
        <v>159</v>
      </c>
      <c r="E520" s="247" t="s">
        <v>1</v>
      </c>
      <c r="F520" s="248" t="s">
        <v>206</v>
      </c>
      <c r="G520" s="246"/>
      <c r="H520" s="249">
        <v>114.39</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159</v>
      </c>
      <c r="AU520" s="255" t="s">
        <v>87</v>
      </c>
      <c r="AV520" s="13" t="s">
        <v>87</v>
      </c>
      <c r="AW520" s="13" t="s">
        <v>32</v>
      </c>
      <c r="AX520" s="13" t="s">
        <v>77</v>
      </c>
      <c r="AY520" s="255" t="s">
        <v>148</v>
      </c>
    </row>
    <row r="521" spans="1:51" s="13" customFormat="1" ht="12">
      <c r="A521" s="13"/>
      <c r="B521" s="245"/>
      <c r="C521" s="246"/>
      <c r="D521" s="240" t="s">
        <v>159</v>
      </c>
      <c r="E521" s="247" t="s">
        <v>1</v>
      </c>
      <c r="F521" s="248" t="s">
        <v>207</v>
      </c>
      <c r="G521" s="246"/>
      <c r="H521" s="249">
        <v>-6.72</v>
      </c>
      <c r="I521" s="250"/>
      <c r="J521" s="246"/>
      <c r="K521" s="246"/>
      <c r="L521" s="251"/>
      <c r="M521" s="252"/>
      <c r="N521" s="253"/>
      <c r="O521" s="253"/>
      <c r="P521" s="253"/>
      <c r="Q521" s="253"/>
      <c r="R521" s="253"/>
      <c r="S521" s="253"/>
      <c r="T521" s="254"/>
      <c r="U521" s="13"/>
      <c r="V521" s="13"/>
      <c r="W521" s="13"/>
      <c r="X521" s="13"/>
      <c r="Y521" s="13"/>
      <c r="Z521" s="13"/>
      <c r="AA521" s="13"/>
      <c r="AB521" s="13"/>
      <c r="AC521" s="13"/>
      <c r="AD521" s="13"/>
      <c r="AE521" s="13"/>
      <c r="AT521" s="255" t="s">
        <v>159</v>
      </c>
      <c r="AU521" s="255" t="s">
        <v>87</v>
      </c>
      <c r="AV521" s="13" t="s">
        <v>87</v>
      </c>
      <c r="AW521" s="13" t="s">
        <v>32</v>
      </c>
      <c r="AX521" s="13" t="s">
        <v>77</v>
      </c>
      <c r="AY521" s="255" t="s">
        <v>148</v>
      </c>
    </row>
    <row r="522" spans="1:51" s="13" customFormat="1" ht="12">
      <c r="A522" s="13"/>
      <c r="B522" s="245"/>
      <c r="C522" s="246"/>
      <c r="D522" s="240" t="s">
        <v>159</v>
      </c>
      <c r="E522" s="247" t="s">
        <v>1</v>
      </c>
      <c r="F522" s="248" t="s">
        <v>208</v>
      </c>
      <c r="G522" s="246"/>
      <c r="H522" s="249">
        <v>-5.67</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159</v>
      </c>
      <c r="AU522" s="255" t="s">
        <v>87</v>
      </c>
      <c r="AV522" s="13" t="s">
        <v>87</v>
      </c>
      <c r="AW522" s="13" t="s">
        <v>32</v>
      </c>
      <c r="AX522" s="13" t="s">
        <v>77</v>
      </c>
      <c r="AY522" s="255" t="s">
        <v>148</v>
      </c>
    </row>
    <row r="523" spans="1:51" s="13" customFormat="1" ht="12">
      <c r="A523" s="13"/>
      <c r="B523" s="245"/>
      <c r="C523" s="246"/>
      <c r="D523" s="240" t="s">
        <v>159</v>
      </c>
      <c r="E523" s="247" t="s">
        <v>1</v>
      </c>
      <c r="F523" s="248" t="s">
        <v>209</v>
      </c>
      <c r="G523" s="246"/>
      <c r="H523" s="249">
        <v>35.31</v>
      </c>
      <c r="I523" s="250"/>
      <c r="J523" s="246"/>
      <c r="K523" s="246"/>
      <c r="L523" s="251"/>
      <c r="M523" s="252"/>
      <c r="N523" s="253"/>
      <c r="O523" s="253"/>
      <c r="P523" s="253"/>
      <c r="Q523" s="253"/>
      <c r="R523" s="253"/>
      <c r="S523" s="253"/>
      <c r="T523" s="254"/>
      <c r="U523" s="13"/>
      <c r="V523" s="13"/>
      <c r="W523" s="13"/>
      <c r="X523" s="13"/>
      <c r="Y523" s="13"/>
      <c r="Z523" s="13"/>
      <c r="AA523" s="13"/>
      <c r="AB523" s="13"/>
      <c r="AC523" s="13"/>
      <c r="AD523" s="13"/>
      <c r="AE523" s="13"/>
      <c r="AT523" s="255" t="s">
        <v>159</v>
      </c>
      <c r="AU523" s="255" t="s">
        <v>87</v>
      </c>
      <c r="AV523" s="13" t="s">
        <v>87</v>
      </c>
      <c r="AW523" s="13" t="s">
        <v>32</v>
      </c>
      <c r="AX523" s="13" t="s">
        <v>77</v>
      </c>
      <c r="AY523" s="255" t="s">
        <v>148</v>
      </c>
    </row>
    <row r="524" spans="1:51" s="14" customFormat="1" ht="12">
      <c r="A524" s="14"/>
      <c r="B524" s="256"/>
      <c r="C524" s="257"/>
      <c r="D524" s="240" t="s">
        <v>159</v>
      </c>
      <c r="E524" s="258" t="s">
        <v>1</v>
      </c>
      <c r="F524" s="259" t="s">
        <v>210</v>
      </c>
      <c r="G524" s="257"/>
      <c r="H524" s="258" t="s">
        <v>1</v>
      </c>
      <c r="I524" s="260"/>
      <c r="J524" s="257"/>
      <c r="K524" s="257"/>
      <c r="L524" s="261"/>
      <c r="M524" s="262"/>
      <c r="N524" s="263"/>
      <c r="O524" s="263"/>
      <c r="P524" s="263"/>
      <c r="Q524" s="263"/>
      <c r="R524" s="263"/>
      <c r="S524" s="263"/>
      <c r="T524" s="264"/>
      <c r="U524" s="14"/>
      <c r="V524" s="14"/>
      <c r="W524" s="14"/>
      <c r="X524" s="14"/>
      <c r="Y524" s="14"/>
      <c r="Z524" s="14"/>
      <c r="AA524" s="14"/>
      <c r="AB524" s="14"/>
      <c r="AC524" s="14"/>
      <c r="AD524" s="14"/>
      <c r="AE524" s="14"/>
      <c r="AT524" s="265" t="s">
        <v>159</v>
      </c>
      <c r="AU524" s="265" t="s">
        <v>87</v>
      </c>
      <c r="AV524" s="14" t="s">
        <v>85</v>
      </c>
      <c r="AW524" s="14" t="s">
        <v>32</v>
      </c>
      <c r="AX524" s="14" t="s">
        <v>77</v>
      </c>
      <c r="AY524" s="265" t="s">
        <v>148</v>
      </c>
    </row>
    <row r="525" spans="1:51" s="13" customFormat="1" ht="12">
      <c r="A525" s="13"/>
      <c r="B525" s="245"/>
      <c r="C525" s="246"/>
      <c r="D525" s="240" t="s">
        <v>159</v>
      </c>
      <c r="E525" s="247" t="s">
        <v>1</v>
      </c>
      <c r="F525" s="248" t="s">
        <v>211</v>
      </c>
      <c r="G525" s="246"/>
      <c r="H525" s="249">
        <v>1.14</v>
      </c>
      <c r="I525" s="250"/>
      <c r="J525" s="246"/>
      <c r="K525" s="246"/>
      <c r="L525" s="251"/>
      <c r="M525" s="252"/>
      <c r="N525" s="253"/>
      <c r="O525" s="253"/>
      <c r="P525" s="253"/>
      <c r="Q525" s="253"/>
      <c r="R525" s="253"/>
      <c r="S525" s="253"/>
      <c r="T525" s="254"/>
      <c r="U525" s="13"/>
      <c r="V525" s="13"/>
      <c r="W525" s="13"/>
      <c r="X525" s="13"/>
      <c r="Y525" s="13"/>
      <c r="Z525" s="13"/>
      <c r="AA525" s="13"/>
      <c r="AB525" s="13"/>
      <c r="AC525" s="13"/>
      <c r="AD525" s="13"/>
      <c r="AE525" s="13"/>
      <c r="AT525" s="255" t="s">
        <v>159</v>
      </c>
      <c r="AU525" s="255" t="s">
        <v>87</v>
      </c>
      <c r="AV525" s="13" t="s">
        <v>87</v>
      </c>
      <c r="AW525" s="13" t="s">
        <v>32</v>
      </c>
      <c r="AX525" s="13" t="s">
        <v>77</v>
      </c>
      <c r="AY525" s="255" t="s">
        <v>148</v>
      </c>
    </row>
    <row r="526" spans="1:51" s="13" customFormat="1" ht="12">
      <c r="A526" s="13"/>
      <c r="B526" s="245"/>
      <c r="C526" s="246"/>
      <c r="D526" s="240" t="s">
        <v>159</v>
      </c>
      <c r="E526" s="247" t="s">
        <v>1</v>
      </c>
      <c r="F526" s="248" t="s">
        <v>212</v>
      </c>
      <c r="G526" s="246"/>
      <c r="H526" s="249">
        <v>2.32</v>
      </c>
      <c r="I526" s="250"/>
      <c r="J526" s="246"/>
      <c r="K526" s="246"/>
      <c r="L526" s="251"/>
      <c r="M526" s="252"/>
      <c r="N526" s="253"/>
      <c r="O526" s="253"/>
      <c r="P526" s="253"/>
      <c r="Q526" s="253"/>
      <c r="R526" s="253"/>
      <c r="S526" s="253"/>
      <c r="T526" s="254"/>
      <c r="U526" s="13"/>
      <c r="V526" s="13"/>
      <c r="W526" s="13"/>
      <c r="X526" s="13"/>
      <c r="Y526" s="13"/>
      <c r="Z526" s="13"/>
      <c r="AA526" s="13"/>
      <c r="AB526" s="13"/>
      <c r="AC526" s="13"/>
      <c r="AD526" s="13"/>
      <c r="AE526" s="13"/>
      <c r="AT526" s="255" t="s">
        <v>159</v>
      </c>
      <c r="AU526" s="255" t="s">
        <v>87</v>
      </c>
      <c r="AV526" s="13" t="s">
        <v>87</v>
      </c>
      <c r="AW526" s="13" t="s">
        <v>32</v>
      </c>
      <c r="AX526" s="13" t="s">
        <v>77</v>
      </c>
      <c r="AY526" s="255" t="s">
        <v>148</v>
      </c>
    </row>
    <row r="527" spans="1:51" s="13" customFormat="1" ht="12">
      <c r="A527" s="13"/>
      <c r="B527" s="245"/>
      <c r="C527" s="246"/>
      <c r="D527" s="240" t="s">
        <v>159</v>
      </c>
      <c r="E527" s="247" t="s">
        <v>1</v>
      </c>
      <c r="F527" s="248" t="s">
        <v>213</v>
      </c>
      <c r="G527" s="246"/>
      <c r="H527" s="249">
        <v>3.06</v>
      </c>
      <c r="I527" s="250"/>
      <c r="J527" s="246"/>
      <c r="K527" s="246"/>
      <c r="L527" s="251"/>
      <c r="M527" s="252"/>
      <c r="N527" s="253"/>
      <c r="O527" s="253"/>
      <c r="P527" s="253"/>
      <c r="Q527" s="253"/>
      <c r="R527" s="253"/>
      <c r="S527" s="253"/>
      <c r="T527" s="254"/>
      <c r="U527" s="13"/>
      <c r="V527" s="13"/>
      <c r="W527" s="13"/>
      <c r="X527" s="13"/>
      <c r="Y527" s="13"/>
      <c r="Z527" s="13"/>
      <c r="AA527" s="13"/>
      <c r="AB527" s="13"/>
      <c r="AC527" s="13"/>
      <c r="AD527" s="13"/>
      <c r="AE527" s="13"/>
      <c r="AT527" s="255" t="s">
        <v>159</v>
      </c>
      <c r="AU527" s="255" t="s">
        <v>87</v>
      </c>
      <c r="AV527" s="13" t="s">
        <v>87</v>
      </c>
      <c r="AW527" s="13" t="s">
        <v>32</v>
      </c>
      <c r="AX527" s="13" t="s">
        <v>77</v>
      </c>
      <c r="AY527" s="255" t="s">
        <v>148</v>
      </c>
    </row>
    <row r="528" spans="1:51" s="13" customFormat="1" ht="12">
      <c r="A528" s="13"/>
      <c r="B528" s="245"/>
      <c r="C528" s="246"/>
      <c r="D528" s="240" t="s">
        <v>159</v>
      </c>
      <c r="E528" s="247" t="s">
        <v>1</v>
      </c>
      <c r="F528" s="248" t="s">
        <v>214</v>
      </c>
      <c r="G528" s="246"/>
      <c r="H528" s="249">
        <v>1.98</v>
      </c>
      <c r="I528" s="250"/>
      <c r="J528" s="246"/>
      <c r="K528" s="246"/>
      <c r="L528" s="251"/>
      <c r="M528" s="252"/>
      <c r="N528" s="253"/>
      <c r="O528" s="253"/>
      <c r="P528" s="253"/>
      <c r="Q528" s="253"/>
      <c r="R528" s="253"/>
      <c r="S528" s="253"/>
      <c r="T528" s="254"/>
      <c r="U528" s="13"/>
      <c r="V528" s="13"/>
      <c r="W528" s="13"/>
      <c r="X528" s="13"/>
      <c r="Y528" s="13"/>
      <c r="Z528" s="13"/>
      <c r="AA528" s="13"/>
      <c r="AB528" s="13"/>
      <c r="AC528" s="13"/>
      <c r="AD528" s="13"/>
      <c r="AE528" s="13"/>
      <c r="AT528" s="255" t="s">
        <v>159</v>
      </c>
      <c r="AU528" s="255" t="s">
        <v>87</v>
      </c>
      <c r="AV528" s="13" t="s">
        <v>87</v>
      </c>
      <c r="AW528" s="13" t="s">
        <v>32</v>
      </c>
      <c r="AX528" s="13" t="s">
        <v>77</v>
      </c>
      <c r="AY528" s="255" t="s">
        <v>148</v>
      </c>
    </row>
    <row r="529" spans="1:51" s="15" customFormat="1" ht="12">
      <c r="A529" s="15"/>
      <c r="B529" s="266"/>
      <c r="C529" s="267"/>
      <c r="D529" s="240" t="s">
        <v>159</v>
      </c>
      <c r="E529" s="268" t="s">
        <v>1</v>
      </c>
      <c r="F529" s="269" t="s">
        <v>167</v>
      </c>
      <c r="G529" s="267"/>
      <c r="H529" s="270">
        <v>265.62</v>
      </c>
      <c r="I529" s="271"/>
      <c r="J529" s="267"/>
      <c r="K529" s="267"/>
      <c r="L529" s="272"/>
      <c r="M529" s="273"/>
      <c r="N529" s="274"/>
      <c r="O529" s="274"/>
      <c r="P529" s="274"/>
      <c r="Q529" s="274"/>
      <c r="R529" s="274"/>
      <c r="S529" s="274"/>
      <c r="T529" s="275"/>
      <c r="U529" s="15"/>
      <c r="V529" s="15"/>
      <c r="W529" s="15"/>
      <c r="X529" s="15"/>
      <c r="Y529" s="15"/>
      <c r="Z529" s="15"/>
      <c r="AA529" s="15"/>
      <c r="AB529" s="15"/>
      <c r="AC529" s="15"/>
      <c r="AD529" s="15"/>
      <c r="AE529" s="15"/>
      <c r="AT529" s="276" t="s">
        <v>159</v>
      </c>
      <c r="AU529" s="276" t="s">
        <v>87</v>
      </c>
      <c r="AV529" s="15" t="s">
        <v>155</v>
      </c>
      <c r="AW529" s="15" t="s">
        <v>32</v>
      </c>
      <c r="AX529" s="15" t="s">
        <v>85</v>
      </c>
      <c r="AY529" s="276" t="s">
        <v>148</v>
      </c>
    </row>
    <row r="530" spans="1:65" s="2" customFormat="1" ht="24.15" customHeight="1">
      <c r="A530" s="39"/>
      <c r="B530" s="40"/>
      <c r="C530" s="227" t="s">
        <v>698</v>
      </c>
      <c r="D530" s="227" t="s">
        <v>150</v>
      </c>
      <c r="E530" s="228" t="s">
        <v>699</v>
      </c>
      <c r="F530" s="229" t="s">
        <v>700</v>
      </c>
      <c r="G530" s="230" t="s">
        <v>153</v>
      </c>
      <c r="H530" s="231">
        <v>703.247</v>
      </c>
      <c r="I530" s="232"/>
      <c r="J530" s="233">
        <f>ROUND(I530*H530,2)</f>
        <v>0</v>
      </c>
      <c r="K530" s="229" t="s">
        <v>163</v>
      </c>
      <c r="L530" s="45"/>
      <c r="M530" s="234" t="s">
        <v>1</v>
      </c>
      <c r="N530" s="235" t="s">
        <v>42</v>
      </c>
      <c r="O530" s="92"/>
      <c r="P530" s="236">
        <f>O530*H530</f>
        <v>0</v>
      </c>
      <c r="Q530" s="236">
        <v>0</v>
      </c>
      <c r="R530" s="236">
        <f>Q530*H530</f>
        <v>0</v>
      </c>
      <c r="S530" s="236">
        <v>0.023</v>
      </c>
      <c r="T530" s="237">
        <f>S530*H530</f>
        <v>16.174681</v>
      </c>
      <c r="U530" s="39"/>
      <c r="V530" s="39"/>
      <c r="W530" s="39"/>
      <c r="X530" s="39"/>
      <c r="Y530" s="39"/>
      <c r="Z530" s="39"/>
      <c r="AA530" s="39"/>
      <c r="AB530" s="39"/>
      <c r="AC530" s="39"/>
      <c r="AD530" s="39"/>
      <c r="AE530" s="39"/>
      <c r="AR530" s="238" t="s">
        <v>155</v>
      </c>
      <c r="AT530" s="238" t="s">
        <v>150</v>
      </c>
      <c r="AU530" s="238" t="s">
        <v>87</v>
      </c>
      <c r="AY530" s="18" t="s">
        <v>148</v>
      </c>
      <c r="BE530" s="239">
        <f>IF(N530="základní",J530,0)</f>
        <v>0</v>
      </c>
      <c r="BF530" s="239">
        <f>IF(N530="snížená",J530,0)</f>
        <v>0</v>
      </c>
      <c r="BG530" s="239">
        <f>IF(N530="zákl. přenesená",J530,0)</f>
        <v>0</v>
      </c>
      <c r="BH530" s="239">
        <f>IF(N530="sníž. přenesená",J530,0)</f>
        <v>0</v>
      </c>
      <c r="BI530" s="239">
        <f>IF(N530="nulová",J530,0)</f>
        <v>0</v>
      </c>
      <c r="BJ530" s="18" t="s">
        <v>85</v>
      </c>
      <c r="BK530" s="239">
        <f>ROUND(I530*H530,2)</f>
        <v>0</v>
      </c>
      <c r="BL530" s="18" t="s">
        <v>155</v>
      </c>
      <c r="BM530" s="238" t="s">
        <v>701</v>
      </c>
    </row>
    <row r="531" spans="1:51" s="14" customFormat="1" ht="12">
      <c r="A531" s="14"/>
      <c r="B531" s="256"/>
      <c r="C531" s="257"/>
      <c r="D531" s="240" t="s">
        <v>159</v>
      </c>
      <c r="E531" s="258" t="s">
        <v>1</v>
      </c>
      <c r="F531" s="259" t="s">
        <v>249</v>
      </c>
      <c r="G531" s="257"/>
      <c r="H531" s="258" t="s">
        <v>1</v>
      </c>
      <c r="I531" s="260"/>
      <c r="J531" s="257"/>
      <c r="K531" s="257"/>
      <c r="L531" s="261"/>
      <c r="M531" s="262"/>
      <c r="N531" s="263"/>
      <c r="O531" s="263"/>
      <c r="P531" s="263"/>
      <c r="Q531" s="263"/>
      <c r="R531" s="263"/>
      <c r="S531" s="263"/>
      <c r="T531" s="264"/>
      <c r="U531" s="14"/>
      <c r="V531" s="14"/>
      <c r="W531" s="14"/>
      <c r="X531" s="14"/>
      <c r="Y531" s="14"/>
      <c r="Z531" s="14"/>
      <c r="AA531" s="14"/>
      <c r="AB531" s="14"/>
      <c r="AC531" s="14"/>
      <c r="AD531" s="14"/>
      <c r="AE531" s="14"/>
      <c r="AT531" s="265" t="s">
        <v>159</v>
      </c>
      <c r="AU531" s="265" t="s">
        <v>87</v>
      </c>
      <c r="AV531" s="14" t="s">
        <v>85</v>
      </c>
      <c r="AW531" s="14" t="s">
        <v>32</v>
      </c>
      <c r="AX531" s="14" t="s">
        <v>77</v>
      </c>
      <c r="AY531" s="265" t="s">
        <v>148</v>
      </c>
    </row>
    <row r="532" spans="1:51" s="13" customFormat="1" ht="12">
      <c r="A532" s="13"/>
      <c r="B532" s="245"/>
      <c r="C532" s="246"/>
      <c r="D532" s="240" t="s">
        <v>159</v>
      </c>
      <c r="E532" s="247" t="s">
        <v>1</v>
      </c>
      <c r="F532" s="248" t="s">
        <v>250</v>
      </c>
      <c r="G532" s="246"/>
      <c r="H532" s="249">
        <v>298.143</v>
      </c>
      <c r="I532" s="250"/>
      <c r="J532" s="246"/>
      <c r="K532" s="246"/>
      <c r="L532" s="251"/>
      <c r="M532" s="252"/>
      <c r="N532" s="253"/>
      <c r="O532" s="253"/>
      <c r="P532" s="253"/>
      <c r="Q532" s="253"/>
      <c r="R532" s="253"/>
      <c r="S532" s="253"/>
      <c r="T532" s="254"/>
      <c r="U532" s="13"/>
      <c r="V532" s="13"/>
      <c r="W532" s="13"/>
      <c r="X532" s="13"/>
      <c r="Y532" s="13"/>
      <c r="Z532" s="13"/>
      <c r="AA532" s="13"/>
      <c r="AB532" s="13"/>
      <c r="AC532" s="13"/>
      <c r="AD532" s="13"/>
      <c r="AE532" s="13"/>
      <c r="AT532" s="255" t="s">
        <v>159</v>
      </c>
      <c r="AU532" s="255" t="s">
        <v>87</v>
      </c>
      <c r="AV532" s="13" t="s">
        <v>87</v>
      </c>
      <c r="AW532" s="13" t="s">
        <v>32</v>
      </c>
      <c r="AX532" s="13" t="s">
        <v>77</v>
      </c>
      <c r="AY532" s="255" t="s">
        <v>148</v>
      </c>
    </row>
    <row r="533" spans="1:51" s="13" customFormat="1" ht="12">
      <c r="A533" s="13"/>
      <c r="B533" s="245"/>
      <c r="C533" s="246"/>
      <c r="D533" s="240" t="s">
        <v>159</v>
      </c>
      <c r="E533" s="247" t="s">
        <v>1</v>
      </c>
      <c r="F533" s="248" t="s">
        <v>251</v>
      </c>
      <c r="G533" s="246"/>
      <c r="H533" s="249">
        <v>136.92</v>
      </c>
      <c r="I533" s="250"/>
      <c r="J533" s="246"/>
      <c r="K533" s="246"/>
      <c r="L533" s="251"/>
      <c r="M533" s="252"/>
      <c r="N533" s="253"/>
      <c r="O533" s="253"/>
      <c r="P533" s="253"/>
      <c r="Q533" s="253"/>
      <c r="R533" s="253"/>
      <c r="S533" s="253"/>
      <c r="T533" s="254"/>
      <c r="U533" s="13"/>
      <c r="V533" s="13"/>
      <c r="W533" s="13"/>
      <c r="X533" s="13"/>
      <c r="Y533" s="13"/>
      <c r="Z533" s="13"/>
      <c r="AA533" s="13"/>
      <c r="AB533" s="13"/>
      <c r="AC533" s="13"/>
      <c r="AD533" s="13"/>
      <c r="AE533" s="13"/>
      <c r="AT533" s="255" t="s">
        <v>159</v>
      </c>
      <c r="AU533" s="255" t="s">
        <v>87</v>
      </c>
      <c r="AV533" s="13" t="s">
        <v>87</v>
      </c>
      <c r="AW533" s="13" t="s">
        <v>32</v>
      </c>
      <c r="AX533" s="13" t="s">
        <v>77</v>
      </c>
      <c r="AY533" s="255" t="s">
        <v>148</v>
      </c>
    </row>
    <row r="534" spans="1:51" s="13" customFormat="1" ht="12">
      <c r="A534" s="13"/>
      <c r="B534" s="245"/>
      <c r="C534" s="246"/>
      <c r="D534" s="240" t="s">
        <v>159</v>
      </c>
      <c r="E534" s="247" t="s">
        <v>1</v>
      </c>
      <c r="F534" s="248" t="s">
        <v>252</v>
      </c>
      <c r="G534" s="246"/>
      <c r="H534" s="249">
        <v>230.194</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159</v>
      </c>
      <c r="AU534" s="255" t="s">
        <v>87</v>
      </c>
      <c r="AV534" s="13" t="s">
        <v>87</v>
      </c>
      <c r="AW534" s="13" t="s">
        <v>32</v>
      </c>
      <c r="AX534" s="13" t="s">
        <v>77</v>
      </c>
      <c r="AY534" s="255" t="s">
        <v>148</v>
      </c>
    </row>
    <row r="535" spans="1:51" s="13" customFormat="1" ht="12">
      <c r="A535" s="13"/>
      <c r="B535" s="245"/>
      <c r="C535" s="246"/>
      <c r="D535" s="240" t="s">
        <v>159</v>
      </c>
      <c r="E535" s="247" t="s">
        <v>1</v>
      </c>
      <c r="F535" s="248" t="s">
        <v>253</v>
      </c>
      <c r="G535" s="246"/>
      <c r="H535" s="249">
        <v>-82.08</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159</v>
      </c>
      <c r="AU535" s="255" t="s">
        <v>87</v>
      </c>
      <c r="AV535" s="13" t="s">
        <v>87</v>
      </c>
      <c r="AW535" s="13" t="s">
        <v>32</v>
      </c>
      <c r="AX535" s="13" t="s">
        <v>77</v>
      </c>
      <c r="AY535" s="255" t="s">
        <v>148</v>
      </c>
    </row>
    <row r="536" spans="1:51" s="13" customFormat="1" ht="12">
      <c r="A536" s="13"/>
      <c r="B536" s="245"/>
      <c r="C536" s="246"/>
      <c r="D536" s="240" t="s">
        <v>159</v>
      </c>
      <c r="E536" s="247" t="s">
        <v>1</v>
      </c>
      <c r="F536" s="248" t="s">
        <v>254</v>
      </c>
      <c r="G536" s="246"/>
      <c r="H536" s="249">
        <v>-9.72</v>
      </c>
      <c r="I536" s="250"/>
      <c r="J536" s="246"/>
      <c r="K536" s="246"/>
      <c r="L536" s="251"/>
      <c r="M536" s="252"/>
      <c r="N536" s="253"/>
      <c r="O536" s="253"/>
      <c r="P536" s="253"/>
      <c r="Q536" s="253"/>
      <c r="R536" s="253"/>
      <c r="S536" s="253"/>
      <c r="T536" s="254"/>
      <c r="U536" s="13"/>
      <c r="V536" s="13"/>
      <c r="W536" s="13"/>
      <c r="X536" s="13"/>
      <c r="Y536" s="13"/>
      <c r="Z536" s="13"/>
      <c r="AA536" s="13"/>
      <c r="AB536" s="13"/>
      <c r="AC536" s="13"/>
      <c r="AD536" s="13"/>
      <c r="AE536" s="13"/>
      <c r="AT536" s="255" t="s">
        <v>159</v>
      </c>
      <c r="AU536" s="255" t="s">
        <v>87</v>
      </c>
      <c r="AV536" s="13" t="s">
        <v>87</v>
      </c>
      <c r="AW536" s="13" t="s">
        <v>32</v>
      </c>
      <c r="AX536" s="13" t="s">
        <v>77</v>
      </c>
      <c r="AY536" s="255" t="s">
        <v>148</v>
      </c>
    </row>
    <row r="537" spans="1:51" s="13" customFormat="1" ht="12">
      <c r="A537" s="13"/>
      <c r="B537" s="245"/>
      <c r="C537" s="246"/>
      <c r="D537" s="240" t="s">
        <v>159</v>
      </c>
      <c r="E537" s="247" t="s">
        <v>1</v>
      </c>
      <c r="F537" s="248" t="s">
        <v>255</v>
      </c>
      <c r="G537" s="246"/>
      <c r="H537" s="249">
        <v>-2.4</v>
      </c>
      <c r="I537" s="250"/>
      <c r="J537" s="246"/>
      <c r="K537" s="246"/>
      <c r="L537" s="251"/>
      <c r="M537" s="252"/>
      <c r="N537" s="253"/>
      <c r="O537" s="253"/>
      <c r="P537" s="253"/>
      <c r="Q537" s="253"/>
      <c r="R537" s="253"/>
      <c r="S537" s="253"/>
      <c r="T537" s="254"/>
      <c r="U537" s="13"/>
      <c r="V537" s="13"/>
      <c r="W537" s="13"/>
      <c r="X537" s="13"/>
      <c r="Y537" s="13"/>
      <c r="Z537" s="13"/>
      <c r="AA537" s="13"/>
      <c r="AB537" s="13"/>
      <c r="AC537" s="13"/>
      <c r="AD537" s="13"/>
      <c r="AE537" s="13"/>
      <c r="AT537" s="255" t="s">
        <v>159</v>
      </c>
      <c r="AU537" s="255" t="s">
        <v>87</v>
      </c>
      <c r="AV537" s="13" t="s">
        <v>87</v>
      </c>
      <c r="AW537" s="13" t="s">
        <v>32</v>
      </c>
      <c r="AX537" s="13" t="s">
        <v>77</v>
      </c>
      <c r="AY537" s="255" t="s">
        <v>148</v>
      </c>
    </row>
    <row r="538" spans="1:51" s="13" customFormat="1" ht="12">
      <c r="A538" s="13"/>
      <c r="B538" s="245"/>
      <c r="C538" s="246"/>
      <c r="D538" s="240" t="s">
        <v>159</v>
      </c>
      <c r="E538" s="247" t="s">
        <v>1</v>
      </c>
      <c r="F538" s="248" t="s">
        <v>256</v>
      </c>
      <c r="G538" s="246"/>
      <c r="H538" s="249">
        <v>-2.97</v>
      </c>
      <c r="I538" s="250"/>
      <c r="J538" s="246"/>
      <c r="K538" s="246"/>
      <c r="L538" s="251"/>
      <c r="M538" s="252"/>
      <c r="N538" s="253"/>
      <c r="O538" s="253"/>
      <c r="P538" s="253"/>
      <c r="Q538" s="253"/>
      <c r="R538" s="253"/>
      <c r="S538" s="253"/>
      <c r="T538" s="254"/>
      <c r="U538" s="13"/>
      <c r="V538" s="13"/>
      <c r="W538" s="13"/>
      <c r="X538" s="13"/>
      <c r="Y538" s="13"/>
      <c r="Z538" s="13"/>
      <c r="AA538" s="13"/>
      <c r="AB538" s="13"/>
      <c r="AC538" s="13"/>
      <c r="AD538" s="13"/>
      <c r="AE538" s="13"/>
      <c r="AT538" s="255" t="s">
        <v>159</v>
      </c>
      <c r="AU538" s="255" t="s">
        <v>87</v>
      </c>
      <c r="AV538" s="13" t="s">
        <v>87</v>
      </c>
      <c r="AW538" s="13" t="s">
        <v>32</v>
      </c>
      <c r="AX538" s="13" t="s">
        <v>77</v>
      </c>
      <c r="AY538" s="255" t="s">
        <v>148</v>
      </c>
    </row>
    <row r="539" spans="1:51" s="13" customFormat="1" ht="12">
      <c r="A539" s="13"/>
      <c r="B539" s="245"/>
      <c r="C539" s="246"/>
      <c r="D539" s="240" t="s">
        <v>159</v>
      </c>
      <c r="E539" s="247" t="s">
        <v>1</v>
      </c>
      <c r="F539" s="248" t="s">
        <v>257</v>
      </c>
      <c r="G539" s="246"/>
      <c r="H539" s="249">
        <v>-7.15</v>
      </c>
      <c r="I539" s="250"/>
      <c r="J539" s="246"/>
      <c r="K539" s="246"/>
      <c r="L539" s="251"/>
      <c r="M539" s="252"/>
      <c r="N539" s="253"/>
      <c r="O539" s="253"/>
      <c r="P539" s="253"/>
      <c r="Q539" s="253"/>
      <c r="R539" s="253"/>
      <c r="S539" s="253"/>
      <c r="T539" s="254"/>
      <c r="U539" s="13"/>
      <c r="V539" s="13"/>
      <c r="W539" s="13"/>
      <c r="X539" s="13"/>
      <c r="Y539" s="13"/>
      <c r="Z539" s="13"/>
      <c r="AA539" s="13"/>
      <c r="AB539" s="13"/>
      <c r="AC539" s="13"/>
      <c r="AD539" s="13"/>
      <c r="AE539" s="13"/>
      <c r="AT539" s="255" t="s">
        <v>159</v>
      </c>
      <c r="AU539" s="255" t="s">
        <v>87</v>
      </c>
      <c r="AV539" s="13" t="s">
        <v>87</v>
      </c>
      <c r="AW539" s="13" t="s">
        <v>32</v>
      </c>
      <c r="AX539" s="13" t="s">
        <v>77</v>
      </c>
      <c r="AY539" s="255" t="s">
        <v>148</v>
      </c>
    </row>
    <row r="540" spans="1:51" s="14" customFormat="1" ht="12">
      <c r="A540" s="14"/>
      <c r="B540" s="256"/>
      <c r="C540" s="257"/>
      <c r="D540" s="240" t="s">
        <v>159</v>
      </c>
      <c r="E540" s="258" t="s">
        <v>1</v>
      </c>
      <c r="F540" s="259" t="s">
        <v>258</v>
      </c>
      <c r="G540" s="257"/>
      <c r="H540" s="258" t="s">
        <v>1</v>
      </c>
      <c r="I540" s="260"/>
      <c r="J540" s="257"/>
      <c r="K540" s="257"/>
      <c r="L540" s="261"/>
      <c r="M540" s="262"/>
      <c r="N540" s="263"/>
      <c r="O540" s="263"/>
      <c r="P540" s="263"/>
      <c r="Q540" s="263"/>
      <c r="R540" s="263"/>
      <c r="S540" s="263"/>
      <c r="T540" s="264"/>
      <c r="U540" s="14"/>
      <c r="V540" s="14"/>
      <c r="W540" s="14"/>
      <c r="X540" s="14"/>
      <c r="Y540" s="14"/>
      <c r="Z540" s="14"/>
      <c r="AA540" s="14"/>
      <c r="AB540" s="14"/>
      <c r="AC540" s="14"/>
      <c r="AD540" s="14"/>
      <c r="AE540" s="14"/>
      <c r="AT540" s="265" t="s">
        <v>159</v>
      </c>
      <c r="AU540" s="265" t="s">
        <v>87</v>
      </c>
      <c r="AV540" s="14" t="s">
        <v>85</v>
      </c>
      <c r="AW540" s="14" t="s">
        <v>32</v>
      </c>
      <c r="AX540" s="14" t="s">
        <v>77</v>
      </c>
      <c r="AY540" s="265" t="s">
        <v>148</v>
      </c>
    </row>
    <row r="541" spans="1:51" s="13" customFormat="1" ht="12">
      <c r="A541" s="13"/>
      <c r="B541" s="245"/>
      <c r="C541" s="246"/>
      <c r="D541" s="240" t="s">
        <v>159</v>
      </c>
      <c r="E541" s="247" t="s">
        <v>1</v>
      </c>
      <c r="F541" s="248" t="s">
        <v>259</v>
      </c>
      <c r="G541" s="246"/>
      <c r="H541" s="249">
        <v>30.4</v>
      </c>
      <c r="I541" s="250"/>
      <c r="J541" s="246"/>
      <c r="K541" s="246"/>
      <c r="L541" s="251"/>
      <c r="M541" s="252"/>
      <c r="N541" s="253"/>
      <c r="O541" s="253"/>
      <c r="P541" s="253"/>
      <c r="Q541" s="253"/>
      <c r="R541" s="253"/>
      <c r="S541" s="253"/>
      <c r="T541" s="254"/>
      <c r="U541" s="13"/>
      <c r="V541" s="13"/>
      <c r="W541" s="13"/>
      <c r="X541" s="13"/>
      <c r="Y541" s="13"/>
      <c r="Z541" s="13"/>
      <c r="AA541" s="13"/>
      <c r="AB541" s="13"/>
      <c r="AC541" s="13"/>
      <c r="AD541" s="13"/>
      <c r="AE541" s="13"/>
      <c r="AT541" s="255" t="s">
        <v>159</v>
      </c>
      <c r="AU541" s="255" t="s">
        <v>87</v>
      </c>
      <c r="AV541" s="13" t="s">
        <v>87</v>
      </c>
      <c r="AW541" s="13" t="s">
        <v>32</v>
      </c>
      <c r="AX541" s="13" t="s">
        <v>77</v>
      </c>
      <c r="AY541" s="255" t="s">
        <v>148</v>
      </c>
    </row>
    <row r="542" spans="1:51" s="16" customFormat="1" ht="12">
      <c r="A542" s="16"/>
      <c r="B542" s="277"/>
      <c r="C542" s="278"/>
      <c r="D542" s="240" t="s">
        <v>159</v>
      </c>
      <c r="E542" s="279" t="s">
        <v>1</v>
      </c>
      <c r="F542" s="280" t="s">
        <v>260</v>
      </c>
      <c r="G542" s="278"/>
      <c r="H542" s="281">
        <v>591.337</v>
      </c>
      <c r="I542" s="282"/>
      <c r="J542" s="278"/>
      <c r="K542" s="278"/>
      <c r="L542" s="283"/>
      <c r="M542" s="284"/>
      <c r="N542" s="285"/>
      <c r="O542" s="285"/>
      <c r="P542" s="285"/>
      <c r="Q542" s="285"/>
      <c r="R542" s="285"/>
      <c r="S542" s="285"/>
      <c r="T542" s="286"/>
      <c r="U542" s="16"/>
      <c r="V542" s="16"/>
      <c r="W542" s="16"/>
      <c r="X542" s="16"/>
      <c r="Y542" s="16"/>
      <c r="Z542" s="16"/>
      <c r="AA542" s="16"/>
      <c r="AB542" s="16"/>
      <c r="AC542" s="16"/>
      <c r="AD542" s="16"/>
      <c r="AE542" s="16"/>
      <c r="AT542" s="287" t="s">
        <v>159</v>
      </c>
      <c r="AU542" s="287" t="s">
        <v>87</v>
      </c>
      <c r="AV542" s="16" t="s">
        <v>168</v>
      </c>
      <c r="AW542" s="16" t="s">
        <v>32</v>
      </c>
      <c r="AX542" s="16" t="s">
        <v>77</v>
      </c>
      <c r="AY542" s="287" t="s">
        <v>148</v>
      </c>
    </row>
    <row r="543" spans="1:51" s="14" customFormat="1" ht="12">
      <c r="A543" s="14"/>
      <c r="B543" s="256"/>
      <c r="C543" s="257"/>
      <c r="D543" s="240" t="s">
        <v>159</v>
      </c>
      <c r="E543" s="258" t="s">
        <v>1</v>
      </c>
      <c r="F543" s="259" t="s">
        <v>261</v>
      </c>
      <c r="G543" s="257"/>
      <c r="H543" s="258" t="s">
        <v>1</v>
      </c>
      <c r="I543" s="260"/>
      <c r="J543" s="257"/>
      <c r="K543" s="257"/>
      <c r="L543" s="261"/>
      <c r="M543" s="262"/>
      <c r="N543" s="263"/>
      <c r="O543" s="263"/>
      <c r="P543" s="263"/>
      <c r="Q543" s="263"/>
      <c r="R543" s="263"/>
      <c r="S543" s="263"/>
      <c r="T543" s="264"/>
      <c r="U543" s="14"/>
      <c r="V543" s="14"/>
      <c r="W543" s="14"/>
      <c r="X543" s="14"/>
      <c r="Y543" s="14"/>
      <c r="Z543" s="14"/>
      <c r="AA543" s="14"/>
      <c r="AB543" s="14"/>
      <c r="AC543" s="14"/>
      <c r="AD543" s="14"/>
      <c r="AE543" s="14"/>
      <c r="AT543" s="265" t="s">
        <v>159</v>
      </c>
      <c r="AU543" s="265" t="s">
        <v>87</v>
      </c>
      <c r="AV543" s="14" t="s">
        <v>85</v>
      </c>
      <c r="AW543" s="14" t="s">
        <v>32</v>
      </c>
      <c r="AX543" s="14" t="s">
        <v>77</v>
      </c>
      <c r="AY543" s="265" t="s">
        <v>148</v>
      </c>
    </row>
    <row r="544" spans="1:51" s="13" customFormat="1" ht="12">
      <c r="A544" s="13"/>
      <c r="B544" s="245"/>
      <c r="C544" s="246"/>
      <c r="D544" s="240" t="s">
        <v>159</v>
      </c>
      <c r="E544" s="247" t="s">
        <v>1</v>
      </c>
      <c r="F544" s="248" t="s">
        <v>262</v>
      </c>
      <c r="G544" s="246"/>
      <c r="H544" s="249">
        <v>36.48</v>
      </c>
      <c r="I544" s="250"/>
      <c r="J544" s="246"/>
      <c r="K544" s="246"/>
      <c r="L544" s="251"/>
      <c r="M544" s="252"/>
      <c r="N544" s="253"/>
      <c r="O544" s="253"/>
      <c r="P544" s="253"/>
      <c r="Q544" s="253"/>
      <c r="R544" s="253"/>
      <c r="S544" s="253"/>
      <c r="T544" s="254"/>
      <c r="U544" s="13"/>
      <c r="V544" s="13"/>
      <c r="W544" s="13"/>
      <c r="X544" s="13"/>
      <c r="Y544" s="13"/>
      <c r="Z544" s="13"/>
      <c r="AA544" s="13"/>
      <c r="AB544" s="13"/>
      <c r="AC544" s="13"/>
      <c r="AD544" s="13"/>
      <c r="AE544" s="13"/>
      <c r="AT544" s="255" t="s">
        <v>159</v>
      </c>
      <c r="AU544" s="255" t="s">
        <v>87</v>
      </c>
      <c r="AV544" s="13" t="s">
        <v>87</v>
      </c>
      <c r="AW544" s="13" t="s">
        <v>32</v>
      </c>
      <c r="AX544" s="13" t="s">
        <v>77</v>
      </c>
      <c r="AY544" s="255" t="s">
        <v>148</v>
      </c>
    </row>
    <row r="545" spans="1:51" s="13" customFormat="1" ht="12">
      <c r="A545" s="13"/>
      <c r="B545" s="245"/>
      <c r="C545" s="246"/>
      <c r="D545" s="240" t="s">
        <v>159</v>
      </c>
      <c r="E545" s="247" t="s">
        <v>1</v>
      </c>
      <c r="F545" s="248" t="s">
        <v>263</v>
      </c>
      <c r="G545" s="246"/>
      <c r="H545" s="249">
        <v>25.92</v>
      </c>
      <c r="I545" s="250"/>
      <c r="J545" s="246"/>
      <c r="K545" s="246"/>
      <c r="L545" s="251"/>
      <c r="M545" s="252"/>
      <c r="N545" s="253"/>
      <c r="O545" s="253"/>
      <c r="P545" s="253"/>
      <c r="Q545" s="253"/>
      <c r="R545" s="253"/>
      <c r="S545" s="253"/>
      <c r="T545" s="254"/>
      <c r="U545" s="13"/>
      <c r="V545" s="13"/>
      <c r="W545" s="13"/>
      <c r="X545" s="13"/>
      <c r="Y545" s="13"/>
      <c r="Z545" s="13"/>
      <c r="AA545" s="13"/>
      <c r="AB545" s="13"/>
      <c r="AC545" s="13"/>
      <c r="AD545" s="13"/>
      <c r="AE545" s="13"/>
      <c r="AT545" s="255" t="s">
        <v>159</v>
      </c>
      <c r="AU545" s="255" t="s">
        <v>87</v>
      </c>
      <c r="AV545" s="13" t="s">
        <v>87</v>
      </c>
      <c r="AW545" s="13" t="s">
        <v>32</v>
      </c>
      <c r="AX545" s="13" t="s">
        <v>77</v>
      </c>
      <c r="AY545" s="255" t="s">
        <v>148</v>
      </c>
    </row>
    <row r="546" spans="1:51" s="13" customFormat="1" ht="12">
      <c r="A546" s="13"/>
      <c r="B546" s="245"/>
      <c r="C546" s="246"/>
      <c r="D546" s="240" t="s">
        <v>159</v>
      </c>
      <c r="E546" s="247" t="s">
        <v>1</v>
      </c>
      <c r="F546" s="248" t="s">
        <v>264</v>
      </c>
      <c r="G546" s="246"/>
      <c r="H546" s="249">
        <v>3.15</v>
      </c>
      <c r="I546" s="250"/>
      <c r="J546" s="246"/>
      <c r="K546" s="246"/>
      <c r="L546" s="251"/>
      <c r="M546" s="252"/>
      <c r="N546" s="253"/>
      <c r="O546" s="253"/>
      <c r="P546" s="253"/>
      <c r="Q546" s="253"/>
      <c r="R546" s="253"/>
      <c r="S546" s="253"/>
      <c r="T546" s="254"/>
      <c r="U546" s="13"/>
      <c r="V546" s="13"/>
      <c r="W546" s="13"/>
      <c r="X546" s="13"/>
      <c r="Y546" s="13"/>
      <c r="Z546" s="13"/>
      <c r="AA546" s="13"/>
      <c r="AB546" s="13"/>
      <c r="AC546" s="13"/>
      <c r="AD546" s="13"/>
      <c r="AE546" s="13"/>
      <c r="AT546" s="255" t="s">
        <v>159</v>
      </c>
      <c r="AU546" s="255" t="s">
        <v>87</v>
      </c>
      <c r="AV546" s="13" t="s">
        <v>87</v>
      </c>
      <c r="AW546" s="13" t="s">
        <v>32</v>
      </c>
      <c r="AX546" s="13" t="s">
        <v>77</v>
      </c>
      <c r="AY546" s="255" t="s">
        <v>148</v>
      </c>
    </row>
    <row r="547" spans="1:51" s="13" customFormat="1" ht="12">
      <c r="A547" s="13"/>
      <c r="B547" s="245"/>
      <c r="C547" s="246"/>
      <c r="D547" s="240" t="s">
        <v>159</v>
      </c>
      <c r="E547" s="247" t="s">
        <v>1</v>
      </c>
      <c r="F547" s="248" t="s">
        <v>265</v>
      </c>
      <c r="G547" s="246"/>
      <c r="H547" s="249">
        <v>1.04</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159</v>
      </c>
      <c r="AU547" s="255" t="s">
        <v>87</v>
      </c>
      <c r="AV547" s="13" t="s">
        <v>87</v>
      </c>
      <c r="AW547" s="13" t="s">
        <v>32</v>
      </c>
      <c r="AX547" s="13" t="s">
        <v>77</v>
      </c>
      <c r="AY547" s="255" t="s">
        <v>148</v>
      </c>
    </row>
    <row r="548" spans="1:51" s="13" customFormat="1" ht="12">
      <c r="A548" s="13"/>
      <c r="B548" s="245"/>
      <c r="C548" s="246"/>
      <c r="D548" s="240" t="s">
        <v>159</v>
      </c>
      <c r="E548" s="247" t="s">
        <v>1</v>
      </c>
      <c r="F548" s="248" t="s">
        <v>266</v>
      </c>
      <c r="G548" s="246"/>
      <c r="H548" s="249">
        <v>1.62</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159</v>
      </c>
      <c r="AU548" s="255" t="s">
        <v>87</v>
      </c>
      <c r="AV548" s="13" t="s">
        <v>87</v>
      </c>
      <c r="AW548" s="13" t="s">
        <v>32</v>
      </c>
      <c r="AX548" s="13" t="s">
        <v>77</v>
      </c>
      <c r="AY548" s="255" t="s">
        <v>148</v>
      </c>
    </row>
    <row r="549" spans="1:51" s="14" customFormat="1" ht="12">
      <c r="A549" s="14"/>
      <c r="B549" s="256"/>
      <c r="C549" s="257"/>
      <c r="D549" s="240" t="s">
        <v>159</v>
      </c>
      <c r="E549" s="258" t="s">
        <v>1</v>
      </c>
      <c r="F549" s="259" t="s">
        <v>267</v>
      </c>
      <c r="G549" s="257"/>
      <c r="H549" s="258" t="s">
        <v>1</v>
      </c>
      <c r="I549" s="260"/>
      <c r="J549" s="257"/>
      <c r="K549" s="257"/>
      <c r="L549" s="261"/>
      <c r="M549" s="262"/>
      <c r="N549" s="263"/>
      <c r="O549" s="263"/>
      <c r="P549" s="263"/>
      <c r="Q549" s="263"/>
      <c r="R549" s="263"/>
      <c r="S549" s="263"/>
      <c r="T549" s="264"/>
      <c r="U549" s="14"/>
      <c r="V549" s="14"/>
      <c r="W549" s="14"/>
      <c r="X549" s="14"/>
      <c r="Y549" s="14"/>
      <c r="Z549" s="14"/>
      <c r="AA549" s="14"/>
      <c r="AB549" s="14"/>
      <c r="AC549" s="14"/>
      <c r="AD549" s="14"/>
      <c r="AE549" s="14"/>
      <c r="AT549" s="265" t="s">
        <v>159</v>
      </c>
      <c r="AU549" s="265" t="s">
        <v>87</v>
      </c>
      <c r="AV549" s="14" t="s">
        <v>85</v>
      </c>
      <c r="AW549" s="14" t="s">
        <v>32</v>
      </c>
      <c r="AX549" s="14" t="s">
        <v>77</v>
      </c>
      <c r="AY549" s="265" t="s">
        <v>148</v>
      </c>
    </row>
    <row r="550" spans="1:51" s="13" customFormat="1" ht="12">
      <c r="A550" s="13"/>
      <c r="B550" s="245"/>
      <c r="C550" s="246"/>
      <c r="D550" s="240" t="s">
        <v>159</v>
      </c>
      <c r="E550" s="247" t="s">
        <v>1</v>
      </c>
      <c r="F550" s="248" t="s">
        <v>268</v>
      </c>
      <c r="G550" s="246"/>
      <c r="H550" s="249">
        <v>43.7</v>
      </c>
      <c r="I550" s="250"/>
      <c r="J550" s="246"/>
      <c r="K550" s="246"/>
      <c r="L550" s="251"/>
      <c r="M550" s="252"/>
      <c r="N550" s="253"/>
      <c r="O550" s="253"/>
      <c r="P550" s="253"/>
      <c r="Q550" s="253"/>
      <c r="R550" s="253"/>
      <c r="S550" s="253"/>
      <c r="T550" s="254"/>
      <c r="U550" s="13"/>
      <c r="V550" s="13"/>
      <c r="W550" s="13"/>
      <c r="X550" s="13"/>
      <c r="Y550" s="13"/>
      <c r="Z550" s="13"/>
      <c r="AA550" s="13"/>
      <c r="AB550" s="13"/>
      <c r="AC550" s="13"/>
      <c r="AD550" s="13"/>
      <c r="AE550" s="13"/>
      <c r="AT550" s="255" t="s">
        <v>159</v>
      </c>
      <c r="AU550" s="255" t="s">
        <v>87</v>
      </c>
      <c r="AV550" s="13" t="s">
        <v>87</v>
      </c>
      <c r="AW550" s="13" t="s">
        <v>32</v>
      </c>
      <c r="AX550" s="13" t="s">
        <v>77</v>
      </c>
      <c r="AY550" s="255" t="s">
        <v>148</v>
      </c>
    </row>
    <row r="551" spans="1:51" s="16" customFormat="1" ht="12">
      <c r="A551" s="16"/>
      <c r="B551" s="277"/>
      <c r="C551" s="278"/>
      <c r="D551" s="240" t="s">
        <v>159</v>
      </c>
      <c r="E551" s="279" t="s">
        <v>1</v>
      </c>
      <c r="F551" s="280" t="s">
        <v>260</v>
      </c>
      <c r="G551" s="278"/>
      <c r="H551" s="281">
        <v>111.91</v>
      </c>
      <c r="I551" s="282"/>
      <c r="J551" s="278"/>
      <c r="K551" s="278"/>
      <c r="L551" s="283"/>
      <c r="M551" s="284"/>
      <c r="N551" s="285"/>
      <c r="O551" s="285"/>
      <c r="P551" s="285"/>
      <c r="Q551" s="285"/>
      <c r="R551" s="285"/>
      <c r="S551" s="285"/>
      <c r="T551" s="286"/>
      <c r="U551" s="16"/>
      <c r="V551" s="16"/>
      <c r="W551" s="16"/>
      <c r="X551" s="16"/>
      <c r="Y551" s="16"/>
      <c r="Z551" s="16"/>
      <c r="AA551" s="16"/>
      <c r="AB551" s="16"/>
      <c r="AC551" s="16"/>
      <c r="AD551" s="16"/>
      <c r="AE551" s="16"/>
      <c r="AT551" s="287" t="s">
        <v>159</v>
      </c>
      <c r="AU551" s="287" t="s">
        <v>87</v>
      </c>
      <c r="AV551" s="16" t="s">
        <v>168</v>
      </c>
      <c r="AW551" s="16" t="s">
        <v>32</v>
      </c>
      <c r="AX551" s="16" t="s">
        <v>77</v>
      </c>
      <c r="AY551" s="287" t="s">
        <v>148</v>
      </c>
    </row>
    <row r="552" spans="1:51" s="15" customFormat="1" ht="12">
      <c r="A552" s="15"/>
      <c r="B552" s="266"/>
      <c r="C552" s="267"/>
      <c r="D552" s="240" t="s">
        <v>159</v>
      </c>
      <c r="E552" s="268" t="s">
        <v>1</v>
      </c>
      <c r="F552" s="269" t="s">
        <v>167</v>
      </c>
      <c r="G552" s="267"/>
      <c r="H552" s="270">
        <v>703.247</v>
      </c>
      <c r="I552" s="271"/>
      <c r="J552" s="267"/>
      <c r="K552" s="267"/>
      <c r="L552" s="272"/>
      <c r="M552" s="273"/>
      <c r="N552" s="274"/>
      <c r="O552" s="274"/>
      <c r="P552" s="274"/>
      <c r="Q552" s="274"/>
      <c r="R552" s="274"/>
      <c r="S552" s="274"/>
      <c r="T552" s="275"/>
      <c r="U552" s="15"/>
      <c r="V552" s="15"/>
      <c r="W552" s="15"/>
      <c r="X552" s="15"/>
      <c r="Y552" s="15"/>
      <c r="Z552" s="15"/>
      <c r="AA552" s="15"/>
      <c r="AB552" s="15"/>
      <c r="AC552" s="15"/>
      <c r="AD552" s="15"/>
      <c r="AE552" s="15"/>
      <c r="AT552" s="276" t="s">
        <v>159</v>
      </c>
      <c r="AU552" s="276" t="s">
        <v>87</v>
      </c>
      <c r="AV552" s="15" t="s">
        <v>155</v>
      </c>
      <c r="AW552" s="15" t="s">
        <v>32</v>
      </c>
      <c r="AX552" s="15" t="s">
        <v>85</v>
      </c>
      <c r="AY552" s="276" t="s">
        <v>148</v>
      </c>
    </row>
    <row r="553" spans="1:65" s="2" customFormat="1" ht="24.15" customHeight="1">
      <c r="A553" s="39"/>
      <c r="B553" s="40"/>
      <c r="C553" s="227" t="s">
        <v>702</v>
      </c>
      <c r="D553" s="227" t="s">
        <v>150</v>
      </c>
      <c r="E553" s="228" t="s">
        <v>703</v>
      </c>
      <c r="F553" s="229" t="s">
        <v>704</v>
      </c>
      <c r="G553" s="230" t="s">
        <v>153</v>
      </c>
      <c r="H553" s="231">
        <v>72.135</v>
      </c>
      <c r="I553" s="232"/>
      <c r="J553" s="233">
        <f>ROUND(I553*H553,2)</f>
        <v>0</v>
      </c>
      <c r="K553" s="229" t="s">
        <v>163</v>
      </c>
      <c r="L553" s="45"/>
      <c r="M553" s="234" t="s">
        <v>1</v>
      </c>
      <c r="N553" s="235" t="s">
        <v>42</v>
      </c>
      <c r="O553" s="92"/>
      <c r="P553" s="236">
        <f>O553*H553</f>
        <v>0</v>
      </c>
      <c r="Q553" s="236">
        <v>0</v>
      </c>
      <c r="R553" s="236">
        <f>Q553*H553</f>
        <v>0</v>
      </c>
      <c r="S553" s="236">
        <v>0.089</v>
      </c>
      <c r="T553" s="237">
        <f>S553*H553</f>
        <v>6.420015</v>
      </c>
      <c r="U553" s="39"/>
      <c r="V553" s="39"/>
      <c r="W553" s="39"/>
      <c r="X553" s="39"/>
      <c r="Y553" s="39"/>
      <c r="Z553" s="39"/>
      <c r="AA553" s="39"/>
      <c r="AB553" s="39"/>
      <c r="AC553" s="39"/>
      <c r="AD553" s="39"/>
      <c r="AE553" s="39"/>
      <c r="AR553" s="238" t="s">
        <v>155</v>
      </c>
      <c r="AT553" s="238" t="s">
        <v>150</v>
      </c>
      <c r="AU553" s="238" t="s">
        <v>87</v>
      </c>
      <c r="AY553" s="18" t="s">
        <v>148</v>
      </c>
      <c r="BE553" s="239">
        <f>IF(N553="základní",J553,0)</f>
        <v>0</v>
      </c>
      <c r="BF553" s="239">
        <f>IF(N553="snížená",J553,0)</f>
        <v>0</v>
      </c>
      <c r="BG553" s="239">
        <f>IF(N553="zákl. přenesená",J553,0)</f>
        <v>0</v>
      </c>
      <c r="BH553" s="239">
        <f>IF(N553="sníž. přenesená",J553,0)</f>
        <v>0</v>
      </c>
      <c r="BI553" s="239">
        <f>IF(N553="nulová",J553,0)</f>
        <v>0</v>
      </c>
      <c r="BJ553" s="18" t="s">
        <v>85</v>
      </c>
      <c r="BK553" s="239">
        <f>ROUND(I553*H553,2)</f>
        <v>0</v>
      </c>
      <c r="BL553" s="18" t="s">
        <v>155</v>
      </c>
      <c r="BM553" s="238" t="s">
        <v>705</v>
      </c>
    </row>
    <row r="554" spans="1:51" s="14" customFormat="1" ht="12">
      <c r="A554" s="14"/>
      <c r="B554" s="256"/>
      <c r="C554" s="257"/>
      <c r="D554" s="240" t="s">
        <v>159</v>
      </c>
      <c r="E554" s="258" t="s">
        <v>1</v>
      </c>
      <c r="F554" s="259" t="s">
        <v>706</v>
      </c>
      <c r="G554" s="257"/>
      <c r="H554" s="258" t="s">
        <v>1</v>
      </c>
      <c r="I554" s="260"/>
      <c r="J554" s="257"/>
      <c r="K554" s="257"/>
      <c r="L554" s="261"/>
      <c r="M554" s="262"/>
      <c r="N554" s="263"/>
      <c r="O554" s="263"/>
      <c r="P554" s="263"/>
      <c r="Q554" s="263"/>
      <c r="R554" s="263"/>
      <c r="S554" s="263"/>
      <c r="T554" s="264"/>
      <c r="U554" s="14"/>
      <c r="V554" s="14"/>
      <c r="W554" s="14"/>
      <c r="X554" s="14"/>
      <c r="Y554" s="14"/>
      <c r="Z554" s="14"/>
      <c r="AA554" s="14"/>
      <c r="AB554" s="14"/>
      <c r="AC554" s="14"/>
      <c r="AD554" s="14"/>
      <c r="AE554" s="14"/>
      <c r="AT554" s="265" t="s">
        <v>159</v>
      </c>
      <c r="AU554" s="265" t="s">
        <v>87</v>
      </c>
      <c r="AV554" s="14" t="s">
        <v>85</v>
      </c>
      <c r="AW554" s="14" t="s">
        <v>32</v>
      </c>
      <c r="AX554" s="14" t="s">
        <v>77</v>
      </c>
      <c r="AY554" s="265" t="s">
        <v>148</v>
      </c>
    </row>
    <row r="555" spans="1:51" s="13" customFormat="1" ht="12">
      <c r="A555" s="13"/>
      <c r="B555" s="245"/>
      <c r="C555" s="246"/>
      <c r="D555" s="240" t="s">
        <v>159</v>
      </c>
      <c r="E555" s="247" t="s">
        <v>1</v>
      </c>
      <c r="F555" s="248" t="s">
        <v>707</v>
      </c>
      <c r="G555" s="246"/>
      <c r="H555" s="249">
        <v>72.135</v>
      </c>
      <c r="I555" s="250"/>
      <c r="J555" s="246"/>
      <c r="K555" s="246"/>
      <c r="L555" s="251"/>
      <c r="M555" s="252"/>
      <c r="N555" s="253"/>
      <c r="O555" s="253"/>
      <c r="P555" s="253"/>
      <c r="Q555" s="253"/>
      <c r="R555" s="253"/>
      <c r="S555" s="253"/>
      <c r="T555" s="254"/>
      <c r="U555" s="13"/>
      <c r="V555" s="13"/>
      <c r="W555" s="13"/>
      <c r="X555" s="13"/>
      <c r="Y555" s="13"/>
      <c r="Z555" s="13"/>
      <c r="AA555" s="13"/>
      <c r="AB555" s="13"/>
      <c r="AC555" s="13"/>
      <c r="AD555" s="13"/>
      <c r="AE555" s="13"/>
      <c r="AT555" s="255" t="s">
        <v>159</v>
      </c>
      <c r="AU555" s="255" t="s">
        <v>87</v>
      </c>
      <c r="AV555" s="13" t="s">
        <v>87</v>
      </c>
      <c r="AW555" s="13" t="s">
        <v>32</v>
      </c>
      <c r="AX555" s="13" t="s">
        <v>77</v>
      </c>
      <c r="AY555" s="255" t="s">
        <v>148</v>
      </c>
    </row>
    <row r="556" spans="1:51" s="15" customFormat="1" ht="12">
      <c r="A556" s="15"/>
      <c r="B556" s="266"/>
      <c r="C556" s="267"/>
      <c r="D556" s="240" t="s">
        <v>159</v>
      </c>
      <c r="E556" s="268" t="s">
        <v>1</v>
      </c>
      <c r="F556" s="269" t="s">
        <v>167</v>
      </c>
      <c r="G556" s="267"/>
      <c r="H556" s="270">
        <v>72.135</v>
      </c>
      <c r="I556" s="271"/>
      <c r="J556" s="267"/>
      <c r="K556" s="267"/>
      <c r="L556" s="272"/>
      <c r="M556" s="273"/>
      <c r="N556" s="274"/>
      <c r="O556" s="274"/>
      <c r="P556" s="274"/>
      <c r="Q556" s="274"/>
      <c r="R556" s="274"/>
      <c r="S556" s="274"/>
      <c r="T556" s="275"/>
      <c r="U556" s="15"/>
      <c r="V556" s="15"/>
      <c r="W556" s="15"/>
      <c r="X556" s="15"/>
      <c r="Y556" s="15"/>
      <c r="Z556" s="15"/>
      <c r="AA556" s="15"/>
      <c r="AB556" s="15"/>
      <c r="AC556" s="15"/>
      <c r="AD556" s="15"/>
      <c r="AE556" s="15"/>
      <c r="AT556" s="276" t="s">
        <v>159</v>
      </c>
      <c r="AU556" s="276" t="s">
        <v>87</v>
      </c>
      <c r="AV556" s="15" t="s">
        <v>155</v>
      </c>
      <c r="AW556" s="15" t="s">
        <v>32</v>
      </c>
      <c r="AX556" s="15" t="s">
        <v>85</v>
      </c>
      <c r="AY556" s="276" t="s">
        <v>148</v>
      </c>
    </row>
    <row r="557" spans="1:63" s="12" customFormat="1" ht="22.8" customHeight="1">
      <c r="A557" s="12"/>
      <c r="B557" s="211"/>
      <c r="C557" s="212"/>
      <c r="D557" s="213" t="s">
        <v>76</v>
      </c>
      <c r="E557" s="225" t="s">
        <v>708</v>
      </c>
      <c r="F557" s="225" t="s">
        <v>709</v>
      </c>
      <c r="G557" s="212"/>
      <c r="H557" s="212"/>
      <c r="I557" s="215"/>
      <c r="J557" s="226">
        <f>BK557</f>
        <v>0</v>
      </c>
      <c r="K557" s="212"/>
      <c r="L557" s="217"/>
      <c r="M557" s="218"/>
      <c r="N557" s="219"/>
      <c r="O557" s="219"/>
      <c r="P557" s="220">
        <f>SUM(P558:P564)</f>
        <v>0</v>
      </c>
      <c r="Q557" s="219"/>
      <c r="R557" s="220">
        <f>SUM(R558:R564)</f>
        <v>0</v>
      </c>
      <c r="S557" s="219"/>
      <c r="T557" s="221">
        <f>SUM(T558:T564)</f>
        <v>0</v>
      </c>
      <c r="U557" s="12"/>
      <c r="V557" s="12"/>
      <c r="W557" s="12"/>
      <c r="X557" s="12"/>
      <c r="Y557" s="12"/>
      <c r="Z557" s="12"/>
      <c r="AA557" s="12"/>
      <c r="AB557" s="12"/>
      <c r="AC557" s="12"/>
      <c r="AD557" s="12"/>
      <c r="AE557" s="12"/>
      <c r="AR557" s="222" t="s">
        <v>85</v>
      </c>
      <c r="AT557" s="223" t="s">
        <v>76</v>
      </c>
      <c r="AU557" s="223" t="s">
        <v>85</v>
      </c>
      <c r="AY557" s="222" t="s">
        <v>148</v>
      </c>
      <c r="BK557" s="224">
        <f>SUM(BK558:BK564)</f>
        <v>0</v>
      </c>
    </row>
    <row r="558" spans="1:65" s="2" customFormat="1" ht="16.5" customHeight="1">
      <c r="A558" s="39"/>
      <c r="B558" s="40"/>
      <c r="C558" s="227" t="s">
        <v>710</v>
      </c>
      <c r="D558" s="227" t="s">
        <v>150</v>
      </c>
      <c r="E558" s="228" t="s">
        <v>711</v>
      </c>
      <c r="F558" s="229" t="s">
        <v>712</v>
      </c>
      <c r="G558" s="230" t="s">
        <v>195</v>
      </c>
      <c r="H558" s="231">
        <v>92.578</v>
      </c>
      <c r="I558" s="232"/>
      <c r="J558" s="233">
        <f>ROUND(I558*H558,2)</f>
        <v>0</v>
      </c>
      <c r="K558" s="229" t="s">
        <v>163</v>
      </c>
      <c r="L558" s="45"/>
      <c r="M558" s="234" t="s">
        <v>1</v>
      </c>
      <c r="N558" s="235" t="s">
        <v>42</v>
      </c>
      <c r="O558" s="92"/>
      <c r="P558" s="236">
        <f>O558*H558</f>
        <v>0</v>
      </c>
      <c r="Q558" s="236">
        <v>0</v>
      </c>
      <c r="R558" s="236">
        <f>Q558*H558</f>
        <v>0</v>
      </c>
      <c r="S558" s="236">
        <v>0</v>
      </c>
      <c r="T558" s="237">
        <f>S558*H558</f>
        <v>0</v>
      </c>
      <c r="U558" s="39"/>
      <c r="V558" s="39"/>
      <c r="W558" s="39"/>
      <c r="X558" s="39"/>
      <c r="Y558" s="39"/>
      <c r="Z558" s="39"/>
      <c r="AA558" s="39"/>
      <c r="AB558" s="39"/>
      <c r="AC558" s="39"/>
      <c r="AD558" s="39"/>
      <c r="AE558" s="39"/>
      <c r="AR558" s="238" t="s">
        <v>155</v>
      </c>
      <c r="AT558" s="238" t="s">
        <v>150</v>
      </c>
      <c r="AU558" s="238" t="s">
        <v>87</v>
      </c>
      <c r="AY558" s="18" t="s">
        <v>148</v>
      </c>
      <c r="BE558" s="239">
        <f>IF(N558="základní",J558,0)</f>
        <v>0</v>
      </c>
      <c r="BF558" s="239">
        <f>IF(N558="snížená",J558,0)</f>
        <v>0</v>
      </c>
      <c r="BG558" s="239">
        <f>IF(N558="zákl. přenesená",J558,0)</f>
        <v>0</v>
      </c>
      <c r="BH558" s="239">
        <f>IF(N558="sníž. přenesená",J558,0)</f>
        <v>0</v>
      </c>
      <c r="BI558" s="239">
        <f>IF(N558="nulová",J558,0)</f>
        <v>0</v>
      </c>
      <c r="BJ558" s="18" t="s">
        <v>85</v>
      </c>
      <c r="BK558" s="239">
        <f>ROUND(I558*H558,2)</f>
        <v>0</v>
      </c>
      <c r="BL558" s="18" t="s">
        <v>155</v>
      </c>
      <c r="BM558" s="238" t="s">
        <v>713</v>
      </c>
    </row>
    <row r="559" spans="1:65" s="2" customFormat="1" ht="24.15" customHeight="1">
      <c r="A559" s="39"/>
      <c r="B559" s="40"/>
      <c r="C559" s="227" t="s">
        <v>714</v>
      </c>
      <c r="D559" s="227" t="s">
        <v>150</v>
      </c>
      <c r="E559" s="228" t="s">
        <v>715</v>
      </c>
      <c r="F559" s="229" t="s">
        <v>716</v>
      </c>
      <c r="G559" s="230" t="s">
        <v>195</v>
      </c>
      <c r="H559" s="231">
        <v>92.578</v>
      </c>
      <c r="I559" s="232"/>
      <c r="J559" s="233">
        <f>ROUND(I559*H559,2)</f>
        <v>0</v>
      </c>
      <c r="K559" s="229" t="s">
        <v>163</v>
      </c>
      <c r="L559" s="45"/>
      <c r="M559" s="234" t="s">
        <v>1</v>
      </c>
      <c r="N559" s="235" t="s">
        <v>42</v>
      </c>
      <c r="O559" s="92"/>
      <c r="P559" s="236">
        <f>O559*H559</f>
        <v>0</v>
      </c>
      <c r="Q559" s="236">
        <v>0</v>
      </c>
      <c r="R559" s="236">
        <f>Q559*H559</f>
        <v>0</v>
      </c>
      <c r="S559" s="236">
        <v>0</v>
      </c>
      <c r="T559" s="237">
        <f>S559*H559</f>
        <v>0</v>
      </c>
      <c r="U559" s="39"/>
      <c r="V559" s="39"/>
      <c r="W559" s="39"/>
      <c r="X559" s="39"/>
      <c r="Y559" s="39"/>
      <c r="Z559" s="39"/>
      <c r="AA559" s="39"/>
      <c r="AB559" s="39"/>
      <c r="AC559" s="39"/>
      <c r="AD559" s="39"/>
      <c r="AE559" s="39"/>
      <c r="AR559" s="238" t="s">
        <v>155</v>
      </c>
      <c r="AT559" s="238" t="s">
        <v>150</v>
      </c>
      <c r="AU559" s="238" t="s">
        <v>87</v>
      </c>
      <c r="AY559" s="18" t="s">
        <v>148</v>
      </c>
      <c r="BE559" s="239">
        <f>IF(N559="základní",J559,0)</f>
        <v>0</v>
      </c>
      <c r="BF559" s="239">
        <f>IF(N559="snížená",J559,0)</f>
        <v>0</v>
      </c>
      <c r="BG559" s="239">
        <f>IF(N559="zákl. přenesená",J559,0)</f>
        <v>0</v>
      </c>
      <c r="BH559" s="239">
        <f>IF(N559="sníž. přenesená",J559,0)</f>
        <v>0</v>
      </c>
      <c r="BI559" s="239">
        <f>IF(N559="nulová",J559,0)</f>
        <v>0</v>
      </c>
      <c r="BJ559" s="18" t="s">
        <v>85</v>
      </c>
      <c r="BK559" s="239">
        <f>ROUND(I559*H559,2)</f>
        <v>0</v>
      </c>
      <c r="BL559" s="18" t="s">
        <v>155</v>
      </c>
      <c r="BM559" s="238" t="s">
        <v>717</v>
      </c>
    </row>
    <row r="560" spans="1:65" s="2" customFormat="1" ht="24.15" customHeight="1">
      <c r="A560" s="39"/>
      <c r="B560" s="40"/>
      <c r="C560" s="227" t="s">
        <v>528</v>
      </c>
      <c r="D560" s="227" t="s">
        <v>150</v>
      </c>
      <c r="E560" s="228" t="s">
        <v>718</v>
      </c>
      <c r="F560" s="229" t="s">
        <v>719</v>
      </c>
      <c r="G560" s="230" t="s">
        <v>195</v>
      </c>
      <c r="H560" s="231">
        <v>92.578</v>
      </c>
      <c r="I560" s="232"/>
      <c r="J560" s="233">
        <f>ROUND(I560*H560,2)</f>
        <v>0</v>
      </c>
      <c r="K560" s="229" t="s">
        <v>163</v>
      </c>
      <c r="L560" s="45"/>
      <c r="M560" s="234" t="s">
        <v>1</v>
      </c>
      <c r="N560" s="235" t="s">
        <v>42</v>
      </c>
      <c r="O560" s="92"/>
      <c r="P560" s="236">
        <f>O560*H560</f>
        <v>0</v>
      </c>
      <c r="Q560" s="236">
        <v>0</v>
      </c>
      <c r="R560" s="236">
        <f>Q560*H560</f>
        <v>0</v>
      </c>
      <c r="S560" s="236">
        <v>0</v>
      </c>
      <c r="T560" s="237">
        <f>S560*H560</f>
        <v>0</v>
      </c>
      <c r="U560" s="39"/>
      <c r="V560" s="39"/>
      <c r="W560" s="39"/>
      <c r="X560" s="39"/>
      <c r="Y560" s="39"/>
      <c r="Z560" s="39"/>
      <c r="AA560" s="39"/>
      <c r="AB560" s="39"/>
      <c r="AC560" s="39"/>
      <c r="AD560" s="39"/>
      <c r="AE560" s="39"/>
      <c r="AR560" s="238" t="s">
        <v>155</v>
      </c>
      <c r="AT560" s="238" t="s">
        <v>150</v>
      </c>
      <c r="AU560" s="238" t="s">
        <v>87</v>
      </c>
      <c r="AY560" s="18" t="s">
        <v>148</v>
      </c>
      <c r="BE560" s="239">
        <f>IF(N560="základní",J560,0)</f>
        <v>0</v>
      </c>
      <c r="BF560" s="239">
        <f>IF(N560="snížená",J560,0)</f>
        <v>0</v>
      </c>
      <c r="BG560" s="239">
        <f>IF(N560="zákl. přenesená",J560,0)</f>
        <v>0</v>
      </c>
      <c r="BH560" s="239">
        <f>IF(N560="sníž. přenesená",J560,0)</f>
        <v>0</v>
      </c>
      <c r="BI560" s="239">
        <f>IF(N560="nulová",J560,0)</f>
        <v>0</v>
      </c>
      <c r="BJ560" s="18" t="s">
        <v>85</v>
      </c>
      <c r="BK560" s="239">
        <f>ROUND(I560*H560,2)</f>
        <v>0</v>
      </c>
      <c r="BL560" s="18" t="s">
        <v>155</v>
      </c>
      <c r="BM560" s="238" t="s">
        <v>720</v>
      </c>
    </row>
    <row r="561" spans="1:65" s="2" customFormat="1" ht="24.15" customHeight="1">
      <c r="A561" s="39"/>
      <c r="B561" s="40"/>
      <c r="C561" s="227" t="s">
        <v>721</v>
      </c>
      <c r="D561" s="227" t="s">
        <v>150</v>
      </c>
      <c r="E561" s="228" t="s">
        <v>722</v>
      </c>
      <c r="F561" s="229" t="s">
        <v>723</v>
      </c>
      <c r="G561" s="230" t="s">
        <v>195</v>
      </c>
      <c r="H561" s="231">
        <v>1758.982</v>
      </c>
      <c r="I561" s="232"/>
      <c r="J561" s="233">
        <f>ROUND(I561*H561,2)</f>
        <v>0</v>
      </c>
      <c r="K561" s="229" t="s">
        <v>163</v>
      </c>
      <c r="L561" s="45"/>
      <c r="M561" s="234" t="s">
        <v>1</v>
      </c>
      <c r="N561" s="235" t="s">
        <v>42</v>
      </c>
      <c r="O561" s="92"/>
      <c r="P561" s="236">
        <f>O561*H561</f>
        <v>0</v>
      </c>
      <c r="Q561" s="236">
        <v>0</v>
      </c>
      <c r="R561" s="236">
        <f>Q561*H561</f>
        <v>0</v>
      </c>
      <c r="S561" s="236">
        <v>0</v>
      </c>
      <c r="T561" s="237">
        <f>S561*H561</f>
        <v>0</v>
      </c>
      <c r="U561" s="39"/>
      <c r="V561" s="39"/>
      <c r="W561" s="39"/>
      <c r="X561" s="39"/>
      <c r="Y561" s="39"/>
      <c r="Z561" s="39"/>
      <c r="AA561" s="39"/>
      <c r="AB561" s="39"/>
      <c r="AC561" s="39"/>
      <c r="AD561" s="39"/>
      <c r="AE561" s="39"/>
      <c r="AR561" s="238" t="s">
        <v>155</v>
      </c>
      <c r="AT561" s="238" t="s">
        <v>150</v>
      </c>
      <c r="AU561" s="238" t="s">
        <v>87</v>
      </c>
      <c r="AY561" s="18" t="s">
        <v>148</v>
      </c>
      <c r="BE561" s="239">
        <f>IF(N561="základní",J561,0)</f>
        <v>0</v>
      </c>
      <c r="BF561" s="239">
        <f>IF(N561="snížená",J561,0)</f>
        <v>0</v>
      </c>
      <c r="BG561" s="239">
        <f>IF(N561="zákl. přenesená",J561,0)</f>
        <v>0</v>
      </c>
      <c r="BH561" s="239">
        <f>IF(N561="sníž. přenesená",J561,0)</f>
        <v>0</v>
      </c>
      <c r="BI561" s="239">
        <f>IF(N561="nulová",J561,0)</f>
        <v>0</v>
      </c>
      <c r="BJ561" s="18" t="s">
        <v>85</v>
      </c>
      <c r="BK561" s="239">
        <f>ROUND(I561*H561,2)</f>
        <v>0</v>
      </c>
      <c r="BL561" s="18" t="s">
        <v>155</v>
      </c>
      <c r="BM561" s="238" t="s">
        <v>724</v>
      </c>
    </row>
    <row r="562" spans="1:51" s="13" customFormat="1" ht="12">
      <c r="A562" s="13"/>
      <c r="B562" s="245"/>
      <c r="C562" s="246"/>
      <c r="D562" s="240" t="s">
        <v>159</v>
      </c>
      <c r="E562" s="246"/>
      <c r="F562" s="248" t="s">
        <v>725</v>
      </c>
      <c r="G562" s="246"/>
      <c r="H562" s="249">
        <v>1758.982</v>
      </c>
      <c r="I562" s="250"/>
      <c r="J562" s="246"/>
      <c r="K562" s="246"/>
      <c r="L562" s="251"/>
      <c r="M562" s="252"/>
      <c r="N562" s="253"/>
      <c r="O562" s="253"/>
      <c r="P562" s="253"/>
      <c r="Q562" s="253"/>
      <c r="R562" s="253"/>
      <c r="S562" s="253"/>
      <c r="T562" s="254"/>
      <c r="U562" s="13"/>
      <c r="V562" s="13"/>
      <c r="W562" s="13"/>
      <c r="X562" s="13"/>
      <c r="Y562" s="13"/>
      <c r="Z562" s="13"/>
      <c r="AA562" s="13"/>
      <c r="AB562" s="13"/>
      <c r="AC562" s="13"/>
      <c r="AD562" s="13"/>
      <c r="AE562" s="13"/>
      <c r="AT562" s="255" t="s">
        <v>159</v>
      </c>
      <c r="AU562" s="255" t="s">
        <v>87</v>
      </c>
      <c r="AV562" s="13" t="s">
        <v>87</v>
      </c>
      <c r="AW562" s="13" t="s">
        <v>4</v>
      </c>
      <c r="AX562" s="13" t="s">
        <v>85</v>
      </c>
      <c r="AY562" s="255" t="s">
        <v>148</v>
      </c>
    </row>
    <row r="563" spans="1:65" s="2" customFormat="1" ht="33" customHeight="1">
      <c r="A563" s="39"/>
      <c r="B563" s="40"/>
      <c r="C563" s="227" t="s">
        <v>726</v>
      </c>
      <c r="D563" s="227" t="s">
        <v>150</v>
      </c>
      <c r="E563" s="228" t="s">
        <v>727</v>
      </c>
      <c r="F563" s="229" t="s">
        <v>728</v>
      </c>
      <c r="G563" s="230" t="s">
        <v>195</v>
      </c>
      <c r="H563" s="231">
        <v>92.578</v>
      </c>
      <c r="I563" s="232"/>
      <c r="J563" s="233">
        <f>ROUND(I563*H563,2)</f>
        <v>0</v>
      </c>
      <c r="K563" s="229" t="s">
        <v>163</v>
      </c>
      <c r="L563" s="45"/>
      <c r="M563" s="234" t="s">
        <v>1</v>
      </c>
      <c r="N563" s="235" t="s">
        <v>42</v>
      </c>
      <c r="O563" s="92"/>
      <c r="P563" s="236">
        <f>O563*H563</f>
        <v>0</v>
      </c>
      <c r="Q563" s="236">
        <v>0</v>
      </c>
      <c r="R563" s="236">
        <f>Q563*H563</f>
        <v>0</v>
      </c>
      <c r="S563" s="236">
        <v>0</v>
      </c>
      <c r="T563" s="237">
        <f>S563*H563</f>
        <v>0</v>
      </c>
      <c r="U563" s="39"/>
      <c r="V563" s="39"/>
      <c r="W563" s="39"/>
      <c r="X563" s="39"/>
      <c r="Y563" s="39"/>
      <c r="Z563" s="39"/>
      <c r="AA563" s="39"/>
      <c r="AB563" s="39"/>
      <c r="AC563" s="39"/>
      <c r="AD563" s="39"/>
      <c r="AE563" s="39"/>
      <c r="AR563" s="238" t="s">
        <v>155</v>
      </c>
      <c r="AT563" s="238" t="s">
        <v>150</v>
      </c>
      <c r="AU563" s="238" t="s">
        <v>87</v>
      </c>
      <c r="AY563" s="18" t="s">
        <v>148</v>
      </c>
      <c r="BE563" s="239">
        <f>IF(N563="základní",J563,0)</f>
        <v>0</v>
      </c>
      <c r="BF563" s="239">
        <f>IF(N563="snížená",J563,0)</f>
        <v>0</v>
      </c>
      <c r="BG563" s="239">
        <f>IF(N563="zákl. přenesená",J563,0)</f>
        <v>0</v>
      </c>
      <c r="BH563" s="239">
        <f>IF(N563="sníž. přenesená",J563,0)</f>
        <v>0</v>
      </c>
      <c r="BI563" s="239">
        <f>IF(N563="nulová",J563,0)</f>
        <v>0</v>
      </c>
      <c r="BJ563" s="18" t="s">
        <v>85</v>
      </c>
      <c r="BK563" s="239">
        <f>ROUND(I563*H563,2)</f>
        <v>0</v>
      </c>
      <c r="BL563" s="18" t="s">
        <v>155</v>
      </c>
      <c r="BM563" s="238" t="s">
        <v>729</v>
      </c>
    </row>
    <row r="564" spans="1:47" s="2" customFormat="1" ht="12">
      <c r="A564" s="39"/>
      <c r="B564" s="40"/>
      <c r="C564" s="41"/>
      <c r="D564" s="240" t="s">
        <v>157</v>
      </c>
      <c r="E564" s="41"/>
      <c r="F564" s="241" t="s">
        <v>730</v>
      </c>
      <c r="G564" s="41"/>
      <c r="H564" s="41"/>
      <c r="I564" s="242"/>
      <c r="J564" s="41"/>
      <c r="K564" s="41"/>
      <c r="L564" s="45"/>
      <c r="M564" s="243"/>
      <c r="N564" s="244"/>
      <c r="O564" s="92"/>
      <c r="P564" s="92"/>
      <c r="Q564" s="92"/>
      <c r="R564" s="92"/>
      <c r="S564" s="92"/>
      <c r="T564" s="93"/>
      <c r="U564" s="39"/>
      <c r="V564" s="39"/>
      <c r="W564" s="39"/>
      <c r="X564" s="39"/>
      <c r="Y564" s="39"/>
      <c r="Z564" s="39"/>
      <c r="AA564" s="39"/>
      <c r="AB564" s="39"/>
      <c r="AC564" s="39"/>
      <c r="AD564" s="39"/>
      <c r="AE564" s="39"/>
      <c r="AT564" s="18" t="s">
        <v>157</v>
      </c>
      <c r="AU564" s="18" t="s">
        <v>87</v>
      </c>
    </row>
    <row r="565" spans="1:63" s="12" customFormat="1" ht="22.8" customHeight="1">
      <c r="A565" s="12"/>
      <c r="B565" s="211"/>
      <c r="C565" s="212"/>
      <c r="D565" s="213" t="s">
        <v>76</v>
      </c>
      <c r="E565" s="225" t="s">
        <v>731</v>
      </c>
      <c r="F565" s="225" t="s">
        <v>732</v>
      </c>
      <c r="G565" s="212"/>
      <c r="H565" s="212"/>
      <c r="I565" s="215"/>
      <c r="J565" s="226">
        <f>BK565</f>
        <v>0</v>
      </c>
      <c r="K565" s="212"/>
      <c r="L565" s="217"/>
      <c r="M565" s="218"/>
      <c r="N565" s="219"/>
      <c r="O565" s="219"/>
      <c r="P565" s="220">
        <f>P566</f>
        <v>0</v>
      </c>
      <c r="Q565" s="219"/>
      <c r="R565" s="220">
        <f>R566</f>
        <v>0</v>
      </c>
      <c r="S565" s="219"/>
      <c r="T565" s="221">
        <f>T566</f>
        <v>0</v>
      </c>
      <c r="U565" s="12"/>
      <c r="V565" s="12"/>
      <c r="W565" s="12"/>
      <c r="X565" s="12"/>
      <c r="Y565" s="12"/>
      <c r="Z565" s="12"/>
      <c r="AA565" s="12"/>
      <c r="AB565" s="12"/>
      <c r="AC565" s="12"/>
      <c r="AD565" s="12"/>
      <c r="AE565" s="12"/>
      <c r="AR565" s="222" t="s">
        <v>85</v>
      </c>
      <c r="AT565" s="223" t="s">
        <v>76</v>
      </c>
      <c r="AU565" s="223" t="s">
        <v>85</v>
      </c>
      <c r="AY565" s="222" t="s">
        <v>148</v>
      </c>
      <c r="BK565" s="224">
        <f>BK566</f>
        <v>0</v>
      </c>
    </row>
    <row r="566" spans="1:65" s="2" customFormat="1" ht="24.15" customHeight="1">
      <c r="A566" s="39"/>
      <c r="B566" s="40"/>
      <c r="C566" s="227" t="s">
        <v>733</v>
      </c>
      <c r="D566" s="227" t="s">
        <v>150</v>
      </c>
      <c r="E566" s="228" t="s">
        <v>734</v>
      </c>
      <c r="F566" s="229" t="s">
        <v>735</v>
      </c>
      <c r="G566" s="230" t="s">
        <v>195</v>
      </c>
      <c r="H566" s="231">
        <v>120.03</v>
      </c>
      <c r="I566" s="232"/>
      <c r="J566" s="233">
        <f>ROUND(I566*H566,2)</f>
        <v>0</v>
      </c>
      <c r="K566" s="229" t="s">
        <v>163</v>
      </c>
      <c r="L566" s="45"/>
      <c r="M566" s="234" t="s">
        <v>1</v>
      </c>
      <c r="N566" s="235" t="s">
        <v>42</v>
      </c>
      <c r="O566" s="92"/>
      <c r="P566" s="236">
        <f>O566*H566</f>
        <v>0</v>
      </c>
      <c r="Q566" s="236">
        <v>0</v>
      </c>
      <c r="R566" s="236">
        <f>Q566*H566</f>
        <v>0</v>
      </c>
      <c r="S566" s="236">
        <v>0</v>
      </c>
      <c r="T566" s="237">
        <f>S566*H566</f>
        <v>0</v>
      </c>
      <c r="U566" s="39"/>
      <c r="V566" s="39"/>
      <c r="W566" s="39"/>
      <c r="X566" s="39"/>
      <c r="Y566" s="39"/>
      <c r="Z566" s="39"/>
      <c r="AA566" s="39"/>
      <c r="AB566" s="39"/>
      <c r="AC566" s="39"/>
      <c r="AD566" s="39"/>
      <c r="AE566" s="39"/>
      <c r="AR566" s="238" t="s">
        <v>155</v>
      </c>
      <c r="AT566" s="238" t="s">
        <v>150</v>
      </c>
      <c r="AU566" s="238" t="s">
        <v>87</v>
      </c>
      <c r="AY566" s="18" t="s">
        <v>148</v>
      </c>
      <c r="BE566" s="239">
        <f>IF(N566="základní",J566,0)</f>
        <v>0</v>
      </c>
      <c r="BF566" s="239">
        <f>IF(N566="snížená",J566,0)</f>
        <v>0</v>
      </c>
      <c r="BG566" s="239">
        <f>IF(N566="zákl. přenesená",J566,0)</f>
        <v>0</v>
      </c>
      <c r="BH566" s="239">
        <f>IF(N566="sníž. přenesená",J566,0)</f>
        <v>0</v>
      </c>
      <c r="BI566" s="239">
        <f>IF(N566="nulová",J566,0)</f>
        <v>0</v>
      </c>
      <c r="BJ566" s="18" t="s">
        <v>85</v>
      </c>
      <c r="BK566" s="239">
        <f>ROUND(I566*H566,2)</f>
        <v>0</v>
      </c>
      <c r="BL566" s="18" t="s">
        <v>155</v>
      </c>
      <c r="BM566" s="238" t="s">
        <v>736</v>
      </c>
    </row>
    <row r="567" spans="1:63" s="12" customFormat="1" ht="25.9" customHeight="1">
      <c r="A567" s="12"/>
      <c r="B567" s="211"/>
      <c r="C567" s="212"/>
      <c r="D567" s="213" t="s">
        <v>76</v>
      </c>
      <c r="E567" s="214" t="s">
        <v>737</v>
      </c>
      <c r="F567" s="214" t="s">
        <v>738</v>
      </c>
      <c r="G567" s="212"/>
      <c r="H567" s="212"/>
      <c r="I567" s="215"/>
      <c r="J567" s="216">
        <f>BK567</f>
        <v>0</v>
      </c>
      <c r="K567" s="212"/>
      <c r="L567" s="217"/>
      <c r="M567" s="218"/>
      <c r="N567" s="219"/>
      <c r="O567" s="219"/>
      <c r="P567" s="220">
        <f>P568+P576+P588</f>
        <v>0</v>
      </c>
      <c r="Q567" s="219"/>
      <c r="R567" s="220">
        <f>R568+R576+R588</f>
        <v>0.48382500000000006</v>
      </c>
      <c r="S567" s="219"/>
      <c r="T567" s="221">
        <f>T568+T576+T588</f>
        <v>0.1024545</v>
      </c>
      <c r="U567" s="12"/>
      <c r="V567" s="12"/>
      <c r="W567" s="12"/>
      <c r="X567" s="12"/>
      <c r="Y567" s="12"/>
      <c r="Z567" s="12"/>
      <c r="AA567" s="12"/>
      <c r="AB567" s="12"/>
      <c r="AC567" s="12"/>
      <c r="AD567" s="12"/>
      <c r="AE567" s="12"/>
      <c r="AR567" s="222" t="s">
        <v>87</v>
      </c>
      <c r="AT567" s="223" t="s">
        <v>76</v>
      </c>
      <c r="AU567" s="223" t="s">
        <v>77</v>
      </c>
      <c r="AY567" s="222" t="s">
        <v>148</v>
      </c>
      <c r="BK567" s="224">
        <f>BK568+BK576+BK588</f>
        <v>0</v>
      </c>
    </row>
    <row r="568" spans="1:63" s="12" customFormat="1" ht="22.8" customHeight="1">
      <c r="A568" s="12"/>
      <c r="B568" s="211"/>
      <c r="C568" s="212"/>
      <c r="D568" s="213" t="s">
        <v>76</v>
      </c>
      <c r="E568" s="225" t="s">
        <v>739</v>
      </c>
      <c r="F568" s="225" t="s">
        <v>740</v>
      </c>
      <c r="G568" s="212"/>
      <c r="H568" s="212"/>
      <c r="I568" s="215"/>
      <c r="J568" s="226">
        <f>BK568</f>
        <v>0</v>
      </c>
      <c r="K568" s="212"/>
      <c r="L568" s="217"/>
      <c r="M568" s="218"/>
      <c r="N568" s="219"/>
      <c r="O568" s="219"/>
      <c r="P568" s="220">
        <f>SUM(P569:P575)</f>
        <v>0</v>
      </c>
      <c r="Q568" s="219"/>
      <c r="R568" s="220">
        <f>SUM(R569:R575)</f>
        <v>0.21248250000000002</v>
      </c>
      <c r="S568" s="219"/>
      <c r="T568" s="221">
        <f>SUM(T569:T575)</f>
        <v>0</v>
      </c>
      <c r="U568" s="12"/>
      <c r="V568" s="12"/>
      <c r="W568" s="12"/>
      <c r="X568" s="12"/>
      <c r="Y568" s="12"/>
      <c r="Z568" s="12"/>
      <c r="AA568" s="12"/>
      <c r="AB568" s="12"/>
      <c r="AC568" s="12"/>
      <c r="AD568" s="12"/>
      <c r="AE568" s="12"/>
      <c r="AR568" s="222" t="s">
        <v>87</v>
      </c>
      <c r="AT568" s="223" t="s">
        <v>76</v>
      </c>
      <c r="AU568" s="223" t="s">
        <v>85</v>
      </c>
      <c r="AY568" s="222" t="s">
        <v>148</v>
      </c>
      <c r="BK568" s="224">
        <f>SUM(BK569:BK575)</f>
        <v>0</v>
      </c>
    </row>
    <row r="569" spans="1:65" s="2" customFormat="1" ht="24.15" customHeight="1">
      <c r="A569" s="39"/>
      <c r="B569" s="40"/>
      <c r="C569" s="227" t="s">
        <v>741</v>
      </c>
      <c r="D569" s="227" t="s">
        <v>150</v>
      </c>
      <c r="E569" s="228" t="s">
        <v>742</v>
      </c>
      <c r="F569" s="229" t="s">
        <v>743</v>
      </c>
      <c r="G569" s="230" t="s">
        <v>153</v>
      </c>
      <c r="H569" s="231">
        <v>79.95</v>
      </c>
      <c r="I569" s="232"/>
      <c r="J569" s="233">
        <f>ROUND(I569*H569,2)</f>
        <v>0</v>
      </c>
      <c r="K569" s="229" t="s">
        <v>163</v>
      </c>
      <c r="L569" s="45"/>
      <c r="M569" s="234" t="s">
        <v>1</v>
      </c>
      <c r="N569" s="235" t="s">
        <v>42</v>
      </c>
      <c r="O569" s="92"/>
      <c r="P569" s="236">
        <f>O569*H569</f>
        <v>0</v>
      </c>
      <c r="Q569" s="236">
        <v>0.0008</v>
      </c>
      <c r="R569" s="236">
        <f>Q569*H569</f>
        <v>0.06396</v>
      </c>
      <c r="S569" s="236">
        <v>0</v>
      </c>
      <c r="T569" s="237">
        <f>S569*H569</f>
        <v>0</v>
      </c>
      <c r="U569" s="39"/>
      <c r="V569" s="39"/>
      <c r="W569" s="39"/>
      <c r="X569" s="39"/>
      <c r="Y569" s="39"/>
      <c r="Z569" s="39"/>
      <c r="AA569" s="39"/>
      <c r="AB569" s="39"/>
      <c r="AC569" s="39"/>
      <c r="AD569" s="39"/>
      <c r="AE569" s="39"/>
      <c r="AR569" s="238" t="s">
        <v>245</v>
      </c>
      <c r="AT569" s="238" t="s">
        <v>150</v>
      </c>
      <c r="AU569" s="238" t="s">
        <v>87</v>
      </c>
      <c r="AY569" s="18" t="s">
        <v>148</v>
      </c>
      <c r="BE569" s="239">
        <f>IF(N569="základní",J569,0)</f>
        <v>0</v>
      </c>
      <c r="BF569" s="239">
        <f>IF(N569="snížená",J569,0)</f>
        <v>0</v>
      </c>
      <c r="BG569" s="239">
        <f>IF(N569="zákl. přenesená",J569,0)</f>
        <v>0</v>
      </c>
      <c r="BH569" s="239">
        <f>IF(N569="sníž. přenesená",J569,0)</f>
        <v>0</v>
      </c>
      <c r="BI569" s="239">
        <f>IF(N569="nulová",J569,0)</f>
        <v>0</v>
      </c>
      <c r="BJ569" s="18" t="s">
        <v>85</v>
      </c>
      <c r="BK569" s="239">
        <f>ROUND(I569*H569,2)</f>
        <v>0</v>
      </c>
      <c r="BL569" s="18" t="s">
        <v>245</v>
      </c>
      <c r="BM569" s="238" t="s">
        <v>744</v>
      </c>
    </row>
    <row r="570" spans="1:51" s="13" customFormat="1" ht="12">
      <c r="A570" s="13"/>
      <c r="B570" s="245"/>
      <c r="C570" s="246"/>
      <c r="D570" s="240" t="s">
        <v>159</v>
      </c>
      <c r="E570" s="247" t="s">
        <v>1</v>
      </c>
      <c r="F570" s="248" t="s">
        <v>745</v>
      </c>
      <c r="G570" s="246"/>
      <c r="H570" s="249">
        <v>79.95</v>
      </c>
      <c r="I570" s="250"/>
      <c r="J570" s="246"/>
      <c r="K570" s="246"/>
      <c r="L570" s="251"/>
      <c r="M570" s="252"/>
      <c r="N570" s="253"/>
      <c r="O570" s="253"/>
      <c r="P570" s="253"/>
      <c r="Q570" s="253"/>
      <c r="R570" s="253"/>
      <c r="S570" s="253"/>
      <c r="T570" s="254"/>
      <c r="U570" s="13"/>
      <c r="V570" s="13"/>
      <c r="W570" s="13"/>
      <c r="X570" s="13"/>
      <c r="Y570" s="13"/>
      <c r="Z570" s="13"/>
      <c r="AA570" s="13"/>
      <c r="AB570" s="13"/>
      <c r="AC570" s="13"/>
      <c r="AD570" s="13"/>
      <c r="AE570" s="13"/>
      <c r="AT570" s="255" t="s">
        <v>159</v>
      </c>
      <c r="AU570" s="255" t="s">
        <v>87</v>
      </c>
      <c r="AV570" s="13" t="s">
        <v>87</v>
      </c>
      <c r="AW570" s="13" t="s">
        <v>32</v>
      </c>
      <c r="AX570" s="13" t="s">
        <v>85</v>
      </c>
      <c r="AY570" s="255" t="s">
        <v>148</v>
      </c>
    </row>
    <row r="571" spans="1:65" s="2" customFormat="1" ht="24.15" customHeight="1">
      <c r="A571" s="39"/>
      <c r="B571" s="40"/>
      <c r="C571" s="227" t="s">
        <v>746</v>
      </c>
      <c r="D571" s="227" t="s">
        <v>150</v>
      </c>
      <c r="E571" s="228" t="s">
        <v>747</v>
      </c>
      <c r="F571" s="229" t="s">
        <v>748</v>
      </c>
      <c r="G571" s="230" t="s">
        <v>303</v>
      </c>
      <c r="H571" s="231">
        <v>61.5</v>
      </c>
      <c r="I571" s="232"/>
      <c r="J571" s="233">
        <f>ROUND(I571*H571,2)</f>
        <v>0</v>
      </c>
      <c r="K571" s="229" t="s">
        <v>163</v>
      </c>
      <c r="L571" s="45"/>
      <c r="M571" s="234" t="s">
        <v>1</v>
      </c>
      <c r="N571" s="235" t="s">
        <v>42</v>
      </c>
      <c r="O571" s="92"/>
      <c r="P571" s="236">
        <f>O571*H571</f>
        <v>0</v>
      </c>
      <c r="Q571" s="236">
        <v>0.00016</v>
      </c>
      <c r="R571" s="236">
        <f>Q571*H571</f>
        <v>0.009840000000000002</v>
      </c>
      <c r="S571" s="236">
        <v>0</v>
      </c>
      <c r="T571" s="237">
        <f>S571*H571</f>
        <v>0</v>
      </c>
      <c r="U571" s="39"/>
      <c r="V571" s="39"/>
      <c r="W571" s="39"/>
      <c r="X571" s="39"/>
      <c r="Y571" s="39"/>
      <c r="Z571" s="39"/>
      <c r="AA571" s="39"/>
      <c r="AB571" s="39"/>
      <c r="AC571" s="39"/>
      <c r="AD571" s="39"/>
      <c r="AE571" s="39"/>
      <c r="AR571" s="238" t="s">
        <v>245</v>
      </c>
      <c r="AT571" s="238" t="s">
        <v>150</v>
      </c>
      <c r="AU571" s="238" t="s">
        <v>87</v>
      </c>
      <c r="AY571" s="18" t="s">
        <v>148</v>
      </c>
      <c r="BE571" s="239">
        <f>IF(N571="základní",J571,0)</f>
        <v>0</v>
      </c>
      <c r="BF571" s="239">
        <f>IF(N571="snížená",J571,0)</f>
        <v>0</v>
      </c>
      <c r="BG571" s="239">
        <f>IF(N571="zákl. přenesená",J571,0)</f>
        <v>0</v>
      </c>
      <c r="BH571" s="239">
        <f>IF(N571="sníž. přenesená",J571,0)</f>
        <v>0</v>
      </c>
      <c r="BI571" s="239">
        <f>IF(N571="nulová",J571,0)</f>
        <v>0</v>
      </c>
      <c r="BJ571" s="18" t="s">
        <v>85</v>
      </c>
      <c r="BK571" s="239">
        <f>ROUND(I571*H571,2)</f>
        <v>0</v>
      </c>
      <c r="BL571" s="18" t="s">
        <v>245</v>
      </c>
      <c r="BM571" s="238" t="s">
        <v>749</v>
      </c>
    </row>
    <row r="572" spans="1:51" s="13" customFormat="1" ht="12">
      <c r="A572" s="13"/>
      <c r="B572" s="245"/>
      <c r="C572" s="246"/>
      <c r="D572" s="240" t="s">
        <v>159</v>
      </c>
      <c r="E572" s="247" t="s">
        <v>1</v>
      </c>
      <c r="F572" s="248" t="s">
        <v>750</v>
      </c>
      <c r="G572" s="246"/>
      <c r="H572" s="249">
        <v>61.5</v>
      </c>
      <c r="I572" s="250"/>
      <c r="J572" s="246"/>
      <c r="K572" s="246"/>
      <c r="L572" s="251"/>
      <c r="M572" s="252"/>
      <c r="N572" s="253"/>
      <c r="O572" s="253"/>
      <c r="P572" s="253"/>
      <c r="Q572" s="253"/>
      <c r="R572" s="253"/>
      <c r="S572" s="253"/>
      <c r="T572" s="254"/>
      <c r="U572" s="13"/>
      <c r="V572" s="13"/>
      <c r="W572" s="13"/>
      <c r="X572" s="13"/>
      <c r="Y572" s="13"/>
      <c r="Z572" s="13"/>
      <c r="AA572" s="13"/>
      <c r="AB572" s="13"/>
      <c r="AC572" s="13"/>
      <c r="AD572" s="13"/>
      <c r="AE572" s="13"/>
      <c r="AT572" s="255" t="s">
        <v>159</v>
      </c>
      <c r="AU572" s="255" t="s">
        <v>87</v>
      </c>
      <c r="AV572" s="13" t="s">
        <v>87</v>
      </c>
      <c r="AW572" s="13" t="s">
        <v>32</v>
      </c>
      <c r="AX572" s="13" t="s">
        <v>85</v>
      </c>
      <c r="AY572" s="255" t="s">
        <v>148</v>
      </c>
    </row>
    <row r="573" spans="1:65" s="2" customFormat="1" ht="24.15" customHeight="1">
      <c r="A573" s="39"/>
      <c r="B573" s="40"/>
      <c r="C573" s="227" t="s">
        <v>751</v>
      </c>
      <c r="D573" s="227" t="s">
        <v>150</v>
      </c>
      <c r="E573" s="228" t="s">
        <v>752</v>
      </c>
      <c r="F573" s="229" t="s">
        <v>753</v>
      </c>
      <c r="G573" s="230" t="s">
        <v>153</v>
      </c>
      <c r="H573" s="231">
        <v>30.75</v>
      </c>
      <c r="I573" s="232"/>
      <c r="J573" s="233">
        <f>ROUND(I573*H573,2)</f>
        <v>0</v>
      </c>
      <c r="K573" s="229" t="s">
        <v>163</v>
      </c>
      <c r="L573" s="45"/>
      <c r="M573" s="234" t="s">
        <v>1</v>
      </c>
      <c r="N573" s="235" t="s">
        <v>42</v>
      </c>
      <c r="O573" s="92"/>
      <c r="P573" s="236">
        <f>O573*H573</f>
        <v>0</v>
      </c>
      <c r="Q573" s="236">
        <v>0.00451</v>
      </c>
      <c r="R573" s="236">
        <f>Q573*H573</f>
        <v>0.13868250000000001</v>
      </c>
      <c r="S573" s="236">
        <v>0</v>
      </c>
      <c r="T573" s="237">
        <f>S573*H573</f>
        <v>0</v>
      </c>
      <c r="U573" s="39"/>
      <c r="V573" s="39"/>
      <c r="W573" s="39"/>
      <c r="X573" s="39"/>
      <c r="Y573" s="39"/>
      <c r="Z573" s="39"/>
      <c r="AA573" s="39"/>
      <c r="AB573" s="39"/>
      <c r="AC573" s="39"/>
      <c r="AD573" s="39"/>
      <c r="AE573" s="39"/>
      <c r="AR573" s="238" t="s">
        <v>245</v>
      </c>
      <c r="AT573" s="238" t="s">
        <v>150</v>
      </c>
      <c r="AU573" s="238" t="s">
        <v>87</v>
      </c>
      <c r="AY573" s="18" t="s">
        <v>148</v>
      </c>
      <c r="BE573" s="239">
        <f>IF(N573="základní",J573,0)</f>
        <v>0</v>
      </c>
      <c r="BF573" s="239">
        <f>IF(N573="snížená",J573,0)</f>
        <v>0</v>
      </c>
      <c r="BG573" s="239">
        <f>IF(N573="zákl. přenesená",J573,0)</f>
        <v>0</v>
      </c>
      <c r="BH573" s="239">
        <f>IF(N573="sníž. přenesená",J573,0)</f>
        <v>0</v>
      </c>
      <c r="BI573" s="239">
        <f>IF(N573="nulová",J573,0)</f>
        <v>0</v>
      </c>
      <c r="BJ573" s="18" t="s">
        <v>85</v>
      </c>
      <c r="BK573" s="239">
        <f>ROUND(I573*H573,2)</f>
        <v>0</v>
      </c>
      <c r="BL573" s="18" t="s">
        <v>245</v>
      </c>
      <c r="BM573" s="238" t="s">
        <v>754</v>
      </c>
    </row>
    <row r="574" spans="1:51" s="13" customFormat="1" ht="12">
      <c r="A574" s="13"/>
      <c r="B574" s="245"/>
      <c r="C574" s="246"/>
      <c r="D574" s="240" t="s">
        <v>159</v>
      </c>
      <c r="E574" s="247" t="s">
        <v>1</v>
      </c>
      <c r="F574" s="248" t="s">
        <v>755</v>
      </c>
      <c r="G574" s="246"/>
      <c r="H574" s="249">
        <v>30.75</v>
      </c>
      <c r="I574" s="250"/>
      <c r="J574" s="246"/>
      <c r="K574" s="246"/>
      <c r="L574" s="251"/>
      <c r="M574" s="252"/>
      <c r="N574" s="253"/>
      <c r="O574" s="253"/>
      <c r="P574" s="253"/>
      <c r="Q574" s="253"/>
      <c r="R574" s="253"/>
      <c r="S574" s="253"/>
      <c r="T574" s="254"/>
      <c r="U574" s="13"/>
      <c r="V574" s="13"/>
      <c r="W574" s="13"/>
      <c r="X574" s="13"/>
      <c r="Y574" s="13"/>
      <c r="Z574" s="13"/>
      <c r="AA574" s="13"/>
      <c r="AB574" s="13"/>
      <c r="AC574" s="13"/>
      <c r="AD574" s="13"/>
      <c r="AE574" s="13"/>
      <c r="AT574" s="255" t="s">
        <v>159</v>
      </c>
      <c r="AU574" s="255" t="s">
        <v>87</v>
      </c>
      <c r="AV574" s="13" t="s">
        <v>87</v>
      </c>
      <c r="AW574" s="13" t="s">
        <v>32</v>
      </c>
      <c r="AX574" s="13" t="s">
        <v>85</v>
      </c>
      <c r="AY574" s="255" t="s">
        <v>148</v>
      </c>
    </row>
    <row r="575" spans="1:65" s="2" customFormat="1" ht="24.15" customHeight="1">
      <c r="A575" s="39"/>
      <c r="B575" s="40"/>
      <c r="C575" s="227" t="s">
        <v>756</v>
      </c>
      <c r="D575" s="227" t="s">
        <v>150</v>
      </c>
      <c r="E575" s="228" t="s">
        <v>757</v>
      </c>
      <c r="F575" s="229" t="s">
        <v>758</v>
      </c>
      <c r="G575" s="230" t="s">
        <v>195</v>
      </c>
      <c r="H575" s="231">
        <v>0.212</v>
      </c>
      <c r="I575" s="232"/>
      <c r="J575" s="233">
        <f>ROUND(I575*H575,2)</f>
        <v>0</v>
      </c>
      <c r="K575" s="229" t="s">
        <v>163</v>
      </c>
      <c r="L575" s="45"/>
      <c r="M575" s="234" t="s">
        <v>1</v>
      </c>
      <c r="N575" s="235" t="s">
        <v>42</v>
      </c>
      <c r="O575" s="92"/>
      <c r="P575" s="236">
        <f>O575*H575</f>
        <v>0</v>
      </c>
      <c r="Q575" s="236">
        <v>0</v>
      </c>
      <c r="R575" s="236">
        <f>Q575*H575</f>
        <v>0</v>
      </c>
      <c r="S575" s="236">
        <v>0</v>
      </c>
      <c r="T575" s="237">
        <f>S575*H575</f>
        <v>0</v>
      </c>
      <c r="U575" s="39"/>
      <c r="V575" s="39"/>
      <c r="W575" s="39"/>
      <c r="X575" s="39"/>
      <c r="Y575" s="39"/>
      <c r="Z575" s="39"/>
      <c r="AA575" s="39"/>
      <c r="AB575" s="39"/>
      <c r="AC575" s="39"/>
      <c r="AD575" s="39"/>
      <c r="AE575" s="39"/>
      <c r="AR575" s="238" t="s">
        <v>245</v>
      </c>
      <c r="AT575" s="238" t="s">
        <v>150</v>
      </c>
      <c r="AU575" s="238" t="s">
        <v>87</v>
      </c>
      <c r="AY575" s="18" t="s">
        <v>148</v>
      </c>
      <c r="BE575" s="239">
        <f>IF(N575="základní",J575,0)</f>
        <v>0</v>
      </c>
      <c r="BF575" s="239">
        <f>IF(N575="snížená",J575,0)</f>
        <v>0</v>
      </c>
      <c r="BG575" s="239">
        <f>IF(N575="zákl. přenesená",J575,0)</f>
        <v>0</v>
      </c>
      <c r="BH575" s="239">
        <f>IF(N575="sníž. přenesená",J575,0)</f>
        <v>0</v>
      </c>
      <c r="BI575" s="239">
        <f>IF(N575="nulová",J575,0)</f>
        <v>0</v>
      </c>
      <c r="BJ575" s="18" t="s">
        <v>85</v>
      </c>
      <c r="BK575" s="239">
        <f>ROUND(I575*H575,2)</f>
        <v>0</v>
      </c>
      <c r="BL575" s="18" t="s">
        <v>245</v>
      </c>
      <c r="BM575" s="238" t="s">
        <v>759</v>
      </c>
    </row>
    <row r="576" spans="1:63" s="12" customFormat="1" ht="22.8" customHeight="1">
      <c r="A576" s="12"/>
      <c r="B576" s="211"/>
      <c r="C576" s="212"/>
      <c r="D576" s="213" t="s">
        <v>76</v>
      </c>
      <c r="E576" s="225" t="s">
        <v>760</v>
      </c>
      <c r="F576" s="225" t="s">
        <v>761</v>
      </c>
      <c r="G576" s="212"/>
      <c r="H576" s="212"/>
      <c r="I576" s="215"/>
      <c r="J576" s="226">
        <f>BK576</f>
        <v>0</v>
      </c>
      <c r="K576" s="212"/>
      <c r="L576" s="217"/>
      <c r="M576" s="218"/>
      <c r="N576" s="219"/>
      <c r="O576" s="219"/>
      <c r="P576" s="220">
        <f>SUM(P577:P587)</f>
        <v>0</v>
      </c>
      <c r="Q576" s="219"/>
      <c r="R576" s="220">
        <f>SUM(R577:R587)</f>
        <v>0.27134250000000004</v>
      </c>
      <c r="S576" s="219"/>
      <c r="T576" s="221">
        <f>SUM(T577:T587)</f>
        <v>0.1024545</v>
      </c>
      <c r="U576" s="12"/>
      <c r="V576" s="12"/>
      <c r="W576" s="12"/>
      <c r="X576" s="12"/>
      <c r="Y576" s="12"/>
      <c r="Z576" s="12"/>
      <c r="AA576" s="12"/>
      <c r="AB576" s="12"/>
      <c r="AC576" s="12"/>
      <c r="AD576" s="12"/>
      <c r="AE576" s="12"/>
      <c r="AR576" s="222" t="s">
        <v>87</v>
      </c>
      <c r="AT576" s="223" t="s">
        <v>76</v>
      </c>
      <c r="AU576" s="223" t="s">
        <v>85</v>
      </c>
      <c r="AY576" s="222" t="s">
        <v>148</v>
      </c>
      <c r="BK576" s="224">
        <f>SUM(BK577:BK587)</f>
        <v>0</v>
      </c>
    </row>
    <row r="577" spans="1:65" s="2" customFormat="1" ht="16.5" customHeight="1">
      <c r="A577" s="39"/>
      <c r="B577" s="40"/>
      <c r="C577" s="227" t="s">
        <v>762</v>
      </c>
      <c r="D577" s="227" t="s">
        <v>150</v>
      </c>
      <c r="E577" s="228" t="s">
        <v>763</v>
      </c>
      <c r="F577" s="229" t="s">
        <v>764</v>
      </c>
      <c r="G577" s="230" t="s">
        <v>303</v>
      </c>
      <c r="H577" s="231">
        <v>61.35</v>
      </c>
      <c r="I577" s="232"/>
      <c r="J577" s="233">
        <f>ROUND(I577*H577,2)</f>
        <v>0</v>
      </c>
      <c r="K577" s="229" t="s">
        <v>163</v>
      </c>
      <c r="L577" s="45"/>
      <c r="M577" s="234" t="s">
        <v>1</v>
      </c>
      <c r="N577" s="235" t="s">
        <v>42</v>
      </c>
      <c r="O577" s="92"/>
      <c r="P577" s="236">
        <f>O577*H577</f>
        <v>0</v>
      </c>
      <c r="Q577" s="236">
        <v>0</v>
      </c>
      <c r="R577" s="236">
        <f>Q577*H577</f>
        <v>0</v>
      </c>
      <c r="S577" s="236">
        <v>0.00167</v>
      </c>
      <c r="T577" s="237">
        <f>S577*H577</f>
        <v>0.1024545</v>
      </c>
      <c r="U577" s="39"/>
      <c r="V577" s="39"/>
      <c r="W577" s="39"/>
      <c r="X577" s="39"/>
      <c r="Y577" s="39"/>
      <c r="Z577" s="39"/>
      <c r="AA577" s="39"/>
      <c r="AB577" s="39"/>
      <c r="AC577" s="39"/>
      <c r="AD577" s="39"/>
      <c r="AE577" s="39"/>
      <c r="AR577" s="238" t="s">
        <v>245</v>
      </c>
      <c r="AT577" s="238" t="s">
        <v>150</v>
      </c>
      <c r="AU577" s="238" t="s">
        <v>87</v>
      </c>
      <c r="AY577" s="18" t="s">
        <v>148</v>
      </c>
      <c r="BE577" s="239">
        <f>IF(N577="základní",J577,0)</f>
        <v>0</v>
      </c>
      <c r="BF577" s="239">
        <f>IF(N577="snížená",J577,0)</f>
        <v>0</v>
      </c>
      <c r="BG577" s="239">
        <f>IF(N577="zákl. přenesená",J577,0)</f>
        <v>0</v>
      </c>
      <c r="BH577" s="239">
        <f>IF(N577="sníž. přenesená",J577,0)</f>
        <v>0</v>
      </c>
      <c r="BI577" s="239">
        <f>IF(N577="nulová",J577,0)</f>
        <v>0</v>
      </c>
      <c r="BJ577" s="18" t="s">
        <v>85</v>
      </c>
      <c r="BK577" s="239">
        <f>ROUND(I577*H577,2)</f>
        <v>0</v>
      </c>
      <c r="BL577" s="18" t="s">
        <v>245</v>
      </c>
      <c r="BM577" s="238" t="s">
        <v>765</v>
      </c>
    </row>
    <row r="578" spans="1:51" s="13" customFormat="1" ht="12">
      <c r="A578" s="13"/>
      <c r="B578" s="245"/>
      <c r="C578" s="246"/>
      <c r="D578" s="240" t="s">
        <v>159</v>
      </c>
      <c r="E578" s="247" t="s">
        <v>1</v>
      </c>
      <c r="F578" s="248" t="s">
        <v>766</v>
      </c>
      <c r="G578" s="246"/>
      <c r="H578" s="249">
        <v>61.35</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159</v>
      </c>
      <c r="AU578" s="255" t="s">
        <v>87</v>
      </c>
      <c r="AV578" s="13" t="s">
        <v>87</v>
      </c>
      <c r="AW578" s="13" t="s">
        <v>32</v>
      </c>
      <c r="AX578" s="13" t="s">
        <v>85</v>
      </c>
      <c r="AY578" s="255" t="s">
        <v>148</v>
      </c>
    </row>
    <row r="579" spans="1:65" s="2" customFormat="1" ht="24.15" customHeight="1">
      <c r="A579" s="39"/>
      <c r="B579" s="40"/>
      <c r="C579" s="227" t="s">
        <v>767</v>
      </c>
      <c r="D579" s="227" t="s">
        <v>150</v>
      </c>
      <c r="E579" s="228" t="s">
        <v>768</v>
      </c>
      <c r="F579" s="229" t="s">
        <v>769</v>
      </c>
      <c r="G579" s="230" t="s">
        <v>303</v>
      </c>
      <c r="H579" s="231">
        <v>63.25</v>
      </c>
      <c r="I579" s="232"/>
      <c r="J579" s="233">
        <f>ROUND(I579*H579,2)</f>
        <v>0</v>
      </c>
      <c r="K579" s="229" t="s">
        <v>163</v>
      </c>
      <c r="L579" s="45"/>
      <c r="M579" s="234" t="s">
        <v>1</v>
      </c>
      <c r="N579" s="235" t="s">
        <v>42</v>
      </c>
      <c r="O579" s="92"/>
      <c r="P579" s="236">
        <f>O579*H579</f>
        <v>0</v>
      </c>
      <c r="Q579" s="236">
        <v>0.00429</v>
      </c>
      <c r="R579" s="236">
        <f>Q579*H579</f>
        <v>0.27134250000000004</v>
      </c>
      <c r="S579" s="236">
        <v>0</v>
      </c>
      <c r="T579" s="237">
        <f>S579*H579</f>
        <v>0</v>
      </c>
      <c r="U579" s="39"/>
      <c r="V579" s="39"/>
      <c r="W579" s="39"/>
      <c r="X579" s="39"/>
      <c r="Y579" s="39"/>
      <c r="Z579" s="39"/>
      <c r="AA579" s="39"/>
      <c r="AB579" s="39"/>
      <c r="AC579" s="39"/>
      <c r="AD579" s="39"/>
      <c r="AE579" s="39"/>
      <c r="AR579" s="238" t="s">
        <v>245</v>
      </c>
      <c r="AT579" s="238" t="s">
        <v>150</v>
      </c>
      <c r="AU579" s="238" t="s">
        <v>87</v>
      </c>
      <c r="AY579" s="18" t="s">
        <v>148</v>
      </c>
      <c r="BE579" s="239">
        <f>IF(N579="základní",J579,0)</f>
        <v>0</v>
      </c>
      <c r="BF579" s="239">
        <f>IF(N579="snížená",J579,0)</f>
        <v>0</v>
      </c>
      <c r="BG579" s="239">
        <f>IF(N579="zákl. přenesená",J579,0)</f>
        <v>0</v>
      </c>
      <c r="BH579" s="239">
        <f>IF(N579="sníž. přenesená",J579,0)</f>
        <v>0</v>
      </c>
      <c r="BI579" s="239">
        <f>IF(N579="nulová",J579,0)</f>
        <v>0</v>
      </c>
      <c r="BJ579" s="18" t="s">
        <v>85</v>
      </c>
      <c r="BK579" s="239">
        <f>ROUND(I579*H579,2)</f>
        <v>0</v>
      </c>
      <c r="BL579" s="18" t="s">
        <v>245</v>
      </c>
      <c r="BM579" s="238" t="s">
        <v>770</v>
      </c>
    </row>
    <row r="580" spans="1:51" s="14" customFormat="1" ht="12">
      <c r="A580" s="14"/>
      <c r="B580" s="256"/>
      <c r="C580" s="257"/>
      <c r="D580" s="240" t="s">
        <v>159</v>
      </c>
      <c r="E580" s="258" t="s">
        <v>1</v>
      </c>
      <c r="F580" s="259" t="s">
        <v>771</v>
      </c>
      <c r="G580" s="257"/>
      <c r="H580" s="258" t="s">
        <v>1</v>
      </c>
      <c r="I580" s="260"/>
      <c r="J580" s="257"/>
      <c r="K580" s="257"/>
      <c r="L580" s="261"/>
      <c r="M580" s="262"/>
      <c r="N580" s="263"/>
      <c r="O580" s="263"/>
      <c r="P580" s="263"/>
      <c r="Q580" s="263"/>
      <c r="R580" s="263"/>
      <c r="S580" s="263"/>
      <c r="T580" s="264"/>
      <c r="U580" s="14"/>
      <c r="V580" s="14"/>
      <c r="W580" s="14"/>
      <c r="X580" s="14"/>
      <c r="Y580" s="14"/>
      <c r="Z580" s="14"/>
      <c r="AA580" s="14"/>
      <c r="AB580" s="14"/>
      <c r="AC580" s="14"/>
      <c r="AD580" s="14"/>
      <c r="AE580" s="14"/>
      <c r="AT580" s="265" t="s">
        <v>159</v>
      </c>
      <c r="AU580" s="265" t="s">
        <v>87</v>
      </c>
      <c r="AV580" s="14" t="s">
        <v>85</v>
      </c>
      <c r="AW580" s="14" t="s">
        <v>32</v>
      </c>
      <c r="AX580" s="14" t="s">
        <v>77</v>
      </c>
      <c r="AY580" s="265" t="s">
        <v>148</v>
      </c>
    </row>
    <row r="581" spans="1:51" s="14" customFormat="1" ht="12">
      <c r="A581" s="14"/>
      <c r="B581" s="256"/>
      <c r="C581" s="257"/>
      <c r="D581" s="240" t="s">
        <v>159</v>
      </c>
      <c r="E581" s="258" t="s">
        <v>1</v>
      </c>
      <c r="F581" s="259" t="s">
        <v>772</v>
      </c>
      <c r="G581" s="257"/>
      <c r="H581" s="258" t="s">
        <v>1</v>
      </c>
      <c r="I581" s="260"/>
      <c r="J581" s="257"/>
      <c r="K581" s="257"/>
      <c r="L581" s="261"/>
      <c r="M581" s="262"/>
      <c r="N581" s="263"/>
      <c r="O581" s="263"/>
      <c r="P581" s="263"/>
      <c r="Q581" s="263"/>
      <c r="R581" s="263"/>
      <c r="S581" s="263"/>
      <c r="T581" s="264"/>
      <c r="U581" s="14"/>
      <c r="V581" s="14"/>
      <c r="W581" s="14"/>
      <c r="X581" s="14"/>
      <c r="Y581" s="14"/>
      <c r="Z581" s="14"/>
      <c r="AA581" s="14"/>
      <c r="AB581" s="14"/>
      <c r="AC581" s="14"/>
      <c r="AD581" s="14"/>
      <c r="AE581" s="14"/>
      <c r="AT581" s="265" t="s">
        <v>159</v>
      </c>
      <c r="AU581" s="265" t="s">
        <v>87</v>
      </c>
      <c r="AV581" s="14" t="s">
        <v>85</v>
      </c>
      <c r="AW581" s="14" t="s">
        <v>32</v>
      </c>
      <c r="AX581" s="14" t="s">
        <v>77</v>
      </c>
      <c r="AY581" s="265" t="s">
        <v>148</v>
      </c>
    </row>
    <row r="582" spans="1:51" s="13" customFormat="1" ht="12">
      <c r="A582" s="13"/>
      <c r="B582" s="245"/>
      <c r="C582" s="246"/>
      <c r="D582" s="240" t="s">
        <v>159</v>
      </c>
      <c r="E582" s="247" t="s">
        <v>1</v>
      </c>
      <c r="F582" s="248" t="s">
        <v>306</v>
      </c>
      <c r="G582" s="246"/>
      <c r="H582" s="249">
        <v>45.6</v>
      </c>
      <c r="I582" s="250"/>
      <c r="J582" s="246"/>
      <c r="K582" s="246"/>
      <c r="L582" s="251"/>
      <c r="M582" s="252"/>
      <c r="N582" s="253"/>
      <c r="O582" s="253"/>
      <c r="P582" s="253"/>
      <c r="Q582" s="253"/>
      <c r="R582" s="253"/>
      <c r="S582" s="253"/>
      <c r="T582" s="254"/>
      <c r="U582" s="13"/>
      <c r="V582" s="13"/>
      <c r="W582" s="13"/>
      <c r="X582" s="13"/>
      <c r="Y582" s="13"/>
      <c r="Z582" s="13"/>
      <c r="AA582" s="13"/>
      <c r="AB582" s="13"/>
      <c r="AC582" s="13"/>
      <c r="AD582" s="13"/>
      <c r="AE582" s="13"/>
      <c r="AT582" s="255" t="s">
        <v>159</v>
      </c>
      <c r="AU582" s="255" t="s">
        <v>87</v>
      </c>
      <c r="AV582" s="13" t="s">
        <v>87</v>
      </c>
      <c r="AW582" s="13" t="s">
        <v>32</v>
      </c>
      <c r="AX582" s="13" t="s">
        <v>77</v>
      </c>
      <c r="AY582" s="255" t="s">
        <v>148</v>
      </c>
    </row>
    <row r="583" spans="1:51" s="13" customFormat="1" ht="12">
      <c r="A583" s="13"/>
      <c r="B583" s="245"/>
      <c r="C583" s="246"/>
      <c r="D583" s="240" t="s">
        <v>159</v>
      </c>
      <c r="E583" s="247" t="s">
        <v>1</v>
      </c>
      <c r="F583" s="248" t="s">
        <v>773</v>
      </c>
      <c r="G583" s="246"/>
      <c r="H583" s="249">
        <v>1.9</v>
      </c>
      <c r="I583" s="250"/>
      <c r="J583" s="246"/>
      <c r="K583" s="246"/>
      <c r="L583" s="251"/>
      <c r="M583" s="252"/>
      <c r="N583" s="253"/>
      <c r="O583" s="253"/>
      <c r="P583" s="253"/>
      <c r="Q583" s="253"/>
      <c r="R583" s="253"/>
      <c r="S583" s="253"/>
      <c r="T583" s="254"/>
      <c r="U583" s="13"/>
      <c r="V583" s="13"/>
      <c r="W583" s="13"/>
      <c r="X583" s="13"/>
      <c r="Y583" s="13"/>
      <c r="Z583" s="13"/>
      <c r="AA583" s="13"/>
      <c r="AB583" s="13"/>
      <c r="AC583" s="13"/>
      <c r="AD583" s="13"/>
      <c r="AE583" s="13"/>
      <c r="AT583" s="255" t="s">
        <v>159</v>
      </c>
      <c r="AU583" s="255" t="s">
        <v>87</v>
      </c>
      <c r="AV583" s="13" t="s">
        <v>87</v>
      </c>
      <c r="AW583" s="13" t="s">
        <v>32</v>
      </c>
      <c r="AX583" s="13" t="s">
        <v>77</v>
      </c>
      <c r="AY583" s="255" t="s">
        <v>148</v>
      </c>
    </row>
    <row r="584" spans="1:51" s="13" customFormat="1" ht="12">
      <c r="A584" s="13"/>
      <c r="B584" s="245"/>
      <c r="C584" s="246"/>
      <c r="D584" s="240" t="s">
        <v>159</v>
      </c>
      <c r="E584" s="247" t="s">
        <v>1</v>
      </c>
      <c r="F584" s="248" t="s">
        <v>308</v>
      </c>
      <c r="G584" s="246"/>
      <c r="H584" s="249">
        <v>4.95</v>
      </c>
      <c r="I584" s="250"/>
      <c r="J584" s="246"/>
      <c r="K584" s="246"/>
      <c r="L584" s="251"/>
      <c r="M584" s="252"/>
      <c r="N584" s="253"/>
      <c r="O584" s="253"/>
      <c r="P584" s="253"/>
      <c r="Q584" s="253"/>
      <c r="R584" s="253"/>
      <c r="S584" s="253"/>
      <c r="T584" s="254"/>
      <c r="U584" s="13"/>
      <c r="V584" s="13"/>
      <c r="W584" s="13"/>
      <c r="X584" s="13"/>
      <c r="Y584" s="13"/>
      <c r="Z584" s="13"/>
      <c r="AA584" s="13"/>
      <c r="AB584" s="13"/>
      <c r="AC584" s="13"/>
      <c r="AD584" s="13"/>
      <c r="AE584" s="13"/>
      <c r="AT584" s="255" t="s">
        <v>159</v>
      </c>
      <c r="AU584" s="255" t="s">
        <v>87</v>
      </c>
      <c r="AV584" s="13" t="s">
        <v>87</v>
      </c>
      <c r="AW584" s="13" t="s">
        <v>32</v>
      </c>
      <c r="AX584" s="13" t="s">
        <v>77</v>
      </c>
      <c r="AY584" s="255" t="s">
        <v>148</v>
      </c>
    </row>
    <row r="585" spans="1:51" s="13" customFormat="1" ht="12">
      <c r="A585" s="13"/>
      <c r="B585" s="245"/>
      <c r="C585" s="246"/>
      <c r="D585" s="240" t="s">
        <v>159</v>
      </c>
      <c r="E585" s="247" t="s">
        <v>1</v>
      </c>
      <c r="F585" s="248" t="s">
        <v>307</v>
      </c>
      <c r="G585" s="246"/>
      <c r="H585" s="249">
        <v>10.8</v>
      </c>
      <c r="I585" s="250"/>
      <c r="J585" s="246"/>
      <c r="K585" s="246"/>
      <c r="L585" s="251"/>
      <c r="M585" s="252"/>
      <c r="N585" s="253"/>
      <c r="O585" s="253"/>
      <c r="P585" s="253"/>
      <c r="Q585" s="253"/>
      <c r="R585" s="253"/>
      <c r="S585" s="253"/>
      <c r="T585" s="254"/>
      <c r="U585" s="13"/>
      <c r="V585" s="13"/>
      <c r="W585" s="13"/>
      <c r="X585" s="13"/>
      <c r="Y585" s="13"/>
      <c r="Z585" s="13"/>
      <c r="AA585" s="13"/>
      <c r="AB585" s="13"/>
      <c r="AC585" s="13"/>
      <c r="AD585" s="13"/>
      <c r="AE585" s="13"/>
      <c r="AT585" s="255" t="s">
        <v>159</v>
      </c>
      <c r="AU585" s="255" t="s">
        <v>87</v>
      </c>
      <c r="AV585" s="13" t="s">
        <v>87</v>
      </c>
      <c r="AW585" s="13" t="s">
        <v>32</v>
      </c>
      <c r="AX585" s="13" t="s">
        <v>77</v>
      </c>
      <c r="AY585" s="255" t="s">
        <v>148</v>
      </c>
    </row>
    <row r="586" spans="1:51" s="15" customFormat="1" ht="12">
      <c r="A586" s="15"/>
      <c r="B586" s="266"/>
      <c r="C586" s="267"/>
      <c r="D586" s="240" t="s">
        <v>159</v>
      </c>
      <c r="E586" s="268" t="s">
        <v>1</v>
      </c>
      <c r="F586" s="269" t="s">
        <v>167</v>
      </c>
      <c r="G586" s="267"/>
      <c r="H586" s="270">
        <v>63.25</v>
      </c>
      <c r="I586" s="271"/>
      <c r="J586" s="267"/>
      <c r="K586" s="267"/>
      <c r="L586" s="272"/>
      <c r="M586" s="273"/>
      <c r="N586" s="274"/>
      <c r="O586" s="274"/>
      <c r="P586" s="274"/>
      <c r="Q586" s="274"/>
      <c r="R586" s="274"/>
      <c r="S586" s="274"/>
      <c r="T586" s="275"/>
      <c r="U586" s="15"/>
      <c r="V586" s="15"/>
      <c r="W586" s="15"/>
      <c r="X586" s="15"/>
      <c r="Y586" s="15"/>
      <c r="Z586" s="15"/>
      <c r="AA586" s="15"/>
      <c r="AB586" s="15"/>
      <c r="AC586" s="15"/>
      <c r="AD586" s="15"/>
      <c r="AE586" s="15"/>
      <c r="AT586" s="276" t="s">
        <v>159</v>
      </c>
      <c r="AU586" s="276" t="s">
        <v>87</v>
      </c>
      <c r="AV586" s="15" t="s">
        <v>155</v>
      </c>
      <c r="AW586" s="15" t="s">
        <v>32</v>
      </c>
      <c r="AX586" s="15" t="s">
        <v>85</v>
      </c>
      <c r="AY586" s="276" t="s">
        <v>148</v>
      </c>
    </row>
    <row r="587" spans="1:65" s="2" customFormat="1" ht="24.15" customHeight="1">
      <c r="A587" s="39"/>
      <c r="B587" s="40"/>
      <c r="C587" s="227" t="s">
        <v>774</v>
      </c>
      <c r="D587" s="227" t="s">
        <v>150</v>
      </c>
      <c r="E587" s="228" t="s">
        <v>775</v>
      </c>
      <c r="F587" s="229" t="s">
        <v>776</v>
      </c>
      <c r="G587" s="230" t="s">
        <v>195</v>
      </c>
      <c r="H587" s="231">
        <v>0.271</v>
      </c>
      <c r="I587" s="232"/>
      <c r="J587" s="233">
        <f>ROUND(I587*H587,2)</f>
        <v>0</v>
      </c>
      <c r="K587" s="229" t="s">
        <v>163</v>
      </c>
      <c r="L587" s="45"/>
      <c r="M587" s="234" t="s">
        <v>1</v>
      </c>
      <c r="N587" s="235" t="s">
        <v>42</v>
      </c>
      <c r="O587" s="92"/>
      <c r="P587" s="236">
        <f>O587*H587</f>
        <v>0</v>
      </c>
      <c r="Q587" s="236">
        <v>0</v>
      </c>
      <c r="R587" s="236">
        <f>Q587*H587</f>
        <v>0</v>
      </c>
      <c r="S587" s="236">
        <v>0</v>
      </c>
      <c r="T587" s="237">
        <f>S587*H587</f>
        <v>0</v>
      </c>
      <c r="U587" s="39"/>
      <c r="V587" s="39"/>
      <c r="W587" s="39"/>
      <c r="X587" s="39"/>
      <c r="Y587" s="39"/>
      <c r="Z587" s="39"/>
      <c r="AA587" s="39"/>
      <c r="AB587" s="39"/>
      <c r="AC587" s="39"/>
      <c r="AD587" s="39"/>
      <c r="AE587" s="39"/>
      <c r="AR587" s="238" t="s">
        <v>245</v>
      </c>
      <c r="AT587" s="238" t="s">
        <v>150</v>
      </c>
      <c r="AU587" s="238" t="s">
        <v>87</v>
      </c>
      <c r="AY587" s="18" t="s">
        <v>148</v>
      </c>
      <c r="BE587" s="239">
        <f>IF(N587="základní",J587,0)</f>
        <v>0</v>
      </c>
      <c r="BF587" s="239">
        <f>IF(N587="snížená",J587,0)</f>
        <v>0</v>
      </c>
      <c r="BG587" s="239">
        <f>IF(N587="zákl. přenesená",J587,0)</f>
        <v>0</v>
      </c>
      <c r="BH587" s="239">
        <f>IF(N587="sníž. přenesená",J587,0)</f>
        <v>0</v>
      </c>
      <c r="BI587" s="239">
        <f>IF(N587="nulová",J587,0)</f>
        <v>0</v>
      </c>
      <c r="BJ587" s="18" t="s">
        <v>85</v>
      </c>
      <c r="BK587" s="239">
        <f>ROUND(I587*H587,2)</f>
        <v>0</v>
      </c>
      <c r="BL587" s="18" t="s">
        <v>245</v>
      </c>
      <c r="BM587" s="238" t="s">
        <v>777</v>
      </c>
    </row>
    <row r="588" spans="1:63" s="12" customFormat="1" ht="22.8" customHeight="1">
      <c r="A588" s="12"/>
      <c r="B588" s="211"/>
      <c r="C588" s="212"/>
      <c r="D588" s="213" t="s">
        <v>76</v>
      </c>
      <c r="E588" s="225" t="s">
        <v>778</v>
      </c>
      <c r="F588" s="225" t="s">
        <v>779</v>
      </c>
      <c r="G588" s="212"/>
      <c r="H588" s="212"/>
      <c r="I588" s="215"/>
      <c r="J588" s="226">
        <f>BK588</f>
        <v>0</v>
      </c>
      <c r="K588" s="212"/>
      <c r="L588" s="217"/>
      <c r="M588" s="218"/>
      <c r="N588" s="219"/>
      <c r="O588" s="219"/>
      <c r="P588" s="220">
        <f>SUM(P589:P617)</f>
        <v>0</v>
      </c>
      <c r="Q588" s="219"/>
      <c r="R588" s="220">
        <f>SUM(R589:R617)</f>
        <v>0</v>
      </c>
      <c r="S588" s="219"/>
      <c r="T588" s="221">
        <f>SUM(T589:T617)</f>
        <v>0</v>
      </c>
      <c r="U588" s="12"/>
      <c r="V588" s="12"/>
      <c r="W588" s="12"/>
      <c r="X588" s="12"/>
      <c r="Y588" s="12"/>
      <c r="Z588" s="12"/>
      <c r="AA588" s="12"/>
      <c r="AB588" s="12"/>
      <c r="AC588" s="12"/>
      <c r="AD588" s="12"/>
      <c r="AE588" s="12"/>
      <c r="AR588" s="222" t="s">
        <v>87</v>
      </c>
      <c r="AT588" s="223" t="s">
        <v>76</v>
      </c>
      <c r="AU588" s="223" t="s">
        <v>85</v>
      </c>
      <c r="AY588" s="222" t="s">
        <v>148</v>
      </c>
      <c r="BK588" s="224">
        <f>SUM(BK589:BK617)</f>
        <v>0</v>
      </c>
    </row>
    <row r="589" spans="1:65" s="2" customFormat="1" ht="24.15" customHeight="1">
      <c r="A589" s="39"/>
      <c r="B589" s="40"/>
      <c r="C589" s="227" t="s">
        <v>780</v>
      </c>
      <c r="D589" s="227" t="s">
        <v>150</v>
      </c>
      <c r="E589" s="228" t="s">
        <v>781</v>
      </c>
      <c r="F589" s="229" t="s">
        <v>782</v>
      </c>
      <c r="G589" s="230" t="s">
        <v>418</v>
      </c>
      <c r="H589" s="231">
        <v>1</v>
      </c>
      <c r="I589" s="232"/>
      <c r="J589" s="233">
        <f>ROUND(I589*H589,2)</f>
        <v>0</v>
      </c>
      <c r="K589" s="229" t="s">
        <v>154</v>
      </c>
      <c r="L589" s="45"/>
      <c r="M589" s="234" t="s">
        <v>1</v>
      </c>
      <c r="N589" s="235" t="s">
        <v>42</v>
      </c>
      <c r="O589" s="92"/>
      <c r="P589" s="236">
        <f>O589*H589</f>
        <v>0</v>
      </c>
      <c r="Q589" s="236">
        <v>0</v>
      </c>
      <c r="R589" s="236">
        <f>Q589*H589</f>
        <v>0</v>
      </c>
      <c r="S589" s="236">
        <v>0</v>
      </c>
      <c r="T589" s="237">
        <f>S589*H589</f>
        <v>0</v>
      </c>
      <c r="U589" s="39"/>
      <c r="V589" s="39"/>
      <c r="W589" s="39"/>
      <c r="X589" s="39"/>
      <c r="Y589" s="39"/>
      <c r="Z589" s="39"/>
      <c r="AA589" s="39"/>
      <c r="AB589" s="39"/>
      <c r="AC589" s="39"/>
      <c r="AD589" s="39"/>
      <c r="AE589" s="39"/>
      <c r="AR589" s="238" t="s">
        <v>245</v>
      </c>
      <c r="AT589" s="238" t="s">
        <v>150</v>
      </c>
      <c r="AU589" s="238" t="s">
        <v>87</v>
      </c>
      <c r="AY589" s="18" t="s">
        <v>148</v>
      </c>
      <c r="BE589" s="239">
        <f>IF(N589="základní",J589,0)</f>
        <v>0</v>
      </c>
      <c r="BF589" s="239">
        <f>IF(N589="snížená",J589,0)</f>
        <v>0</v>
      </c>
      <c r="BG589" s="239">
        <f>IF(N589="zákl. přenesená",J589,0)</f>
        <v>0</v>
      </c>
      <c r="BH589" s="239">
        <f>IF(N589="sníž. přenesená",J589,0)</f>
        <v>0</v>
      </c>
      <c r="BI589" s="239">
        <f>IF(N589="nulová",J589,0)</f>
        <v>0</v>
      </c>
      <c r="BJ589" s="18" t="s">
        <v>85</v>
      </c>
      <c r="BK589" s="239">
        <f>ROUND(I589*H589,2)</f>
        <v>0</v>
      </c>
      <c r="BL589" s="18" t="s">
        <v>245</v>
      </c>
      <c r="BM589" s="238" t="s">
        <v>783</v>
      </c>
    </row>
    <row r="590" spans="1:47" s="2" customFormat="1" ht="12">
      <c r="A590" s="39"/>
      <c r="B590" s="40"/>
      <c r="C590" s="41"/>
      <c r="D590" s="240" t="s">
        <v>157</v>
      </c>
      <c r="E590" s="41"/>
      <c r="F590" s="241" t="s">
        <v>158</v>
      </c>
      <c r="G590" s="41"/>
      <c r="H590" s="41"/>
      <c r="I590" s="242"/>
      <c r="J590" s="41"/>
      <c r="K590" s="41"/>
      <c r="L590" s="45"/>
      <c r="M590" s="243"/>
      <c r="N590" s="244"/>
      <c r="O590" s="92"/>
      <c r="P590" s="92"/>
      <c r="Q590" s="92"/>
      <c r="R590" s="92"/>
      <c r="S590" s="92"/>
      <c r="T590" s="93"/>
      <c r="U590" s="39"/>
      <c r="V590" s="39"/>
      <c r="W590" s="39"/>
      <c r="X590" s="39"/>
      <c r="Y590" s="39"/>
      <c r="Z590" s="39"/>
      <c r="AA590" s="39"/>
      <c r="AB590" s="39"/>
      <c r="AC590" s="39"/>
      <c r="AD590" s="39"/>
      <c r="AE590" s="39"/>
      <c r="AT590" s="18" t="s">
        <v>157</v>
      </c>
      <c r="AU590" s="18" t="s">
        <v>87</v>
      </c>
    </row>
    <row r="591" spans="1:51" s="14" customFormat="1" ht="12">
      <c r="A591" s="14"/>
      <c r="B591" s="256"/>
      <c r="C591" s="257"/>
      <c r="D591" s="240" t="s">
        <v>159</v>
      </c>
      <c r="E591" s="258" t="s">
        <v>1</v>
      </c>
      <c r="F591" s="259" t="s">
        <v>784</v>
      </c>
      <c r="G591" s="257"/>
      <c r="H591" s="258" t="s">
        <v>1</v>
      </c>
      <c r="I591" s="260"/>
      <c r="J591" s="257"/>
      <c r="K591" s="257"/>
      <c r="L591" s="261"/>
      <c r="M591" s="262"/>
      <c r="N591" s="263"/>
      <c r="O591" s="263"/>
      <c r="P591" s="263"/>
      <c r="Q591" s="263"/>
      <c r="R591" s="263"/>
      <c r="S591" s="263"/>
      <c r="T591" s="264"/>
      <c r="U591" s="14"/>
      <c r="V591" s="14"/>
      <c r="W591" s="14"/>
      <c r="X591" s="14"/>
      <c r="Y591" s="14"/>
      <c r="Z591" s="14"/>
      <c r="AA591" s="14"/>
      <c r="AB591" s="14"/>
      <c r="AC591" s="14"/>
      <c r="AD591" s="14"/>
      <c r="AE591" s="14"/>
      <c r="AT591" s="265" t="s">
        <v>159</v>
      </c>
      <c r="AU591" s="265" t="s">
        <v>87</v>
      </c>
      <c r="AV591" s="14" t="s">
        <v>85</v>
      </c>
      <c r="AW591" s="14" t="s">
        <v>32</v>
      </c>
      <c r="AX591" s="14" t="s">
        <v>77</v>
      </c>
      <c r="AY591" s="265" t="s">
        <v>148</v>
      </c>
    </row>
    <row r="592" spans="1:51" s="13" customFormat="1" ht="12">
      <c r="A592" s="13"/>
      <c r="B592" s="245"/>
      <c r="C592" s="246"/>
      <c r="D592" s="240" t="s">
        <v>159</v>
      </c>
      <c r="E592" s="247" t="s">
        <v>1</v>
      </c>
      <c r="F592" s="248" t="s">
        <v>85</v>
      </c>
      <c r="G592" s="246"/>
      <c r="H592" s="249">
        <v>1</v>
      </c>
      <c r="I592" s="250"/>
      <c r="J592" s="246"/>
      <c r="K592" s="246"/>
      <c r="L592" s="251"/>
      <c r="M592" s="252"/>
      <c r="N592" s="253"/>
      <c r="O592" s="253"/>
      <c r="P592" s="253"/>
      <c r="Q592" s="253"/>
      <c r="R592" s="253"/>
      <c r="S592" s="253"/>
      <c r="T592" s="254"/>
      <c r="U592" s="13"/>
      <c r="V592" s="13"/>
      <c r="W592" s="13"/>
      <c r="X592" s="13"/>
      <c r="Y592" s="13"/>
      <c r="Z592" s="13"/>
      <c r="AA592" s="13"/>
      <c r="AB592" s="13"/>
      <c r="AC592" s="13"/>
      <c r="AD592" s="13"/>
      <c r="AE592" s="13"/>
      <c r="AT592" s="255" t="s">
        <v>159</v>
      </c>
      <c r="AU592" s="255" t="s">
        <v>87</v>
      </c>
      <c r="AV592" s="13" t="s">
        <v>87</v>
      </c>
      <c r="AW592" s="13" t="s">
        <v>32</v>
      </c>
      <c r="AX592" s="13" t="s">
        <v>85</v>
      </c>
      <c r="AY592" s="255" t="s">
        <v>148</v>
      </c>
    </row>
    <row r="593" spans="1:65" s="2" customFormat="1" ht="24.15" customHeight="1">
      <c r="A593" s="39"/>
      <c r="B593" s="40"/>
      <c r="C593" s="227" t="s">
        <v>785</v>
      </c>
      <c r="D593" s="227" t="s">
        <v>150</v>
      </c>
      <c r="E593" s="228" t="s">
        <v>786</v>
      </c>
      <c r="F593" s="229" t="s">
        <v>787</v>
      </c>
      <c r="G593" s="230" t="s">
        <v>788</v>
      </c>
      <c r="H593" s="231">
        <v>1</v>
      </c>
      <c r="I593" s="232"/>
      <c r="J593" s="233">
        <f>ROUND(I593*H593,2)</f>
        <v>0</v>
      </c>
      <c r="K593" s="229" t="s">
        <v>154</v>
      </c>
      <c r="L593" s="45"/>
      <c r="M593" s="234" t="s">
        <v>1</v>
      </c>
      <c r="N593" s="235" t="s">
        <v>42</v>
      </c>
      <c r="O593" s="92"/>
      <c r="P593" s="236">
        <f>O593*H593</f>
        <v>0</v>
      </c>
      <c r="Q593" s="236">
        <v>0</v>
      </c>
      <c r="R593" s="236">
        <f>Q593*H593</f>
        <v>0</v>
      </c>
      <c r="S593" s="236">
        <v>0</v>
      </c>
      <c r="T593" s="237">
        <f>S593*H593</f>
        <v>0</v>
      </c>
      <c r="U593" s="39"/>
      <c r="V593" s="39"/>
      <c r="W593" s="39"/>
      <c r="X593" s="39"/>
      <c r="Y593" s="39"/>
      <c r="Z593" s="39"/>
      <c r="AA593" s="39"/>
      <c r="AB593" s="39"/>
      <c r="AC593" s="39"/>
      <c r="AD593" s="39"/>
      <c r="AE593" s="39"/>
      <c r="AR593" s="238" t="s">
        <v>245</v>
      </c>
      <c r="AT593" s="238" t="s">
        <v>150</v>
      </c>
      <c r="AU593" s="238" t="s">
        <v>87</v>
      </c>
      <c r="AY593" s="18" t="s">
        <v>148</v>
      </c>
      <c r="BE593" s="239">
        <f>IF(N593="základní",J593,0)</f>
        <v>0</v>
      </c>
      <c r="BF593" s="239">
        <f>IF(N593="snížená",J593,0)</f>
        <v>0</v>
      </c>
      <c r="BG593" s="239">
        <f>IF(N593="zákl. přenesená",J593,0)</f>
        <v>0</v>
      </c>
      <c r="BH593" s="239">
        <f>IF(N593="sníž. přenesená",J593,0)</f>
        <v>0</v>
      </c>
      <c r="BI593" s="239">
        <f>IF(N593="nulová",J593,0)</f>
        <v>0</v>
      </c>
      <c r="BJ593" s="18" t="s">
        <v>85</v>
      </c>
      <c r="BK593" s="239">
        <f>ROUND(I593*H593,2)</f>
        <v>0</v>
      </c>
      <c r="BL593" s="18" t="s">
        <v>245</v>
      </c>
      <c r="BM593" s="238" t="s">
        <v>789</v>
      </c>
    </row>
    <row r="594" spans="1:47" s="2" customFormat="1" ht="12">
      <c r="A594" s="39"/>
      <c r="B594" s="40"/>
      <c r="C594" s="41"/>
      <c r="D594" s="240" t="s">
        <v>157</v>
      </c>
      <c r="E594" s="41"/>
      <c r="F594" s="241" t="s">
        <v>158</v>
      </c>
      <c r="G594" s="41"/>
      <c r="H594" s="41"/>
      <c r="I594" s="242"/>
      <c r="J594" s="41"/>
      <c r="K594" s="41"/>
      <c r="L594" s="45"/>
      <c r="M594" s="243"/>
      <c r="N594" s="244"/>
      <c r="O594" s="92"/>
      <c r="P594" s="92"/>
      <c r="Q594" s="92"/>
      <c r="R594" s="92"/>
      <c r="S594" s="92"/>
      <c r="T594" s="93"/>
      <c r="U594" s="39"/>
      <c r="V594" s="39"/>
      <c r="W594" s="39"/>
      <c r="X594" s="39"/>
      <c r="Y594" s="39"/>
      <c r="Z594" s="39"/>
      <c r="AA594" s="39"/>
      <c r="AB594" s="39"/>
      <c r="AC594" s="39"/>
      <c r="AD594" s="39"/>
      <c r="AE594" s="39"/>
      <c r="AT594" s="18" t="s">
        <v>157</v>
      </c>
      <c r="AU594" s="18" t="s">
        <v>87</v>
      </c>
    </row>
    <row r="595" spans="1:51" s="14" customFormat="1" ht="12">
      <c r="A595" s="14"/>
      <c r="B595" s="256"/>
      <c r="C595" s="257"/>
      <c r="D595" s="240" t="s">
        <v>159</v>
      </c>
      <c r="E595" s="258" t="s">
        <v>1</v>
      </c>
      <c r="F595" s="259" t="s">
        <v>790</v>
      </c>
      <c r="G595" s="257"/>
      <c r="H595" s="258" t="s">
        <v>1</v>
      </c>
      <c r="I595" s="260"/>
      <c r="J595" s="257"/>
      <c r="K595" s="257"/>
      <c r="L595" s="261"/>
      <c r="M595" s="262"/>
      <c r="N595" s="263"/>
      <c r="O595" s="263"/>
      <c r="P595" s="263"/>
      <c r="Q595" s="263"/>
      <c r="R595" s="263"/>
      <c r="S595" s="263"/>
      <c r="T595" s="264"/>
      <c r="U595" s="14"/>
      <c r="V595" s="14"/>
      <c r="W595" s="14"/>
      <c r="X595" s="14"/>
      <c r="Y595" s="14"/>
      <c r="Z595" s="14"/>
      <c r="AA595" s="14"/>
      <c r="AB595" s="14"/>
      <c r="AC595" s="14"/>
      <c r="AD595" s="14"/>
      <c r="AE595" s="14"/>
      <c r="AT595" s="265" t="s">
        <v>159</v>
      </c>
      <c r="AU595" s="265" t="s">
        <v>87</v>
      </c>
      <c r="AV595" s="14" t="s">
        <v>85</v>
      </c>
      <c r="AW595" s="14" t="s">
        <v>32</v>
      </c>
      <c r="AX595" s="14" t="s">
        <v>77</v>
      </c>
      <c r="AY595" s="265" t="s">
        <v>148</v>
      </c>
    </row>
    <row r="596" spans="1:51" s="13" customFormat="1" ht="12">
      <c r="A596" s="13"/>
      <c r="B596" s="245"/>
      <c r="C596" s="246"/>
      <c r="D596" s="240" t="s">
        <v>159</v>
      </c>
      <c r="E596" s="247" t="s">
        <v>1</v>
      </c>
      <c r="F596" s="248" t="s">
        <v>85</v>
      </c>
      <c r="G596" s="246"/>
      <c r="H596" s="249">
        <v>1</v>
      </c>
      <c r="I596" s="250"/>
      <c r="J596" s="246"/>
      <c r="K596" s="246"/>
      <c r="L596" s="251"/>
      <c r="M596" s="252"/>
      <c r="N596" s="253"/>
      <c r="O596" s="253"/>
      <c r="P596" s="253"/>
      <c r="Q596" s="253"/>
      <c r="R596" s="253"/>
      <c r="S596" s="253"/>
      <c r="T596" s="254"/>
      <c r="U596" s="13"/>
      <c r="V596" s="13"/>
      <c r="W596" s="13"/>
      <c r="X596" s="13"/>
      <c r="Y596" s="13"/>
      <c r="Z596" s="13"/>
      <c r="AA596" s="13"/>
      <c r="AB596" s="13"/>
      <c r="AC596" s="13"/>
      <c r="AD596" s="13"/>
      <c r="AE596" s="13"/>
      <c r="AT596" s="255" t="s">
        <v>159</v>
      </c>
      <c r="AU596" s="255" t="s">
        <v>87</v>
      </c>
      <c r="AV596" s="13" t="s">
        <v>87</v>
      </c>
      <c r="AW596" s="13" t="s">
        <v>32</v>
      </c>
      <c r="AX596" s="13" t="s">
        <v>85</v>
      </c>
      <c r="AY596" s="255" t="s">
        <v>148</v>
      </c>
    </row>
    <row r="597" spans="1:65" s="2" customFormat="1" ht="16.5" customHeight="1">
      <c r="A597" s="39"/>
      <c r="B597" s="40"/>
      <c r="C597" s="227" t="s">
        <v>791</v>
      </c>
      <c r="D597" s="227" t="s">
        <v>150</v>
      </c>
      <c r="E597" s="228" t="s">
        <v>792</v>
      </c>
      <c r="F597" s="229" t="s">
        <v>793</v>
      </c>
      <c r="G597" s="230" t="s">
        <v>303</v>
      </c>
      <c r="H597" s="231">
        <v>10</v>
      </c>
      <c r="I597" s="232"/>
      <c r="J597" s="233">
        <f>ROUND(I597*H597,2)</f>
        <v>0</v>
      </c>
      <c r="K597" s="229" t="s">
        <v>154</v>
      </c>
      <c r="L597" s="45"/>
      <c r="M597" s="234" t="s">
        <v>1</v>
      </c>
      <c r="N597" s="235" t="s">
        <v>42</v>
      </c>
      <c r="O597" s="92"/>
      <c r="P597" s="236">
        <f>O597*H597</f>
        <v>0</v>
      </c>
      <c r="Q597" s="236">
        <v>0</v>
      </c>
      <c r="R597" s="236">
        <f>Q597*H597</f>
        <v>0</v>
      </c>
      <c r="S597" s="236">
        <v>0</v>
      </c>
      <c r="T597" s="237">
        <f>S597*H597</f>
        <v>0</v>
      </c>
      <c r="U597" s="39"/>
      <c r="V597" s="39"/>
      <c r="W597" s="39"/>
      <c r="X597" s="39"/>
      <c r="Y597" s="39"/>
      <c r="Z597" s="39"/>
      <c r="AA597" s="39"/>
      <c r="AB597" s="39"/>
      <c r="AC597" s="39"/>
      <c r="AD597" s="39"/>
      <c r="AE597" s="39"/>
      <c r="AR597" s="238" t="s">
        <v>245</v>
      </c>
      <c r="AT597" s="238" t="s">
        <v>150</v>
      </c>
      <c r="AU597" s="238" t="s">
        <v>87</v>
      </c>
      <c r="AY597" s="18" t="s">
        <v>148</v>
      </c>
      <c r="BE597" s="239">
        <f>IF(N597="základní",J597,0)</f>
        <v>0</v>
      </c>
      <c r="BF597" s="239">
        <f>IF(N597="snížená",J597,0)</f>
        <v>0</v>
      </c>
      <c r="BG597" s="239">
        <f>IF(N597="zákl. přenesená",J597,0)</f>
        <v>0</v>
      </c>
      <c r="BH597" s="239">
        <f>IF(N597="sníž. přenesená",J597,0)</f>
        <v>0</v>
      </c>
      <c r="BI597" s="239">
        <f>IF(N597="nulová",J597,0)</f>
        <v>0</v>
      </c>
      <c r="BJ597" s="18" t="s">
        <v>85</v>
      </c>
      <c r="BK597" s="239">
        <f>ROUND(I597*H597,2)</f>
        <v>0</v>
      </c>
      <c r="BL597" s="18" t="s">
        <v>245</v>
      </c>
      <c r="BM597" s="238" t="s">
        <v>794</v>
      </c>
    </row>
    <row r="598" spans="1:47" s="2" customFormat="1" ht="12">
      <c r="A598" s="39"/>
      <c r="B598" s="40"/>
      <c r="C598" s="41"/>
      <c r="D598" s="240" t="s">
        <v>157</v>
      </c>
      <c r="E598" s="41"/>
      <c r="F598" s="241" t="s">
        <v>158</v>
      </c>
      <c r="G598" s="41"/>
      <c r="H598" s="41"/>
      <c r="I598" s="242"/>
      <c r="J598" s="41"/>
      <c r="K598" s="41"/>
      <c r="L598" s="45"/>
      <c r="M598" s="243"/>
      <c r="N598" s="244"/>
      <c r="O598" s="92"/>
      <c r="P598" s="92"/>
      <c r="Q598" s="92"/>
      <c r="R598" s="92"/>
      <c r="S598" s="92"/>
      <c r="T598" s="93"/>
      <c r="U598" s="39"/>
      <c r="V598" s="39"/>
      <c r="W598" s="39"/>
      <c r="X598" s="39"/>
      <c r="Y598" s="39"/>
      <c r="Z598" s="39"/>
      <c r="AA598" s="39"/>
      <c r="AB598" s="39"/>
      <c r="AC598" s="39"/>
      <c r="AD598" s="39"/>
      <c r="AE598" s="39"/>
      <c r="AT598" s="18" t="s">
        <v>157</v>
      </c>
      <c r="AU598" s="18" t="s">
        <v>87</v>
      </c>
    </row>
    <row r="599" spans="1:51" s="13" customFormat="1" ht="12">
      <c r="A599" s="13"/>
      <c r="B599" s="245"/>
      <c r="C599" s="246"/>
      <c r="D599" s="240" t="s">
        <v>159</v>
      </c>
      <c r="E599" s="247" t="s">
        <v>1</v>
      </c>
      <c r="F599" s="248" t="s">
        <v>795</v>
      </c>
      <c r="G599" s="246"/>
      <c r="H599" s="249">
        <v>10</v>
      </c>
      <c r="I599" s="250"/>
      <c r="J599" s="246"/>
      <c r="K599" s="246"/>
      <c r="L599" s="251"/>
      <c r="M599" s="252"/>
      <c r="N599" s="253"/>
      <c r="O599" s="253"/>
      <c r="P599" s="253"/>
      <c r="Q599" s="253"/>
      <c r="R599" s="253"/>
      <c r="S599" s="253"/>
      <c r="T599" s="254"/>
      <c r="U599" s="13"/>
      <c r="V599" s="13"/>
      <c r="W599" s="13"/>
      <c r="X599" s="13"/>
      <c r="Y599" s="13"/>
      <c r="Z599" s="13"/>
      <c r="AA599" s="13"/>
      <c r="AB599" s="13"/>
      <c r="AC599" s="13"/>
      <c r="AD599" s="13"/>
      <c r="AE599" s="13"/>
      <c r="AT599" s="255" t="s">
        <v>159</v>
      </c>
      <c r="AU599" s="255" t="s">
        <v>87</v>
      </c>
      <c r="AV599" s="13" t="s">
        <v>87</v>
      </c>
      <c r="AW599" s="13" t="s">
        <v>32</v>
      </c>
      <c r="AX599" s="13" t="s">
        <v>85</v>
      </c>
      <c r="AY599" s="255" t="s">
        <v>148</v>
      </c>
    </row>
    <row r="600" spans="1:65" s="2" customFormat="1" ht="16.5" customHeight="1">
      <c r="A600" s="39"/>
      <c r="B600" s="40"/>
      <c r="C600" s="227" t="s">
        <v>796</v>
      </c>
      <c r="D600" s="227" t="s">
        <v>150</v>
      </c>
      <c r="E600" s="228" t="s">
        <v>797</v>
      </c>
      <c r="F600" s="229" t="s">
        <v>798</v>
      </c>
      <c r="G600" s="230" t="s">
        <v>418</v>
      </c>
      <c r="H600" s="231">
        <v>1</v>
      </c>
      <c r="I600" s="232"/>
      <c r="J600" s="233">
        <f>ROUND(I600*H600,2)</f>
        <v>0</v>
      </c>
      <c r="K600" s="229" t="s">
        <v>154</v>
      </c>
      <c r="L600" s="45"/>
      <c r="M600" s="234" t="s">
        <v>1</v>
      </c>
      <c r="N600" s="235" t="s">
        <v>42</v>
      </c>
      <c r="O600" s="92"/>
      <c r="P600" s="236">
        <f>O600*H600</f>
        <v>0</v>
      </c>
      <c r="Q600" s="236">
        <v>0</v>
      </c>
      <c r="R600" s="236">
        <f>Q600*H600</f>
        <v>0</v>
      </c>
      <c r="S600" s="236">
        <v>0</v>
      </c>
      <c r="T600" s="237">
        <f>S600*H600</f>
        <v>0</v>
      </c>
      <c r="U600" s="39"/>
      <c r="V600" s="39"/>
      <c r="W600" s="39"/>
      <c r="X600" s="39"/>
      <c r="Y600" s="39"/>
      <c r="Z600" s="39"/>
      <c r="AA600" s="39"/>
      <c r="AB600" s="39"/>
      <c r="AC600" s="39"/>
      <c r="AD600" s="39"/>
      <c r="AE600" s="39"/>
      <c r="AR600" s="238" t="s">
        <v>245</v>
      </c>
      <c r="AT600" s="238" t="s">
        <v>150</v>
      </c>
      <c r="AU600" s="238" t="s">
        <v>87</v>
      </c>
      <c r="AY600" s="18" t="s">
        <v>148</v>
      </c>
      <c r="BE600" s="239">
        <f>IF(N600="základní",J600,0)</f>
        <v>0</v>
      </c>
      <c r="BF600" s="239">
        <f>IF(N600="snížená",J600,0)</f>
        <v>0</v>
      </c>
      <c r="BG600" s="239">
        <f>IF(N600="zákl. přenesená",J600,0)</f>
        <v>0</v>
      </c>
      <c r="BH600" s="239">
        <f>IF(N600="sníž. přenesená",J600,0)</f>
        <v>0</v>
      </c>
      <c r="BI600" s="239">
        <f>IF(N600="nulová",J600,0)</f>
        <v>0</v>
      </c>
      <c r="BJ600" s="18" t="s">
        <v>85</v>
      </c>
      <c r="BK600" s="239">
        <f>ROUND(I600*H600,2)</f>
        <v>0</v>
      </c>
      <c r="BL600" s="18" t="s">
        <v>245</v>
      </c>
      <c r="BM600" s="238" t="s">
        <v>799</v>
      </c>
    </row>
    <row r="601" spans="1:47" s="2" customFormat="1" ht="12">
      <c r="A601" s="39"/>
      <c r="B601" s="40"/>
      <c r="C601" s="41"/>
      <c r="D601" s="240" t="s">
        <v>157</v>
      </c>
      <c r="E601" s="41"/>
      <c r="F601" s="241" t="s">
        <v>158</v>
      </c>
      <c r="G601" s="41"/>
      <c r="H601" s="41"/>
      <c r="I601" s="242"/>
      <c r="J601" s="41"/>
      <c r="K601" s="41"/>
      <c r="L601" s="45"/>
      <c r="M601" s="243"/>
      <c r="N601" s="244"/>
      <c r="O601" s="92"/>
      <c r="P601" s="92"/>
      <c r="Q601" s="92"/>
      <c r="R601" s="92"/>
      <c r="S601" s="92"/>
      <c r="T601" s="93"/>
      <c r="U601" s="39"/>
      <c r="V601" s="39"/>
      <c r="W601" s="39"/>
      <c r="X601" s="39"/>
      <c r="Y601" s="39"/>
      <c r="Z601" s="39"/>
      <c r="AA601" s="39"/>
      <c r="AB601" s="39"/>
      <c r="AC601" s="39"/>
      <c r="AD601" s="39"/>
      <c r="AE601" s="39"/>
      <c r="AT601" s="18" t="s">
        <v>157</v>
      </c>
      <c r="AU601" s="18" t="s">
        <v>87</v>
      </c>
    </row>
    <row r="602" spans="1:51" s="13" customFormat="1" ht="12">
      <c r="A602" s="13"/>
      <c r="B602" s="245"/>
      <c r="C602" s="246"/>
      <c r="D602" s="240" t="s">
        <v>159</v>
      </c>
      <c r="E602" s="247" t="s">
        <v>1</v>
      </c>
      <c r="F602" s="248" t="s">
        <v>800</v>
      </c>
      <c r="G602" s="246"/>
      <c r="H602" s="249">
        <v>1</v>
      </c>
      <c r="I602" s="250"/>
      <c r="J602" s="246"/>
      <c r="K602" s="246"/>
      <c r="L602" s="251"/>
      <c r="M602" s="252"/>
      <c r="N602" s="253"/>
      <c r="O602" s="253"/>
      <c r="P602" s="253"/>
      <c r="Q602" s="253"/>
      <c r="R602" s="253"/>
      <c r="S602" s="253"/>
      <c r="T602" s="254"/>
      <c r="U602" s="13"/>
      <c r="V602" s="13"/>
      <c r="W602" s="13"/>
      <c r="X602" s="13"/>
      <c r="Y602" s="13"/>
      <c r="Z602" s="13"/>
      <c r="AA602" s="13"/>
      <c r="AB602" s="13"/>
      <c r="AC602" s="13"/>
      <c r="AD602" s="13"/>
      <c r="AE602" s="13"/>
      <c r="AT602" s="255" t="s">
        <v>159</v>
      </c>
      <c r="AU602" s="255" t="s">
        <v>87</v>
      </c>
      <c r="AV602" s="13" t="s">
        <v>87</v>
      </c>
      <c r="AW602" s="13" t="s">
        <v>32</v>
      </c>
      <c r="AX602" s="13" t="s">
        <v>85</v>
      </c>
      <c r="AY602" s="255" t="s">
        <v>148</v>
      </c>
    </row>
    <row r="603" spans="1:65" s="2" customFormat="1" ht="16.5" customHeight="1">
      <c r="A603" s="39"/>
      <c r="B603" s="40"/>
      <c r="C603" s="227" t="s">
        <v>801</v>
      </c>
      <c r="D603" s="227" t="s">
        <v>150</v>
      </c>
      <c r="E603" s="228" t="s">
        <v>802</v>
      </c>
      <c r="F603" s="229" t="s">
        <v>803</v>
      </c>
      <c r="G603" s="230" t="s">
        <v>418</v>
      </c>
      <c r="H603" s="231">
        <v>1</v>
      </c>
      <c r="I603" s="232"/>
      <c r="J603" s="233">
        <f>ROUND(I603*H603,2)</f>
        <v>0</v>
      </c>
      <c r="K603" s="229" t="s">
        <v>154</v>
      </c>
      <c r="L603" s="45"/>
      <c r="M603" s="234" t="s">
        <v>1</v>
      </c>
      <c r="N603" s="235" t="s">
        <v>42</v>
      </c>
      <c r="O603" s="92"/>
      <c r="P603" s="236">
        <f>O603*H603</f>
        <v>0</v>
      </c>
      <c r="Q603" s="236">
        <v>0</v>
      </c>
      <c r="R603" s="236">
        <f>Q603*H603</f>
        <v>0</v>
      </c>
      <c r="S603" s="236">
        <v>0</v>
      </c>
      <c r="T603" s="237">
        <f>S603*H603</f>
        <v>0</v>
      </c>
      <c r="U603" s="39"/>
      <c r="V603" s="39"/>
      <c r="W603" s="39"/>
      <c r="X603" s="39"/>
      <c r="Y603" s="39"/>
      <c r="Z603" s="39"/>
      <c r="AA603" s="39"/>
      <c r="AB603" s="39"/>
      <c r="AC603" s="39"/>
      <c r="AD603" s="39"/>
      <c r="AE603" s="39"/>
      <c r="AR603" s="238" t="s">
        <v>245</v>
      </c>
      <c r="AT603" s="238" t="s">
        <v>150</v>
      </c>
      <c r="AU603" s="238" t="s">
        <v>87</v>
      </c>
      <c r="AY603" s="18" t="s">
        <v>148</v>
      </c>
      <c r="BE603" s="239">
        <f>IF(N603="základní",J603,0)</f>
        <v>0</v>
      </c>
      <c r="BF603" s="239">
        <f>IF(N603="snížená",J603,0)</f>
        <v>0</v>
      </c>
      <c r="BG603" s="239">
        <f>IF(N603="zákl. přenesená",J603,0)</f>
        <v>0</v>
      </c>
      <c r="BH603" s="239">
        <f>IF(N603="sníž. přenesená",J603,0)</f>
        <v>0</v>
      </c>
      <c r="BI603" s="239">
        <f>IF(N603="nulová",J603,0)</f>
        <v>0</v>
      </c>
      <c r="BJ603" s="18" t="s">
        <v>85</v>
      </c>
      <c r="BK603" s="239">
        <f>ROUND(I603*H603,2)</f>
        <v>0</v>
      </c>
      <c r="BL603" s="18" t="s">
        <v>245</v>
      </c>
      <c r="BM603" s="238" t="s">
        <v>804</v>
      </c>
    </row>
    <row r="604" spans="1:47" s="2" customFormat="1" ht="12">
      <c r="A604" s="39"/>
      <c r="B604" s="40"/>
      <c r="C604" s="41"/>
      <c r="D604" s="240" t="s">
        <v>157</v>
      </c>
      <c r="E604" s="41"/>
      <c r="F604" s="241" t="s">
        <v>158</v>
      </c>
      <c r="G604" s="41"/>
      <c r="H604" s="41"/>
      <c r="I604" s="242"/>
      <c r="J604" s="41"/>
      <c r="K604" s="41"/>
      <c r="L604" s="45"/>
      <c r="M604" s="243"/>
      <c r="N604" s="244"/>
      <c r="O604" s="92"/>
      <c r="P604" s="92"/>
      <c r="Q604" s="92"/>
      <c r="R604" s="92"/>
      <c r="S604" s="92"/>
      <c r="T604" s="93"/>
      <c r="U604" s="39"/>
      <c r="V604" s="39"/>
      <c r="W604" s="39"/>
      <c r="X604" s="39"/>
      <c r="Y604" s="39"/>
      <c r="Z604" s="39"/>
      <c r="AA604" s="39"/>
      <c r="AB604" s="39"/>
      <c r="AC604" s="39"/>
      <c r="AD604" s="39"/>
      <c r="AE604" s="39"/>
      <c r="AT604" s="18" t="s">
        <v>157</v>
      </c>
      <c r="AU604" s="18" t="s">
        <v>87</v>
      </c>
    </row>
    <row r="605" spans="1:51" s="13" customFormat="1" ht="12">
      <c r="A605" s="13"/>
      <c r="B605" s="245"/>
      <c r="C605" s="246"/>
      <c r="D605" s="240" t="s">
        <v>159</v>
      </c>
      <c r="E605" s="247" t="s">
        <v>1</v>
      </c>
      <c r="F605" s="248" t="s">
        <v>805</v>
      </c>
      <c r="G605" s="246"/>
      <c r="H605" s="249">
        <v>1</v>
      </c>
      <c r="I605" s="250"/>
      <c r="J605" s="246"/>
      <c r="K605" s="246"/>
      <c r="L605" s="251"/>
      <c r="M605" s="252"/>
      <c r="N605" s="253"/>
      <c r="O605" s="253"/>
      <c r="P605" s="253"/>
      <c r="Q605" s="253"/>
      <c r="R605" s="253"/>
      <c r="S605" s="253"/>
      <c r="T605" s="254"/>
      <c r="U605" s="13"/>
      <c r="V605" s="13"/>
      <c r="W605" s="13"/>
      <c r="X605" s="13"/>
      <c r="Y605" s="13"/>
      <c r="Z605" s="13"/>
      <c r="AA605" s="13"/>
      <c r="AB605" s="13"/>
      <c r="AC605" s="13"/>
      <c r="AD605" s="13"/>
      <c r="AE605" s="13"/>
      <c r="AT605" s="255" t="s">
        <v>159</v>
      </c>
      <c r="AU605" s="255" t="s">
        <v>87</v>
      </c>
      <c r="AV605" s="13" t="s">
        <v>87</v>
      </c>
      <c r="AW605" s="13" t="s">
        <v>32</v>
      </c>
      <c r="AX605" s="13" t="s">
        <v>85</v>
      </c>
      <c r="AY605" s="255" t="s">
        <v>148</v>
      </c>
    </row>
    <row r="606" spans="1:65" s="2" customFormat="1" ht="24.15" customHeight="1">
      <c r="A606" s="39"/>
      <c r="B606" s="40"/>
      <c r="C606" s="227" t="s">
        <v>806</v>
      </c>
      <c r="D606" s="227" t="s">
        <v>150</v>
      </c>
      <c r="E606" s="228" t="s">
        <v>807</v>
      </c>
      <c r="F606" s="229" t="s">
        <v>808</v>
      </c>
      <c r="G606" s="230" t="s">
        <v>303</v>
      </c>
      <c r="H606" s="231">
        <v>10</v>
      </c>
      <c r="I606" s="232"/>
      <c r="J606" s="233">
        <f>ROUND(I606*H606,2)</f>
        <v>0</v>
      </c>
      <c r="K606" s="229" t="s">
        <v>154</v>
      </c>
      <c r="L606" s="45"/>
      <c r="M606" s="234" t="s">
        <v>1</v>
      </c>
      <c r="N606" s="235" t="s">
        <v>42</v>
      </c>
      <c r="O606" s="92"/>
      <c r="P606" s="236">
        <f>O606*H606</f>
        <v>0</v>
      </c>
      <c r="Q606" s="236">
        <v>0</v>
      </c>
      <c r="R606" s="236">
        <f>Q606*H606</f>
        <v>0</v>
      </c>
      <c r="S606" s="236">
        <v>0</v>
      </c>
      <c r="T606" s="237">
        <f>S606*H606</f>
        <v>0</v>
      </c>
      <c r="U606" s="39"/>
      <c r="V606" s="39"/>
      <c r="W606" s="39"/>
      <c r="X606" s="39"/>
      <c r="Y606" s="39"/>
      <c r="Z606" s="39"/>
      <c r="AA606" s="39"/>
      <c r="AB606" s="39"/>
      <c r="AC606" s="39"/>
      <c r="AD606" s="39"/>
      <c r="AE606" s="39"/>
      <c r="AR606" s="238" t="s">
        <v>245</v>
      </c>
      <c r="AT606" s="238" t="s">
        <v>150</v>
      </c>
      <c r="AU606" s="238" t="s">
        <v>87</v>
      </c>
      <c r="AY606" s="18" t="s">
        <v>148</v>
      </c>
      <c r="BE606" s="239">
        <f>IF(N606="základní",J606,0)</f>
        <v>0</v>
      </c>
      <c r="BF606" s="239">
        <f>IF(N606="snížená",J606,0)</f>
        <v>0</v>
      </c>
      <c r="BG606" s="239">
        <f>IF(N606="zákl. přenesená",J606,0)</f>
        <v>0</v>
      </c>
      <c r="BH606" s="239">
        <f>IF(N606="sníž. přenesená",J606,0)</f>
        <v>0</v>
      </c>
      <c r="BI606" s="239">
        <f>IF(N606="nulová",J606,0)</f>
        <v>0</v>
      </c>
      <c r="BJ606" s="18" t="s">
        <v>85</v>
      </c>
      <c r="BK606" s="239">
        <f>ROUND(I606*H606,2)</f>
        <v>0</v>
      </c>
      <c r="BL606" s="18" t="s">
        <v>245</v>
      </c>
      <c r="BM606" s="238" t="s">
        <v>809</v>
      </c>
    </row>
    <row r="607" spans="1:47" s="2" customFormat="1" ht="12">
      <c r="A607" s="39"/>
      <c r="B607" s="40"/>
      <c r="C607" s="41"/>
      <c r="D607" s="240" t="s">
        <v>157</v>
      </c>
      <c r="E607" s="41"/>
      <c r="F607" s="241" t="s">
        <v>158</v>
      </c>
      <c r="G607" s="41"/>
      <c r="H607" s="41"/>
      <c r="I607" s="242"/>
      <c r="J607" s="41"/>
      <c r="K607" s="41"/>
      <c r="L607" s="45"/>
      <c r="M607" s="243"/>
      <c r="N607" s="244"/>
      <c r="O607" s="92"/>
      <c r="P607" s="92"/>
      <c r="Q607" s="92"/>
      <c r="R607" s="92"/>
      <c r="S607" s="92"/>
      <c r="T607" s="93"/>
      <c r="U607" s="39"/>
      <c r="V607" s="39"/>
      <c r="W607" s="39"/>
      <c r="X607" s="39"/>
      <c r="Y607" s="39"/>
      <c r="Z607" s="39"/>
      <c r="AA607" s="39"/>
      <c r="AB607" s="39"/>
      <c r="AC607" s="39"/>
      <c r="AD607" s="39"/>
      <c r="AE607" s="39"/>
      <c r="AT607" s="18" t="s">
        <v>157</v>
      </c>
      <c r="AU607" s="18" t="s">
        <v>87</v>
      </c>
    </row>
    <row r="608" spans="1:51" s="13" customFormat="1" ht="12">
      <c r="A608" s="13"/>
      <c r="B608" s="245"/>
      <c r="C608" s="246"/>
      <c r="D608" s="240" t="s">
        <v>159</v>
      </c>
      <c r="E608" s="247" t="s">
        <v>1</v>
      </c>
      <c r="F608" s="248" t="s">
        <v>795</v>
      </c>
      <c r="G608" s="246"/>
      <c r="H608" s="249">
        <v>10</v>
      </c>
      <c r="I608" s="250"/>
      <c r="J608" s="246"/>
      <c r="K608" s="246"/>
      <c r="L608" s="251"/>
      <c r="M608" s="252"/>
      <c r="N608" s="253"/>
      <c r="O608" s="253"/>
      <c r="P608" s="253"/>
      <c r="Q608" s="253"/>
      <c r="R608" s="253"/>
      <c r="S608" s="253"/>
      <c r="T608" s="254"/>
      <c r="U608" s="13"/>
      <c r="V608" s="13"/>
      <c r="W608" s="13"/>
      <c r="X608" s="13"/>
      <c r="Y608" s="13"/>
      <c r="Z608" s="13"/>
      <c r="AA608" s="13"/>
      <c r="AB608" s="13"/>
      <c r="AC608" s="13"/>
      <c r="AD608" s="13"/>
      <c r="AE608" s="13"/>
      <c r="AT608" s="255" t="s">
        <v>159</v>
      </c>
      <c r="AU608" s="255" t="s">
        <v>87</v>
      </c>
      <c r="AV608" s="13" t="s">
        <v>87</v>
      </c>
      <c r="AW608" s="13" t="s">
        <v>32</v>
      </c>
      <c r="AX608" s="13" t="s">
        <v>85</v>
      </c>
      <c r="AY608" s="255" t="s">
        <v>148</v>
      </c>
    </row>
    <row r="609" spans="1:65" s="2" customFormat="1" ht="24.15" customHeight="1">
      <c r="A609" s="39"/>
      <c r="B609" s="40"/>
      <c r="C609" s="227" t="s">
        <v>810</v>
      </c>
      <c r="D609" s="227" t="s">
        <v>150</v>
      </c>
      <c r="E609" s="228" t="s">
        <v>811</v>
      </c>
      <c r="F609" s="229" t="s">
        <v>812</v>
      </c>
      <c r="G609" s="230" t="s">
        <v>418</v>
      </c>
      <c r="H609" s="231">
        <v>1</v>
      </c>
      <c r="I609" s="232"/>
      <c r="J609" s="233">
        <f>ROUND(I609*H609,2)</f>
        <v>0</v>
      </c>
      <c r="K609" s="229" t="s">
        <v>154</v>
      </c>
      <c r="L609" s="45"/>
      <c r="M609" s="234" t="s">
        <v>1</v>
      </c>
      <c r="N609" s="235" t="s">
        <v>42</v>
      </c>
      <c r="O609" s="92"/>
      <c r="P609" s="236">
        <f>O609*H609</f>
        <v>0</v>
      </c>
      <c r="Q609" s="236">
        <v>0</v>
      </c>
      <c r="R609" s="236">
        <f>Q609*H609</f>
        <v>0</v>
      </c>
      <c r="S609" s="236">
        <v>0</v>
      </c>
      <c r="T609" s="237">
        <f>S609*H609</f>
        <v>0</v>
      </c>
      <c r="U609" s="39"/>
      <c r="V609" s="39"/>
      <c r="W609" s="39"/>
      <c r="X609" s="39"/>
      <c r="Y609" s="39"/>
      <c r="Z609" s="39"/>
      <c r="AA609" s="39"/>
      <c r="AB609" s="39"/>
      <c r="AC609" s="39"/>
      <c r="AD609" s="39"/>
      <c r="AE609" s="39"/>
      <c r="AR609" s="238" t="s">
        <v>245</v>
      </c>
      <c r="AT609" s="238" t="s">
        <v>150</v>
      </c>
      <c r="AU609" s="238" t="s">
        <v>87</v>
      </c>
      <c r="AY609" s="18" t="s">
        <v>148</v>
      </c>
      <c r="BE609" s="239">
        <f>IF(N609="základní",J609,0)</f>
        <v>0</v>
      </c>
      <c r="BF609" s="239">
        <f>IF(N609="snížená",J609,0)</f>
        <v>0</v>
      </c>
      <c r="BG609" s="239">
        <f>IF(N609="zákl. přenesená",J609,0)</f>
        <v>0</v>
      </c>
      <c r="BH609" s="239">
        <f>IF(N609="sníž. přenesená",J609,0)</f>
        <v>0</v>
      </c>
      <c r="BI609" s="239">
        <f>IF(N609="nulová",J609,0)</f>
        <v>0</v>
      </c>
      <c r="BJ609" s="18" t="s">
        <v>85</v>
      </c>
      <c r="BK609" s="239">
        <f>ROUND(I609*H609,2)</f>
        <v>0</v>
      </c>
      <c r="BL609" s="18" t="s">
        <v>245</v>
      </c>
      <c r="BM609" s="238" t="s">
        <v>813</v>
      </c>
    </row>
    <row r="610" spans="1:47" s="2" customFormat="1" ht="12">
      <c r="A610" s="39"/>
      <c r="B610" s="40"/>
      <c r="C610" s="41"/>
      <c r="D610" s="240" t="s">
        <v>157</v>
      </c>
      <c r="E610" s="41"/>
      <c r="F610" s="241" t="s">
        <v>158</v>
      </c>
      <c r="G610" s="41"/>
      <c r="H610" s="41"/>
      <c r="I610" s="242"/>
      <c r="J610" s="41"/>
      <c r="K610" s="41"/>
      <c r="L610" s="45"/>
      <c r="M610" s="243"/>
      <c r="N610" s="244"/>
      <c r="O610" s="92"/>
      <c r="P610" s="92"/>
      <c r="Q610" s="92"/>
      <c r="R610" s="92"/>
      <c r="S610" s="92"/>
      <c r="T610" s="93"/>
      <c r="U610" s="39"/>
      <c r="V610" s="39"/>
      <c r="W610" s="39"/>
      <c r="X610" s="39"/>
      <c r="Y610" s="39"/>
      <c r="Z610" s="39"/>
      <c r="AA610" s="39"/>
      <c r="AB610" s="39"/>
      <c r="AC610" s="39"/>
      <c r="AD610" s="39"/>
      <c r="AE610" s="39"/>
      <c r="AT610" s="18" t="s">
        <v>157</v>
      </c>
      <c r="AU610" s="18" t="s">
        <v>87</v>
      </c>
    </row>
    <row r="611" spans="1:51" s="13" customFormat="1" ht="12">
      <c r="A611" s="13"/>
      <c r="B611" s="245"/>
      <c r="C611" s="246"/>
      <c r="D611" s="240" t="s">
        <v>159</v>
      </c>
      <c r="E611" s="247" t="s">
        <v>1</v>
      </c>
      <c r="F611" s="248" t="s">
        <v>800</v>
      </c>
      <c r="G611" s="246"/>
      <c r="H611" s="249">
        <v>1</v>
      </c>
      <c r="I611" s="250"/>
      <c r="J611" s="246"/>
      <c r="K611" s="246"/>
      <c r="L611" s="251"/>
      <c r="M611" s="252"/>
      <c r="N611" s="253"/>
      <c r="O611" s="253"/>
      <c r="P611" s="253"/>
      <c r="Q611" s="253"/>
      <c r="R611" s="253"/>
      <c r="S611" s="253"/>
      <c r="T611" s="254"/>
      <c r="U611" s="13"/>
      <c r="V611" s="13"/>
      <c r="W611" s="13"/>
      <c r="X611" s="13"/>
      <c r="Y611" s="13"/>
      <c r="Z611" s="13"/>
      <c r="AA611" s="13"/>
      <c r="AB611" s="13"/>
      <c r="AC611" s="13"/>
      <c r="AD611" s="13"/>
      <c r="AE611" s="13"/>
      <c r="AT611" s="255" t="s">
        <v>159</v>
      </c>
      <c r="AU611" s="255" t="s">
        <v>87</v>
      </c>
      <c r="AV611" s="13" t="s">
        <v>87</v>
      </c>
      <c r="AW611" s="13" t="s">
        <v>32</v>
      </c>
      <c r="AX611" s="13" t="s">
        <v>85</v>
      </c>
      <c r="AY611" s="255" t="s">
        <v>148</v>
      </c>
    </row>
    <row r="612" spans="1:65" s="2" customFormat="1" ht="24.15" customHeight="1">
      <c r="A612" s="39"/>
      <c r="B612" s="40"/>
      <c r="C612" s="227" t="s">
        <v>814</v>
      </c>
      <c r="D612" s="227" t="s">
        <v>150</v>
      </c>
      <c r="E612" s="228" t="s">
        <v>815</v>
      </c>
      <c r="F612" s="229" t="s">
        <v>816</v>
      </c>
      <c r="G612" s="230" t="s">
        <v>418</v>
      </c>
      <c r="H612" s="231">
        <v>1</v>
      </c>
      <c r="I612" s="232"/>
      <c r="J612" s="233">
        <f>ROUND(I612*H612,2)</f>
        <v>0</v>
      </c>
      <c r="K612" s="229" t="s">
        <v>154</v>
      </c>
      <c r="L612" s="45"/>
      <c r="M612" s="234" t="s">
        <v>1</v>
      </c>
      <c r="N612" s="235" t="s">
        <v>42</v>
      </c>
      <c r="O612" s="92"/>
      <c r="P612" s="236">
        <f>O612*H612</f>
        <v>0</v>
      </c>
      <c r="Q612" s="236">
        <v>0</v>
      </c>
      <c r="R612" s="236">
        <f>Q612*H612</f>
        <v>0</v>
      </c>
      <c r="S612" s="236">
        <v>0</v>
      </c>
      <c r="T612" s="237">
        <f>S612*H612</f>
        <v>0</v>
      </c>
      <c r="U612" s="39"/>
      <c r="V612" s="39"/>
      <c r="W612" s="39"/>
      <c r="X612" s="39"/>
      <c r="Y612" s="39"/>
      <c r="Z612" s="39"/>
      <c r="AA612" s="39"/>
      <c r="AB612" s="39"/>
      <c r="AC612" s="39"/>
      <c r="AD612" s="39"/>
      <c r="AE612" s="39"/>
      <c r="AR612" s="238" t="s">
        <v>245</v>
      </c>
      <c r="AT612" s="238" t="s">
        <v>150</v>
      </c>
      <c r="AU612" s="238" t="s">
        <v>87</v>
      </c>
      <c r="AY612" s="18" t="s">
        <v>148</v>
      </c>
      <c r="BE612" s="239">
        <f>IF(N612="základní",J612,0)</f>
        <v>0</v>
      </c>
      <c r="BF612" s="239">
        <f>IF(N612="snížená",J612,0)</f>
        <v>0</v>
      </c>
      <c r="BG612" s="239">
        <f>IF(N612="zákl. přenesená",J612,0)</f>
        <v>0</v>
      </c>
      <c r="BH612" s="239">
        <f>IF(N612="sníž. přenesená",J612,0)</f>
        <v>0</v>
      </c>
      <c r="BI612" s="239">
        <f>IF(N612="nulová",J612,0)</f>
        <v>0</v>
      </c>
      <c r="BJ612" s="18" t="s">
        <v>85</v>
      </c>
      <c r="BK612" s="239">
        <f>ROUND(I612*H612,2)</f>
        <v>0</v>
      </c>
      <c r="BL612" s="18" t="s">
        <v>245</v>
      </c>
      <c r="BM612" s="238" t="s">
        <v>817</v>
      </c>
    </row>
    <row r="613" spans="1:47" s="2" customFormat="1" ht="12">
      <c r="A613" s="39"/>
      <c r="B613" s="40"/>
      <c r="C613" s="41"/>
      <c r="D613" s="240" t="s">
        <v>157</v>
      </c>
      <c r="E613" s="41"/>
      <c r="F613" s="241" t="s">
        <v>158</v>
      </c>
      <c r="G613" s="41"/>
      <c r="H613" s="41"/>
      <c r="I613" s="242"/>
      <c r="J613" s="41"/>
      <c r="K613" s="41"/>
      <c r="L613" s="45"/>
      <c r="M613" s="243"/>
      <c r="N613" s="244"/>
      <c r="O613" s="92"/>
      <c r="P613" s="92"/>
      <c r="Q613" s="92"/>
      <c r="R613" s="92"/>
      <c r="S613" s="92"/>
      <c r="T613" s="93"/>
      <c r="U613" s="39"/>
      <c r="V613" s="39"/>
      <c r="W613" s="39"/>
      <c r="X613" s="39"/>
      <c r="Y613" s="39"/>
      <c r="Z613" s="39"/>
      <c r="AA613" s="39"/>
      <c r="AB613" s="39"/>
      <c r="AC613" s="39"/>
      <c r="AD613" s="39"/>
      <c r="AE613" s="39"/>
      <c r="AT613" s="18" t="s">
        <v>157</v>
      </c>
      <c r="AU613" s="18" t="s">
        <v>87</v>
      </c>
    </row>
    <row r="614" spans="1:51" s="13" customFormat="1" ht="12">
      <c r="A614" s="13"/>
      <c r="B614" s="245"/>
      <c r="C614" s="246"/>
      <c r="D614" s="240" t="s">
        <v>159</v>
      </c>
      <c r="E614" s="247" t="s">
        <v>1</v>
      </c>
      <c r="F614" s="248" t="s">
        <v>805</v>
      </c>
      <c r="G614" s="246"/>
      <c r="H614" s="249">
        <v>1</v>
      </c>
      <c r="I614" s="250"/>
      <c r="J614" s="246"/>
      <c r="K614" s="246"/>
      <c r="L614" s="251"/>
      <c r="M614" s="252"/>
      <c r="N614" s="253"/>
      <c r="O614" s="253"/>
      <c r="P614" s="253"/>
      <c r="Q614" s="253"/>
      <c r="R614" s="253"/>
      <c r="S614" s="253"/>
      <c r="T614" s="254"/>
      <c r="U614" s="13"/>
      <c r="V614" s="13"/>
      <c r="W614" s="13"/>
      <c r="X614" s="13"/>
      <c r="Y614" s="13"/>
      <c r="Z614" s="13"/>
      <c r="AA614" s="13"/>
      <c r="AB614" s="13"/>
      <c r="AC614" s="13"/>
      <c r="AD614" s="13"/>
      <c r="AE614" s="13"/>
      <c r="AT614" s="255" t="s">
        <v>159</v>
      </c>
      <c r="AU614" s="255" t="s">
        <v>87</v>
      </c>
      <c r="AV614" s="13" t="s">
        <v>87</v>
      </c>
      <c r="AW614" s="13" t="s">
        <v>32</v>
      </c>
      <c r="AX614" s="13" t="s">
        <v>85</v>
      </c>
      <c r="AY614" s="255" t="s">
        <v>148</v>
      </c>
    </row>
    <row r="615" spans="1:65" s="2" customFormat="1" ht="21.75" customHeight="1">
      <c r="A615" s="39"/>
      <c r="B615" s="40"/>
      <c r="C615" s="227" t="s">
        <v>818</v>
      </c>
      <c r="D615" s="227" t="s">
        <v>150</v>
      </c>
      <c r="E615" s="228" t="s">
        <v>819</v>
      </c>
      <c r="F615" s="229" t="s">
        <v>820</v>
      </c>
      <c r="G615" s="230" t="s">
        <v>418</v>
      </c>
      <c r="H615" s="231">
        <v>1</v>
      </c>
      <c r="I615" s="232"/>
      <c r="J615" s="233">
        <f>ROUND(I615*H615,2)</f>
        <v>0</v>
      </c>
      <c r="K615" s="229" t="s">
        <v>154</v>
      </c>
      <c r="L615" s="45"/>
      <c r="M615" s="234" t="s">
        <v>1</v>
      </c>
      <c r="N615" s="235" t="s">
        <v>42</v>
      </c>
      <c r="O615" s="92"/>
      <c r="P615" s="236">
        <f>O615*H615</f>
        <v>0</v>
      </c>
      <c r="Q615" s="236">
        <v>0</v>
      </c>
      <c r="R615" s="236">
        <f>Q615*H615</f>
        <v>0</v>
      </c>
      <c r="S615" s="236">
        <v>0</v>
      </c>
      <c r="T615" s="237">
        <f>S615*H615</f>
        <v>0</v>
      </c>
      <c r="U615" s="39"/>
      <c r="V615" s="39"/>
      <c r="W615" s="39"/>
      <c r="X615" s="39"/>
      <c r="Y615" s="39"/>
      <c r="Z615" s="39"/>
      <c r="AA615" s="39"/>
      <c r="AB615" s="39"/>
      <c r="AC615" s="39"/>
      <c r="AD615" s="39"/>
      <c r="AE615" s="39"/>
      <c r="AR615" s="238" t="s">
        <v>245</v>
      </c>
      <c r="AT615" s="238" t="s">
        <v>150</v>
      </c>
      <c r="AU615" s="238" t="s">
        <v>87</v>
      </c>
      <c r="AY615" s="18" t="s">
        <v>148</v>
      </c>
      <c r="BE615" s="239">
        <f>IF(N615="základní",J615,0)</f>
        <v>0</v>
      </c>
      <c r="BF615" s="239">
        <f>IF(N615="snížená",J615,0)</f>
        <v>0</v>
      </c>
      <c r="BG615" s="239">
        <f>IF(N615="zákl. přenesená",J615,0)</f>
        <v>0</v>
      </c>
      <c r="BH615" s="239">
        <f>IF(N615="sníž. přenesená",J615,0)</f>
        <v>0</v>
      </c>
      <c r="BI615" s="239">
        <f>IF(N615="nulová",J615,0)</f>
        <v>0</v>
      </c>
      <c r="BJ615" s="18" t="s">
        <v>85</v>
      </c>
      <c r="BK615" s="239">
        <f>ROUND(I615*H615,2)</f>
        <v>0</v>
      </c>
      <c r="BL615" s="18" t="s">
        <v>245</v>
      </c>
      <c r="BM615" s="238" t="s">
        <v>821</v>
      </c>
    </row>
    <row r="616" spans="1:47" s="2" customFormat="1" ht="12">
      <c r="A616" s="39"/>
      <c r="B616" s="40"/>
      <c r="C616" s="41"/>
      <c r="D616" s="240" t="s">
        <v>157</v>
      </c>
      <c r="E616" s="41"/>
      <c r="F616" s="241" t="s">
        <v>158</v>
      </c>
      <c r="G616" s="41"/>
      <c r="H616" s="41"/>
      <c r="I616" s="242"/>
      <c r="J616" s="41"/>
      <c r="K616" s="41"/>
      <c r="L616" s="45"/>
      <c r="M616" s="243"/>
      <c r="N616" s="244"/>
      <c r="O616" s="92"/>
      <c r="P616" s="92"/>
      <c r="Q616" s="92"/>
      <c r="R616" s="92"/>
      <c r="S616" s="92"/>
      <c r="T616" s="93"/>
      <c r="U616" s="39"/>
      <c r="V616" s="39"/>
      <c r="W616" s="39"/>
      <c r="X616" s="39"/>
      <c r="Y616" s="39"/>
      <c r="Z616" s="39"/>
      <c r="AA616" s="39"/>
      <c r="AB616" s="39"/>
      <c r="AC616" s="39"/>
      <c r="AD616" s="39"/>
      <c r="AE616" s="39"/>
      <c r="AT616" s="18" t="s">
        <v>157</v>
      </c>
      <c r="AU616" s="18" t="s">
        <v>87</v>
      </c>
    </row>
    <row r="617" spans="1:51" s="13" customFormat="1" ht="12">
      <c r="A617" s="13"/>
      <c r="B617" s="245"/>
      <c r="C617" s="246"/>
      <c r="D617" s="240" t="s">
        <v>159</v>
      </c>
      <c r="E617" s="247" t="s">
        <v>1</v>
      </c>
      <c r="F617" s="248" t="s">
        <v>822</v>
      </c>
      <c r="G617" s="246"/>
      <c r="H617" s="249">
        <v>1</v>
      </c>
      <c r="I617" s="250"/>
      <c r="J617" s="246"/>
      <c r="K617" s="246"/>
      <c r="L617" s="251"/>
      <c r="M617" s="252"/>
      <c r="N617" s="253"/>
      <c r="O617" s="253"/>
      <c r="P617" s="253"/>
      <c r="Q617" s="253"/>
      <c r="R617" s="253"/>
      <c r="S617" s="253"/>
      <c r="T617" s="254"/>
      <c r="U617" s="13"/>
      <c r="V617" s="13"/>
      <c r="W617" s="13"/>
      <c r="X617" s="13"/>
      <c r="Y617" s="13"/>
      <c r="Z617" s="13"/>
      <c r="AA617" s="13"/>
      <c r="AB617" s="13"/>
      <c r="AC617" s="13"/>
      <c r="AD617" s="13"/>
      <c r="AE617" s="13"/>
      <c r="AT617" s="255" t="s">
        <v>159</v>
      </c>
      <c r="AU617" s="255" t="s">
        <v>87</v>
      </c>
      <c r="AV617" s="13" t="s">
        <v>87</v>
      </c>
      <c r="AW617" s="13" t="s">
        <v>32</v>
      </c>
      <c r="AX617" s="13" t="s">
        <v>85</v>
      </c>
      <c r="AY617" s="255" t="s">
        <v>148</v>
      </c>
    </row>
    <row r="618" spans="1:63" s="12" customFormat="1" ht="25.9" customHeight="1">
      <c r="A618" s="12"/>
      <c r="B618" s="211"/>
      <c r="C618" s="212"/>
      <c r="D618" s="213" t="s">
        <v>76</v>
      </c>
      <c r="E618" s="214" t="s">
        <v>823</v>
      </c>
      <c r="F618" s="214" t="s">
        <v>824</v>
      </c>
      <c r="G618" s="212"/>
      <c r="H618" s="212"/>
      <c r="I618" s="215"/>
      <c r="J618" s="216">
        <f>BK618</f>
        <v>0</v>
      </c>
      <c r="K618" s="212"/>
      <c r="L618" s="217"/>
      <c r="M618" s="218"/>
      <c r="N618" s="219"/>
      <c r="O618" s="219"/>
      <c r="P618" s="220">
        <f>SUM(P619:P627)</f>
        <v>0</v>
      </c>
      <c r="Q618" s="219"/>
      <c r="R618" s="220">
        <f>SUM(R619:R627)</f>
        <v>0</v>
      </c>
      <c r="S618" s="219"/>
      <c r="T618" s="221">
        <f>SUM(T619:T627)</f>
        <v>0</v>
      </c>
      <c r="U618" s="12"/>
      <c r="V618" s="12"/>
      <c r="W618" s="12"/>
      <c r="X618" s="12"/>
      <c r="Y618" s="12"/>
      <c r="Z618" s="12"/>
      <c r="AA618" s="12"/>
      <c r="AB618" s="12"/>
      <c r="AC618" s="12"/>
      <c r="AD618" s="12"/>
      <c r="AE618" s="12"/>
      <c r="AR618" s="222" t="s">
        <v>155</v>
      </c>
      <c r="AT618" s="223" t="s">
        <v>76</v>
      </c>
      <c r="AU618" s="223" t="s">
        <v>77</v>
      </c>
      <c r="AY618" s="222" t="s">
        <v>148</v>
      </c>
      <c r="BK618" s="224">
        <f>SUM(BK619:BK627)</f>
        <v>0</v>
      </c>
    </row>
    <row r="619" spans="1:65" s="2" customFormat="1" ht="21.75" customHeight="1">
      <c r="A619" s="39"/>
      <c r="B619" s="40"/>
      <c r="C619" s="227" t="s">
        <v>825</v>
      </c>
      <c r="D619" s="227" t="s">
        <v>150</v>
      </c>
      <c r="E619" s="228" t="s">
        <v>826</v>
      </c>
      <c r="F619" s="229" t="s">
        <v>827</v>
      </c>
      <c r="G619" s="230" t="s">
        <v>828</v>
      </c>
      <c r="H619" s="231">
        <v>70</v>
      </c>
      <c r="I619" s="232"/>
      <c r="J619" s="233">
        <f>ROUND(I619*H619,2)</f>
        <v>0</v>
      </c>
      <c r="K619" s="229" t="s">
        <v>163</v>
      </c>
      <c r="L619" s="45"/>
      <c r="M619" s="234" t="s">
        <v>1</v>
      </c>
      <c r="N619" s="235" t="s">
        <v>42</v>
      </c>
      <c r="O619" s="92"/>
      <c r="P619" s="236">
        <f>O619*H619</f>
        <v>0</v>
      </c>
      <c r="Q619" s="236">
        <v>0</v>
      </c>
      <c r="R619" s="236">
        <f>Q619*H619</f>
        <v>0</v>
      </c>
      <c r="S619" s="236">
        <v>0</v>
      </c>
      <c r="T619" s="237">
        <f>S619*H619</f>
        <v>0</v>
      </c>
      <c r="U619" s="39"/>
      <c r="V619" s="39"/>
      <c r="W619" s="39"/>
      <c r="X619" s="39"/>
      <c r="Y619" s="39"/>
      <c r="Z619" s="39"/>
      <c r="AA619" s="39"/>
      <c r="AB619" s="39"/>
      <c r="AC619" s="39"/>
      <c r="AD619" s="39"/>
      <c r="AE619" s="39"/>
      <c r="AR619" s="238" t="s">
        <v>829</v>
      </c>
      <c r="AT619" s="238" t="s">
        <v>150</v>
      </c>
      <c r="AU619" s="238" t="s">
        <v>85</v>
      </c>
      <c r="AY619" s="18" t="s">
        <v>148</v>
      </c>
      <c r="BE619" s="239">
        <f>IF(N619="základní",J619,0)</f>
        <v>0</v>
      </c>
      <c r="BF619" s="239">
        <f>IF(N619="snížená",J619,0)</f>
        <v>0</v>
      </c>
      <c r="BG619" s="239">
        <f>IF(N619="zákl. přenesená",J619,0)</f>
        <v>0</v>
      </c>
      <c r="BH619" s="239">
        <f>IF(N619="sníž. přenesená",J619,0)</f>
        <v>0</v>
      </c>
      <c r="BI619" s="239">
        <f>IF(N619="nulová",J619,0)</f>
        <v>0</v>
      </c>
      <c r="BJ619" s="18" t="s">
        <v>85</v>
      </c>
      <c r="BK619" s="239">
        <f>ROUND(I619*H619,2)</f>
        <v>0</v>
      </c>
      <c r="BL619" s="18" t="s">
        <v>829</v>
      </c>
      <c r="BM619" s="238" t="s">
        <v>830</v>
      </c>
    </row>
    <row r="620" spans="1:47" s="2" customFormat="1" ht="12">
      <c r="A620" s="39"/>
      <c r="B620" s="40"/>
      <c r="C620" s="41"/>
      <c r="D620" s="240" t="s">
        <v>157</v>
      </c>
      <c r="E620" s="41"/>
      <c r="F620" s="241" t="s">
        <v>831</v>
      </c>
      <c r="G620" s="41"/>
      <c r="H620" s="41"/>
      <c r="I620" s="242"/>
      <c r="J620" s="41"/>
      <c r="K620" s="41"/>
      <c r="L620" s="45"/>
      <c r="M620" s="243"/>
      <c r="N620" s="244"/>
      <c r="O620" s="92"/>
      <c r="P620" s="92"/>
      <c r="Q620" s="92"/>
      <c r="R620" s="92"/>
      <c r="S620" s="92"/>
      <c r="T620" s="93"/>
      <c r="U620" s="39"/>
      <c r="V620" s="39"/>
      <c r="W620" s="39"/>
      <c r="X620" s="39"/>
      <c r="Y620" s="39"/>
      <c r="Z620" s="39"/>
      <c r="AA620" s="39"/>
      <c r="AB620" s="39"/>
      <c r="AC620" s="39"/>
      <c r="AD620" s="39"/>
      <c r="AE620" s="39"/>
      <c r="AT620" s="18" t="s">
        <v>157</v>
      </c>
      <c r="AU620" s="18" t="s">
        <v>85</v>
      </c>
    </row>
    <row r="621" spans="1:51" s="14" customFormat="1" ht="12">
      <c r="A621" s="14"/>
      <c r="B621" s="256"/>
      <c r="C621" s="257"/>
      <c r="D621" s="240" t="s">
        <v>159</v>
      </c>
      <c r="E621" s="258" t="s">
        <v>1</v>
      </c>
      <c r="F621" s="259" t="s">
        <v>832</v>
      </c>
      <c r="G621" s="257"/>
      <c r="H621" s="258" t="s">
        <v>1</v>
      </c>
      <c r="I621" s="260"/>
      <c r="J621" s="257"/>
      <c r="K621" s="257"/>
      <c r="L621" s="261"/>
      <c r="M621" s="262"/>
      <c r="N621" s="263"/>
      <c r="O621" s="263"/>
      <c r="P621" s="263"/>
      <c r="Q621" s="263"/>
      <c r="R621" s="263"/>
      <c r="S621" s="263"/>
      <c r="T621" s="264"/>
      <c r="U621" s="14"/>
      <c r="V621" s="14"/>
      <c r="W621" s="14"/>
      <c r="X621" s="14"/>
      <c r="Y621" s="14"/>
      <c r="Z621" s="14"/>
      <c r="AA621" s="14"/>
      <c r="AB621" s="14"/>
      <c r="AC621" s="14"/>
      <c r="AD621" s="14"/>
      <c r="AE621" s="14"/>
      <c r="AT621" s="265" t="s">
        <v>159</v>
      </c>
      <c r="AU621" s="265" t="s">
        <v>85</v>
      </c>
      <c r="AV621" s="14" t="s">
        <v>85</v>
      </c>
      <c r="AW621" s="14" t="s">
        <v>32</v>
      </c>
      <c r="AX621" s="14" t="s">
        <v>77</v>
      </c>
      <c r="AY621" s="265" t="s">
        <v>148</v>
      </c>
    </row>
    <row r="622" spans="1:51" s="14" customFormat="1" ht="12">
      <c r="A622" s="14"/>
      <c r="B622" s="256"/>
      <c r="C622" s="257"/>
      <c r="D622" s="240" t="s">
        <v>159</v>
      </c>
      <c r="E622" s="258" t="s">
        <v>1</v>
      </c>
      <c r="F622" s="259" t="s">
        <v>833</v>
      </c>
      <c r="G622" s="257"/>
      <c r="H622" s="258" t="s">
        <v>1</v>
      </c>
      <c r="I622" s="260"/>
      <c r="J622" s="257"/>
      <c r="K622" s="257"/>
      <c r="L622" s="261"/>
      <c r="M622" s="262"/>
      <c r="N622" s="263"/>
      <c r="O622" s="263"/>
      <c r="P622" s="263"/>
      <c r="Q622" s="263"/>
      <c r="R622" s="263"/>
      <c r="S622" s="263"/>
      <c r="T622" s="264"/>
      <c r="U622" s="14"/>
      <c r="V622" s="14"/>
      <c r="W622" s="14"/>
      <c r="X622" s="14"/>
      <c r="Y622" s="14"/>
      <c r="Z622" s="14"/>
      <c r="AA622" s="14"/>
      <c r="AB622" s="14"/>
      <c r="AC622" s="14"/>
      <c r="AD622" s="14"/>
      <c r="AE622" s="14"/>
      <c r="AT622" s="265" t="s">
        <v>159</v>
      </c>
      <c r="AU622" s="265" t="s">
        <v>85</v>
      </c>
      <c r="AV622" s="14" t="s">
        <v>85</v>
      </c>
      <c r="AW622" s="14" t="s">
        <v>32</v>
      </c>
      <c r="AX622" s="14" t="s">
        <v>77</v>
      </c>
      <c r="AY622" s="265" t="s">
        <v>148</v>
      </c>
    </row>
    <row r="623" spans="1:51" s="13" customFormat="1" ht="12">
      <c r="A623" s="13"/>
      <c r="B623" s="245"/>
      <c r="C623" s="246"/>
      <c r="D623" s="240" t="s">
        <v>159</v>
      </c>
      <c r="E623" s="247" t="s">
        <v>1</v>
      </c>
      <c r="F623" s="248" t="s">
        <v>562</v>
      </c>
      <c r="G623" s="246"/>
      <c r="H623" s="249">
        <v>70</v>
      </c>
      <c r="I623" s="250"/>
      <c r="J623" s="246"/>
      <c r="K623" s="246"/>
      <c r="L623" s="251"/>
      <c r="M623" s="252"/>
      <c r="N623" s="253"/>
      <c r="O623" s="253"/>
      <c r="P623" s="253"/>
      <c r="Q623" s="253"/>
      <c r="R623" s="253"/>
      <c r="S623" s="253"/>
      <c r="T623" s="254"/>
      <c r="U623" s="13"/>
      <c r="V623" s="13"/>
      <c r="W623" s="13"/>
      <c r="X623" s="13"/>
      <c r="Y623" s="13"/>
      <c r="Z623" s="13"/>
      <c r="AA623" s="13"/>
      <c r="AB623" s="13"/>
      <c r="AC623" s="13"/>
      <c r="AD623" s="13"/>
      <c r="AE623" s="13"/>
      <c r="AT623" s="255" t="s">
        <v>159</v>
      </c>
      <c r="AU623" s="255" t="s">
        <v>85</v>
      </c>
      <c r="AV623" s="13" t="s">
        <v>87</v>
      </c>
      <c r="AW623" s="13" t="s">
        <v>32</v>
      </c>
      <c r="AX623" s="13" t="s">
        <v>77</v>
      </c>
      <c r="AY623" s="255" t="s">
        <v>148</v>
      </c>
    </row>
    <row r="624" spans="1:51" s="15" customFormat="1" ht="12">
      <c r="A624" s="15"/>
      <c r="B624" s="266"/>
      <c r="C624" s="267"/>
      <c r="D624" s="240" t="s">
        <v>159</v>
      </c>
      <c r="E624" s="268" t="s">
        <v>1</v>
      </c>
      <c r="F624" s="269" t="s">
        <v>167</v>
      </c>
      <c r="G624" s="267"/>
      <c r="H624" s="270">
        <v>70</v>
      </c>
      <c r="I624" s="271"/>
      <c r="J624" s="267"/>
      <c r="K624" s="267"/>
      <c r="L624" s="272"/>
      <c r="M624" s="273"/>
      <c r="N624" s="274"/>
      <c r="O624" s="274"/>
      <c r="P624" s="274"/>
      <c r="Q624" s="274"/>
      <c r="R624" s="274"/>
      <c r="S624" s="274"/>
      <c r="T624" s="275"/>
      <c r="U624" s="15"/>
      <c r="V624" s="15"/>
      <c r="W624" s="15"/>
      <c r="X624" s="15"/>
      <c r="Y624" s="15"/>
      <c r="Z624" s="15"/>
      <c r="AA624" s="15"/>
      <c r="AB624" s="15"/>
      <c r="AC624" s="15"/>
      <c r="AD624" s="15"/>
      <c r="AE624" s="15"/>
      <c r="AT624" s="276" t="s">
        <v>159</v>
      </c>
      <c r="AU624" s="276" t="s">
        <v>85</v>
      </c>
      <c r="AV624" s="15" t="s">
        <v>155</v>
      </c>
      <c r="AW624" s="15" t="s">
        <v>32</v>
      </c>
      <c r="AX624" s="15" t="s">
        <v>85</v>
      </c>
      <c r="AY624" s="276" t="s">
        <v>148</v>
      </c>
    </row>
    <row r="625" spans="1:65" s="2" customFormat="1" ht="37.8" customHeight="1">
      <c r="A625" s="39"/>
      <c r="B625" s="40"/>
      <c r="C625" s="227" t="s">
        <v>834</v>
      </c>
      <c r="D625" s="227" t="s">
        <v>150</v>
      </c>
      <c r="E625" s="228" t="s">
        <v>835</v>
      </c>
      <c r="F625" s="229" t="s">
        <v>836</v>
      </c>
      <c r="G625" s="230" t="s">
        <v>153</v>
      </c>
      <c r="H625" s="231">
        <v>380</v>
      </c>
      <c r="I625" s="232"/>
      <c r="J625" s="233">
        <f>ROUND(I625*H625,2)</f>
        <v>0</v>
      </c>
      <c r="K625" s="229" t="s">
        <v>154</v>
      </c>
      <c r="L625" s="45"/>
      <c r="M625" s="234" t="s">
        <v>1</v>
      </c>
      <c r="N625" s="235" t="s">
        <v>42</v>
      </c>
      <c r="O625" s="92"/>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829</v>
      </c>
      <c r="AT625" s="238" t="s">
        <v>150</v>
      </c>
      <c r="AU625" s="238" t="s">
        <v>85</v>
      </c>
      <c r="AY625" s="18" t="s">
        <v>148</v>
      </c>
      <c r="BE625" s="239">
        <f>IF(N625="základní",J625,0)</f>
        <v>0</v>
      </c>
      <c r="BF625" s="239">
        <f>IF(N625="snížená",J625,0)</f>
        <v>0</v>
      </c>
      <c r="BG625" s="239">
        <f>IF(N625="zákl. přenesená",J625,0)</f>
        <v>0</v>
      </c>
      <c r="BH625" s="239">
        <f>IF(N625="sníž. přenesená",J625,0)</f>
        <v>0</v>
      </c>
      <c r="BI625" s="239">
        <f>IF(N625="nulová",J625,0)</f>
        <v>0</v>
      </c>
      <c r="BJ625" s="18" t="s">
        <v>85</v>
      </c>
      <c r="BK625" s="239">
        <f>ROUND(I625*H625,2)</f>
        <v>0</v>
      </c>
      <c r="BL625" s="18" t="s">
        <v>829</v>
      </c>
      <c r="BM625" s="238" t="s">
        <v>837</v>
      </c>
    </row>
    <row r="626" spans="1:47" s="2" customFormat="1" ht="12">
      <c r="A626" s="39"/>
      <c r="B626" s="40"/>
      <c r="C626" s="41"/>
      <c r="D626" s="240" t="s">
        <v>157</v>
      </c>
      <c r="E626" s="41"/>
      <c r="F626" s="241" t="s">
        <v>158</v>
      </c>
      <c r="G626" s="41"/>
      <c r="H626" s="41"/>
      <c r="I626" s="242"/>
      <c r="J626" s="41"/>
      <c r="K626" s="41"/>
      <c r="L626" s="45"/>
      <c r="M626" s="243"/>
      <c r="N626" s="244"/>
      <c r="O626" s="92"/>
      <c r="P626" s="92"/>
      <c r="Q626" s="92"/>
      <c r="R626" s="92"/>
      <c r="S626" s="92"/>
      <c r="T626" s="93"/>
      <c r="U626" s="39"/>
      <c r="V626" s="39"/>
      <c r="W626" s="39"/>
      <c r="X626" s="39"/>
      <c r="Y626" s="39"/>
      <c r="Z626" s="39"/>
      <c r="AA626" s="39"/>
      <c r="AB626" s="39"/>
      <c r="AC626" s="39"/>
      <c r="AD626" s="39"/>
      <c r="AE626" s="39"/>
      <c r="AT626" s="18" t="s">
        <v>157</v>
      </c>
      <c r="AU626" s="18" t="s">
        <v>85</v>
      </c>
    </row>
    <row r="627" spans="1:51" s="13" customFormat="1" ht="12">
      <c r="A627" s="13"/>
      <c r="B627" s="245"/>
      <c r="C627" s="246"/>
      <c r="D627" s="240" t="s">
        <v>159</v>
      </c>
      <c r="E627" s="247" t="s">
        <v>1</v>
      </c>
      <c r="F627" s="248" t="s">
        <v>838</v>
      </c>
      <c r="G627" s="246"/>
      <c r="H627" s="249">
        <v>380</v>
      </c>
      <c r="I627" s="250"/>
      <c r="J627" s="246"/>
      <c r="K627" s="246"/>
      <c r="L627" s="251"/>
      <c r="M627" s="298"/>
      <c r="N627" s="299"/>
      <c r="O627" s="299"/>
      <c r="P627" s="299"/>
      <c r="Q627" s="299"/>
      <c r="R627" s="299"/>
      <c r="S627" s="299"/>
      <c r="T627" s="300"/>
      <c r="U627" s="13"/>
      <c r="V627" s="13"/>
      <c r="W627" s="13"/>
      <c r="X627" s="13"/>
      <c r="Y627" s="13"/>
      <c r="Z627" s="13"/>
      <c r="AA627" s="13"/>
      <c r="AB627" s="13"/>
      <c r="AC627" s="13"/>
      <c r="AD627" s="13"/>
      <c r="AE627" s="13"/>
      <c r="AT627" s="255" t="s">
        <v>159</v>
      </c>
      <c r="AU627" s="255" t="s">
        <v>85</v>
      </c>
      <c r="AV627" s="13" t="s">
        <v>87</v>
      </c>
      <c r="AW627" s="13" t="s">
        <v>32</v>
      </c>
      <c r="AX627" s="13" t="s">
        <v>85</v>
      </c>
      <c r="AY627" s="255" t="s">
        <v>148</v>
      </c>
    </row>
    <row r="628" spans="1:31" s="2" customFormat="1" ht="6.95" customHeight="1">
      <c r="A628" s="39"/>
      <c r="B628" s="67"/>
      <c r="C628" s="68"/>
      <c r="D628" s="68"/>
      <c r="E628" s="68"/>
      <c r="F628" s="68"/>
      <c r="G628" s="68"/>
      <c r="H628" s="68"/>
      <c r="I628" s="68"/>
      <c r="J628" s="68"/>
      <c r="K628" s="68"/>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126:K627"/>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839</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ROUND((SUM(BE126:BE291)),2)</f>
        <v>0</v>
      </c>
      <c r="G33" s="39"/>
      <c r="H33" s="39"/>
      <c r="I33" s="165">
        <v>0.21</v>
      </c>
      <c r="J33" s="164">
        <f>ROUND(((SUM(BE126:BE291))*I33),2)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ROUND((SUM(BF126:BF291)),2)</f>
        <v>0</v>
      </c>
      <c r="G34" s="39"/>
      <c r="H34" s="39"/>
      <c r="I34" s="165">
        <v>0.15</v>
      </c>
      <c r="J34" s="164">
        <f>ROUND(((SUM(BF126:BF291))*I34),2)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ROUND((SUM(BG126:BG291)),2)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ROUND((SUM(BH126:BH291)),2)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ROUND((SUM(BI126:BI291)),2)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Výměna výplní otvorů</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J127</f>
        <v>0</v>
      </c>
      <c r="K97" s="190"/>
      <c r="L97" s="194"/>
      <c r="S97" s="9"/>
      <c r="T97" s="9"/>
      <c r="U97" s="9"/>
      <c r="V97" s="9"/>
      <c r="W97" s="9"/>
      <c r="X97" s="9"/>
      <c r="Y97" s="9"/>
      <c r="Z97" s="9"/>
      <c r="AA97" s="9"/>
      <c r="AB97" s="9"/>
      <c r="AC97" s="9"/>
      <c r="AD97" s="9"/>
      <c r="AE97" s="9"/>
    </row>
    <row r="98" spans="1:31" s="10" customFormat="1" ht="19.9" customHeight="1">
      <c r="A98" s="10"/>
      <c r="B98" s="195"/>
      <c r="C98" s="134"/>
      <c r="D98" s="196" t="s">
        <v>124</v>
      </c>
      <c r="E98" s="197"/>
      <c r="F98" s="197"/>
      <c r="G98" s="197"/>
      <c r="H98" s="197"/>
      <c r="I98" s="197"/>
      <c r="J98" s="198">
        <f>J128</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125</v>
      </c>
      <c r="E99" s="197"/>
      <c r="F99" s="197"/>
      <c r="G99" s="197"/>
      <c r="H99" s="197"/>
      <c r="I99" s="197"/>
      <c r="J99" s="198">
        <f>J155</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126</v>
      </c>
      <c r="E100" s="197"/>
      <c r="F100" s="197"/>
      <c r="G100" s="197"/>
      <c r="H100" s="197"/>
      <c r="I100" s="197"/>
      <c r="J100" s="198">
        <f>J203</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127</v>
      </c>
      <c r="E101" s="197"/>
      <c r="F101" s="197"/>
      <c r="G101" s="197"/>
      <c r="H101" s="197"/>
      <c r="I101" s="197"/>
      <c r="J101" s="198">
        <f>J215</f>
        <v>0</v>
      </c>
      <c r="K101" s="134"/>
      <c r="L101" s="199"/>
      <c r="S101" s="10"/>
      <c r="T101" s="10"/>
      <c r="U101" s="10"/>
      <c r="V101" s="10"/>
      <c r="W101" s="10"/>
      <c r="X101" s="10"/>
      <c r="Y101" s="10"/>
      <c r="Z101" s="10"/>
      <c r="AA101" s="10"/>
      <c r="AB101" s="10"/>
      <c r="AC101" s="10"/>
      <c r="AD101" s="10"/>
      <c r="AE101" s="10"/>
    </row>
    <row r="102" spans="1:31" s="9" customFormat="1" ht="24.95" customHeight="1">
      <c r="A102" s="9"/>
      <c r="B102" s="189"/>
      <c r="C102" s="190"/>
      <c r="D102" s="191" t="s">
        <v>128</v>
      </c>
      <c r="E102" s="192"/>
      <c r="F102" s="192"/>
      <c r="G102" s="192"/>
      <c r="H102" s="192"/>
      <c r="I102" s="192"/>
      <c r="J102" s="193">
        <f>J217</f>
        <v>0</v>
      </c>
      <c r="K102" s="190"/>
      <c r="L102" s="194"/>
      <c r="S102" s="9"/>
      <c r="T102" s="9"/>
      <c r="U102" s="9"/>
      <c r="V102" s="9"/>
      <c r="W102" s="9"/>
      <c r="X102" s="9"/>
      <c r="Y102" s="9"/>
      <c r="Z102" s="9"/>
      <c r="AA102" s="9"/>
      <c r="AB102" s="9"/>
      <c r="AC102" s="9"/>
      <c r="AD102" s="9"/>
      <c r="AE102" s="9"/>
    </row>
    <row r="103" spans="1:31" s="10" customFormat="1" ht="19.9" customHeight="1">
      <c r="A103" s="10"/>
      <c r="B103" s="195"/>
      <c r="C103" s="134"/>
      <c r="D103" s="196" t="s">
        <v>840</v>
      </c>
      <c r="E103" s="197"/>
      <c r="F103" s="197"/>
      <c r="G103" s="197"/>
      <c r="H103" s="197"/>
      <c r="I103" s="197"/>
      <c r="J103" s="198">
        <f>J218</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131</v>
      </c>
      <c r="E104" s="197"/>
      <c r="F104" s="197"/>
      <c r="G104" s="197"/>
      <c r="H104" s="197"/>
      <c r="I104" s="197"/>
      <c r="J104" s="198">
        <f>J264</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841</v>
      </c>
      <c r="E105" s="197"/>
      <c r="F105" s="197"/>
      <c r="G105" s="197"/>
      <c r="H105" s="197"/>
      <c r="I105" s="197"/>
      <c r="J105" s="198">
        <f>J276</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842</v>
      </c>
      <c r="E106" s="197"/>
      <c r="F106" s="197"/>
      <c r="G106" s="197"/>
      <c r="H106" s="197"/>
      <c r="I106" s="197"/>
      <c r="J106" s="198">
        <f>J289</f>
        <v>0</v>
      </c>
      <c r="K106" s="134"/>
      <c r="L106" s="199"/>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133</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4" t="str">
        <f>E7</f>
        <v>Snížení en. náročnosti budovy dílen VOŠS a SPŠS v Náchodě</v>
      </c>
      <c r="F116" s="33"/>
      <c r="G116" s="33"/>
      <c r="H116" s="33"/>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114</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77" t="str">
        <f>E9</f>
        <v>02 - Výměna výplní otvorů</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20</v>
      </c>
      <c r="D120" s="41"/>
      <c r="E120" s="41"/>
      <c r="F120" s="28" t="str">
        <f>F12</f>
        <v>Pražská 931</v>
      </c>
      <c r="G120" s="41"/>
      <c r="H120" s="41"/>
      <c r="I120" s="33" t="s">
        <v>22</v>
      </c>
      <c r="J120" s="80" t="str">
        <f>IF(J12="","",J12)</f>
        <v>12. 11. 2021</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40.05" customHeight="1">
      <c r="A122" s="39"/>
      <c r="B122" s="40"/>
      <c r="C122" s="33" t="s">
        <v>24</v>
      </c>
      <c r="D122" s="41"/>
      <c r="E122" s="41"/>
      <c r="F122" s="28" t="str">
        <f>E15</f>
        <v>SPŠS a OA Pražská 931, Náchod</v>
      </c>
      <c r="G122" s="41"/>
      <c r="H122" s="41"/>
      <c r="I122" s="33" t="s">
        <v>30</v>
      </c>
      <c r="J122" s="37" t="str">
        <f>E21</f>
        <v>OBCHODNÍ PROJEKT HRADEC KRÁLOVÉ v.o.s.</v>
      </c>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28</v>
      </c>
      <c r="D123" s="41"/>
      <c r="E123" s="41"/>
      <c r="F123" s="28" t="str">
        <f>IF(E18="","",E18)</f>
        <v>Vyplň údaj</v>
      </c>
      <c r="G123" s="41"/>
      <c r="H123" s="41"/>
      <c r="I123" s="33" t="s">
        <v>33</v>
      </c>
      <c r="J123" s="37" t="str">
        <f>E24</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11" customFormat="1" ht="29.25" customHeight="1">
      <c r="A125" s="200"/>
      <c r="B125" s="201"/>
      <c r="C125" s="202" t="s">
        <v>134</v>
      </c>
      <c r="D125" s="203" t="s">
        <v>62</v>
      </c>
      <c r="E125" s="203" t="s">
        <v>58</v>
      </c>
      <c r="F125" s="203" t="s">
        <v>59</v>
      </c>
      <c r="G125" s="203" t="s">
        <v>135</v>
      </c>
      <c r="H125" s="203" t="s">
        <v>136</v>
      </c>
      <c r="I125" s="203" t="s">
        <v>137</v>
      </c>
      <c r="J125" s="203" t="s">
        <v>119</v>
      </c>
      <c r="K125" s="204" t="s">
        <v>138</v>
      </c>
      <c r="L125" s="205"/>
      <c r="M125" s="101" t="s">
        <v>1</v>
      </c>
      <c r="N125" s="102" t="s">
        <v>41</v>
      </c>
      <c r="O125" s="102" t="s">
        <v>139</v>
      </c>
      <c r="P125" s="102" t="s">
        <v>140</v>
      </c>
      <c r="Q125" s="102" t="s">
        <v>141</v>
      </c>
      <c r="R125" s="102" t="s">
        <v>142</v>
      </c>
      <c r="S125" s="102" t="s">
        <v>143</v>
      </c>
      <c r="T125" s="103" t="s">
        <v>144</v>
      </c>
      <c r="U125" s="200"/>
      <c r="V125" s="200"/>
      <c r="W125" s="200"/>
      <c r="X125" s="200"/>
      <c r="Y125" s="200"/>
      <c r="Z125" s="200"/>
      <c r="AA125" s="200"/>
      <c r="AB125" s="200"/>
      <c r="AC125" s="200"/>
      <c r="AD125" s="200"/>
      <c r="AE125" s="200"/>
    </row>
    <row r="126" spans="1:63" s="2" customFormat="1" ht="22.8" customHeight="1">
      <c r="A126" s="39"/>
      <c r="B126" s="40"/>
      <c r="C126" s="108" t="s">
        <v>145</v>
      </c>
      <c r="D126" s="41"/>
      <c r="E126" s="41"/>
      <c r="F126" s="41"/>
      <c r="G126" s="41"/>
      <c r="H126" s="41"/>
      <c r="I126" s="41"/>
      <c r="J126" s="206">
        <f>BK126</f>
        <v>0</v>
      </c>
      <c r="K126" s="41"/>
      <c r="L126" s="45"/>
      <c r="M126" s="104"/>
      <c r="N126" s="207"/>
      <c r="O126" s="105"/>
      <c r="P126" s="208">
        <f>P127+P217</f>
        <v>0</v>
      </c>
      <c r="Q126" s="105"/>
      <c r="R126" s="208">
        <f>R127+R217</f>
        <v>11.932697600000001</v>
      </c>
      <c r="S126" s="105"/>
      <c r="T126" s="209">
        <f>T127+T217</f>
        <v>22.6924332</v>
      </c>
      <c r="U126" s="39"/>
      <c r="V126" s="39"/>
      <c r="W126" s="39"/>
      <c r="X126" s="39"/>
      <c r="Y126" s="39"/>
      <c r="Z126" s="39"/>
      <c r="AA126" s="39"/>
      <c r="AB126" s="39"/>
      <c r="AC126" s="39"/>
      <c r="AD126" s="39"/>
      <c r="AE126" s="39"/>
      <c r="AT126" s="18" t="s">
        <v>76</v>
      </c>
      <c r="AU126" s="18" t="s">
        <v>121</v>
      </c>
      <c r="BK126" s="210">
        <f>BK127+BK217</f>
        <v>0</v>
      </c>
    </row>
    <row r="127" spans="1:63" s="12" customFormat="1" ht="25.9" customHeight="1">
      <c r="A127" s="12"/>
      <c r="B127" s="211"/>
      <c r="C127" s="212"/>
      <c r="D127" s="213" t="s">
        <v>76</v>
      </c>
      <c r="E127" s="214" t="s">
        <v>146</v>
      </c>
      <c r="F127" s="214" t="s">
        <v>147</v>
      </c>
      <c r="G127" s="212"/>
      <c r="H127" s="212"/>
      <c r="I127" s="215"/>
      <c r="J127" s="216">
        <f>BK127</f>
        <v>0</v>
      </c>
      <c r="K127" s="212"/>
      <c r="L127" s="217"/>
      <c r="M127" s="218"/>
      <c r="N127" s="219"/>
      <c r="O127" s="219"/>
      <c r="P127" s="220">
        <f>P128+P155+P203+P215</f>
        <v>0</v>
      </c>
      <c r="Q127" s="219"/>
      <c r="R127" s="220">
        <f>R128+R155+R203+R215</f>
        <v>9.652355700000001</v>
      </c>
      <c r="S127" s="219"/>
      <c r="T127" s="221">
        <f>T128+T155+T203+T215</f>
        <v>15.92704</v>
      </c>
      <c r="U127" s="12"/>
      <c r="V127" s="12"/>
      <c r="W127" s="12"/>
      <c r="X127" s="12"/>
      <c r="Y127" s="12"/>
      <c r="Z127" s="12"/>
      <c r="AA127" s="12"/>
      <c r="AB127" s="12"/>
      <c r="AC127" s="12"/>
      <c r="AD127" s="12"/>
      <c r="AE127" s="12"/>
      <c r="AR127" s="222" t="s">
        <v>85</v>
      </c>
      <c r="AT127" s="223" t="s">
        <v>76</v>
      </c>
      <c r="AU127" s="223" t="s">
        <v>77</v>
      </c>
      <c r="AY127" s="222" t="s">
        <v>148</v>
      </c>
      <c r="BK127" s="224">
        <f>BK128+BK155+BK203+BK215</f>
        <v>0</v>
      </c>
    </row>
    <row r="128" spans="1:63" s="12" customFormat="1" ht="22.8" customHeight="1">
      <c r="A128" s="12"/>
      <c r="B128" s="211"/>
      <c r="C128" s="212"/>
      <c r="D128" s="213" t="s">
        <v>76</v>
      </c>
      <c r="E128" s="225" t="s">
        <v>182</v>
      </c>
      <c r="F128" s="225" t="s">
        <v>198</v>
      </c>
      <c r="G128" s="212"/>
      <c r="H128" s="212"/>
      <c r="I128" s="215"/>
      <c r="J128" s="226">
        <f>BK128</f>
        <v>0</v>
      </c>
      <c r="K128" s="212"/>
      <c r="L128" s="217"/>
      <c r="M128" s="218"/>
      <c r="N128" s="219"/>
      <c r="O128" s="219"/>
      <c r="P128" s="220">
        <f>SUM(P129:P154)</f>
        <v>0</v>
      </c>
      <c r="Q128" s="219"/>
      <c r="R128" s="220">
        <f>SUM(R129:R154)</f>
        <v>7.968075000000001</v>
      </c>
      <c r="S128" s="219"/>
      <c r="T128" s="221">
        <f>SUM(T129:T154)</f>
        <v>0</v>
      </c>
      <c r="U128" s="12"/>
      <c r="V128" s="12"/>
      <c r="W128" s="12"/>
      <c r="X128" s="12"/>
      <c r="Y128" s="12"/>
      <c r="Z128" s="12"/>
      <c r="AA128" s="12"/>
      <c r="AB128" s="12"/>
      <c r="AC128" s="12"/>
      <c r="AD128" s="12"/>
      <c r="AE128" s="12"/>
      <c r="AR128" s="222" t="s">
        <v>85</v>
      </c>
      <c r="AT128" s="223" t="s">
        <v>76</v>
      </c>
      <c r="AU128" s="223" t="s">
        <v>85</v>
      </c>
      <c r="AY128" s="222" t="s">
        <v>148</v>
      </c>
      <c r="BK128" s="224">
        <f>SUM(BK129:BK154)</f>
        <v>0</v>
      </c>
    </row>
    <row r="129" spans="1:65" s="2" customFormat="1" ht="24.15" customHeight="1">
      <c r="A129" s="39"/>
      <c r="B129" s="40"/>
      <c r="C129" s="227" t="s">
        <v>85</v>
      </c>
      <c r="D129" s="227" t="s">
        <v>150</v>
      </c>
      <c r="E129" s="228" t="s">
        <v>843</v>
      </c>
      <c r="F129" s="229" t="s">
        <v>844</v>
      </c>
      <c r="G129" s="230" t="s">
        <v>418</v>
      </c>
      <c r="H129" s="231">
        <v>15</v>
      </c>
      <c r="I129" s="232"/>
      <c r="J129" s="233">
        <f>ROUND(I129*H129,2)</f>
        <v>0</v>
      </c>
      <c r="K129" s="229" t="s">
        <v>163</v>
      </c>
      <c r="L129" s="45"/>
      <c r="M129" s="234" t="s">
        <v>1</v>
      </c>
      <c r="N129" s="235" t="s">
        <v>42</v>
      </c>
      <c r="O129" s="92"/>
      <c r="P129" s="236">
        <f>O129*H129</f>
        <v>0</v>
      </c>
      <c r="Q129" s="236">
        <v>0.0415</v>
      </c>
      <c r="R129" s="236">
        <f>Q129*H129</f>
        <v>0.6225</v>
      </c>
      <c r="S129" s="236">
        <v>0</v>
      </c>
      <c r="T129" s="237">
        <f>S129*H129</f>
        <v>0</v>
      </c>
      <c r="U129" s="39"/>
      <c r="V129" s="39"/>
      <c r="W129" s="39"/>
      <c r="X129" s="39"/>
      <c r="Y129" s="39"/>
      <c r="Z129" s="39"/>
      <c r="AA129" s="39"/>
      <c r="AB129" s="39"/>
      <c r="AC129" s="39"/>
      <c r="AD129" s="39"/>
      <c r="AE129" s="39"/>
      <c r="AR129" s="238" t="s">
        <v>155</v>
      </c>
      <c r="AT129" s="238" t="s">
        <v>150</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845</v>
      </c>
    </row>
    <row r="130" spans="1:51" s="13" customFormat="1" ht="12">
      <c r="A130" s="13"/>
      <c r="B130" s="245"/>
      <c r="C130" s="246"/>
      <c r="D130" s="240" t="s">
        <v>159</v>
      </c>
      <c r="E130" s="247" t="s">
        <v>1</v>
      </c>
      <c r="F130" s="248" t="s">
        <v>846</v>
      </c>
      <c r="G130" s="246"/>
      <c r="H130" s="249">
        <v>15</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159</v>
      </c>
      <c r="AU130" s="255" t="s">
        <v>87</v>
      </c>
      <c r="AV130" s="13" t="s">
        <v>87</v>
      </c>
      <c r="AW130" s="13" t="s">
        <v>32</v>
      </c>
      <c r="AX130" s="13" t="s">
        <v>85</v>
      </c>
      <c r="AY130" s="255" t="s">
        <v>148</v>
      </c>
    </row>
    <row r="131" spans="1:65" s="2" customFormat="1" ht="24.15" customHeight="1">
      <c r="A131" s="39"/>
      <c r="B131" s="40"/>
      <c r="C131" s="227" t="s">
        <v>87</v>
      </c>
      <c r="D131" s="227" t="s">
        <v>150</v>
      </c>
      <c r="E131" s="228" t="s">
        <v>847</v>
      </c>
      <c r="F131" s="229" t="s">
        <v>848</v>
      </c>
      <c r="G131" s="230" t="s">
        <v>418</v>
      </c>
      <c r="H131" s="231">
        <v>15</v>
      </c>
      <c r="I131" s="232"/>
      <c r="J131" s="233">
        <f>ROUND(I131*H131,2)</f>
        <v>0</v>
      </c>
      <c r="K131" s="229" t="s">
        <v>163</v>
      </c>
      <c r="L131" s="45"/>
      <c r="M131" s="234" t="s">
        <v>1</v>
      </c>
      <c r="N131" s="235" t="s">
        <v>42</v>
      </c>
      <c r="O131" s="92"/>
      <c r="P131" s="236">
        <f>O131*H131</f>
        <v>0</v>
      </c>
      <c r="Q131" s="236">
        <v>0.0415</v>
      </c>
      <c r="R131" s="236">
        <f>Q131*H131</f>
        <v>0.6225</v>
      </c>
      <c r="S131" s="236">
        <v>0</v>
      </c>
      <c r="T131" s="237">
        <f>S131*H131</f>
        <v>0</v>
      </c>
      <c r="U131" s="39"/>
      <c r="V131" s="39"/>
      <c r="W131" s="39"/>
      <c r="X131" s="39"/>
      <c r="Y131" s="39"/>
      <c r="Z131" s="39"/>
      <c r="AA131" s="39"/>
      <c r="AB131" s="39"/>
      <c r="AC131" s="39"/>
      <c r="AD131" s="39"/>
      <c r="AE131" s="39"/>
      <c r="AR131" s="238" t="s">
        <v>155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849</v>
      </c>
    </row>
    <row r="132" spans="1:51" s="13" customFormat="1" ht="12">
      <c r="A132" s="13"/>
      <c r="B132" s="245"/>
      <c r="C132" s="246"/>
      <c r="D132" s="240" t="s">
        <v>159</v>
      </c>
      <c r="E132" s="247" t="s">
        <v>1</v>
      </c>
      <c r="F132" s="248" t="s">
        <v>846</v>
      </c>
      <c r="G132" s="246"/>
      <c r="H132" s="249">
        <v>15</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159</v>
      </c>
      <c r="AU132" s="255" t="s">
        <v>87</v>
      </c>
      <c r="AV132" s="13" t="s">
        <v>87</v>
      </c>
      <c r="AW132" s="13" t="s">
        <v>32</v>
      </c>
      <c r="AX132" s="13" t="s">
        <v>85</v>
      </c>
      <c r="AY132" s="255" t="s">
        <v>148</v>
      </c>
    </row>
    <row r="133" spans="1:65" s="2" customFormat="1" ht="24.15" customHeight="1">
      <c r="A133" s="39"/>
      <c r="B133" s="40"/>
      <c r="C133" s="227" t="s">
        <v>168</v>
      </c>
      <c r="D133" s="227" t="s">
        <v>150</v>
      </c>
      <c r="E133" s="228" t="s">
        <v>850</v>
      </c>
      <c r="F133" s="229" t="s">
        <v>851</v>
      </c>
      <c r="G133" s="230" t="s">
        <v>153</v>
      </c>
      <c r="H133" s="231">
        <v>183.75</v>
      </c>
      <c r="I133" s="232"/>
      <c r="J133" s="233">
        <f>ROUND(I133*H133,2)</f>
        <v>0</v>
      </c>
      <c r="K133" s="229" t="s">
        <v>163</v>
      </c>
      <c r="L133" s="45"/>
      <c r="M133" s="234" t="s">
        <v>1</v>
      </c>
      <c r="N133" s="235" t="s">
        <v>42</v>
      </c>
      <c r="O133" s="92"/>
      <c r="P133" s="236">
        <f>O133*H133</f>
        <v>0</v>
      </c>
      <c r="Q133" s="236">
        <v>0.03358</v>
      </c>
      <c r="R133" s="236">
        <f>Q133*H133</f>
        <v>6.170325</v>
      </c>
      <c r="S133" s="236">
        <v>0</v>
      </c>
      <c r="T133" s="237">
        <f>S133*H133</f>
        <v>0</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852</v>
      </c>
    </row>
    <row r="134" spans="1:51" s="13" customFormat="1" ht="12">
      <c r="A134" s="13"/>
      <c r="B134" s="245"/>
      <c r="C134" s="246"/>
      <c r="D134" s="240" t="s">
        <v>159</v>
      </c>
      <c r="E134" s="247" t="s">
        <v>1</v>
      </c>
      <c r="F134" s="248" t="s">
        <v>853</v>
      </c>
      <c r="G134" s="246"/>
      <c r="H134" s="249">
        <v>183.75</v>
      </c>
      <c r="I134" s="250"/>
      <c r="J134" s="246"/>
      <c r="K134" s="246"/>
      <c r="L134" s="251"/>
      <c r="M134" s="252"/>
      <c r="N134" s="253"/>
      <c r="O134" s="253"/>
      <c r="P134" s="253"/>
      <c r="Q134" s="253"/>
      <c r="R134" s="253"/>
      <c r="S134" s="253"/>
      <c r="T134" s="254"/>
      <c r="U134" s="13"/>
      <c r="V134" s="13"/>
      <c r="W134" s="13"/>
      <c r="X134" s="13"/>
      <c r="Y134" s="13"/>
      <c r="Z134" s="13"/>
      <c r="AA134" s="13"/>
      <c r="AB134" s="13"/>
      <c r="AC134" s="13"/>
      <c r="AD134" s="13"/>
      <c r="AE134" s="13"/>
      <c r="AT134" s="255" t="s">
        <v>159</v>
      </c>
      <c r="AU134" s="255" t="s">
        <v>87</v>
      </c>
      <c r="AV134" s="13" t="s">
        <v>87</v>
      </c>
      <c r="AW134" s="13" t="s">
        <v>32</v>
      </c>
      <c r="AX134" s="13" t="s">
        <v>85</v>
      </c>
      <c r="AY134" s="255" t="s">
        <v>148</v>
      </c>
    </row>
    <row r="135" spans="1:65" s="2" customFormat="1" ht="16.5" customHeight="1">
      <c r="A135" s="39"/>
      <c r="B135" s="40"/>
      <c r="C135" s="227" t="s">
        <v>155</v>
      </c>
      <c r="D135" s="227" t="s">
        <v>150</v>
      </c>
      <c r="E135" s="228" t="s">
        <v>234</v>
      </c>
      <c r="F135" s="229" t="s">
        <v>235</v>
      </c>
      <c r="G135" s="230" t="s">
        <v>153</v>
      </c>
      <c r="H135" s="231">
        <v>1389.83</v>
      </c>
      <c r="I135" s="232"/>
      <c r="J135" s="233">
        <f>ROUND(I135*H135,2)</f>
        <v>0</v>
      </c>
      <c r="K135" s="229" t="s">
        <v>163</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854</v>
      </c>
    </row>
    <row r="136" spans="1:51" s="13" customFormat="1" ht="12">
      <c r="A136" s="13"/>
      <c r="B136" s="245"/>
      <c r="C136" s="246"/>
      <c r="D136" s="240" t="s">
        <v>159</v>
      </c>
      <c r="E136" s="247" t="s">
        <v>1</v>
      </c>
      <c r="F136" s="248" t="s">
        <v>855</v>
      </c>
      <c r="G136" s="246"/>
      <c r="H136" s="249">
        <v>1389.83</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159</v>
      </c>
      <c r="AU136" s="255" t="s">
        <v>87</v>
      </c>
      <c r="AV136" s="13" t="s">
        <v>87</v>
      </c>
      <c r="AW136" s="13" t="s">
        <v>32</v>
      </c>
      <c r="AX136" s="13" t="s">
        <v>77</v>
      </c>
      <c r="AY136" s="255" t="s">
        <v>148</v>
      </c>
    </row>
    <row r="137" spans="1:51" s="15" customFormat="1" ht="12">
      <c r="A137" s="15"/>
      <c r="B137" s="266"/>
      <c r="C137" s="267"/>
      <c r="D137" s="240" t="s">
        <v>159</v>
      </c>
      <c r="E137" s="268" t="s">
        <v>1</v>
      </c>
      <c r="F137" s="269" t="s">
        <v>167</v>
      </c>
      <c r="G137" s="267"/>
      <c r="H137" s="270">
        <v>1389.83</v>
      </c>
      <c r="I137" s="271"/>
      <c r="J137" s="267"/>
      <c r="K137" s="267"/>
      <c r="L137" s="272"/>
      <c r="M137" s="273"/>
      <c r="N137" s="274"/>
      <c r="O137" s="274"/>
      <c r="P137" s="274"/>
      <c r="Q137" s="274"/>
      <c r="R137" s="274"/>
      <c r="S137" s="274"/>
      <c r="T137" s="275"/>
      <c r="U137" s="15"/>
      <c r="V137" s="15"/>
      <c r="W137" s="15"/>
      <c r="X137" s="15"/>
      <c r="Y137" s="15"/>
      <c r="Z137" s="15"/>
      <c r="AA137" s="15"/>
      <c r="AB137" s="15"/>
      <c r="AC137" s="15"/>
      <c r="AD137" s="15"/>
      <c r="AE137" s="15"/>
      <c r="AT137" s="276" t="s">
        <v>159</v>
      </c>
      <c r="AU137" s="276" t="s">
        <v>87</v>
      </c>
      <c r="AV137" s="15" t="s">
        <v>155</v>
      </c>
      <c r="AW137" s="15" t="s">
        <v>32</v>
      </c>
      <c r="AX137" s="15" t="s">
        <v>85</v>
      </c>
      <c r="AY137" s="276" t="s">
        <v>148</v>
      </c>
    </row>
    <row r="138" spans="1:65" s="2" customFormat="1" ht="24.15" customHeight="1">
      <c r="A138" s="39"/>
      <c r="B138" s="40"/>
      <c r="C138" s="227" t="s">
        <v>178</v>
      </c>
      <c r="D138" s="227" t="s">
        <v>150</v>
      </c>
      <c r="E138" s="228" t="s">
        <v>856</v>
      </c>
      <c r="F138" s="229" t="s">
        <v>857</v>
      </c>
      <c r="G138" s="230" t="s">
        <v>153</v>
      </c>
      <c r="H138" s="231">
        <v>1150</v>
      </c>
      <c r="I138" s="232"/>
      <c r="J138" s="233">
        <f>ROUND(I138*H138,2)</f>
        <v>0</v>
      </c>
      <c r="K138" s="229" t="s">
        <v>163</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858</v>
      </c>
    </row>
    <row r="139" spans="1:51" s="13" customFormat="1" ht="12">
      <c r="A139" s="13"/>
      <c r="B139" s="245"/>
      <c r="C139" s="246"/>
      <c r="D139" s="240" t="s">
        <v>159</v>
      </c>
      <c r="E139" s="247" t="s">
        <v>1</v>
      </c>
      <c r="F139" s="248" t="s">
        <v>859</v>
      </c>
      <c r="G139" s="246"/>
      <c r="H139" s="249">
        <v>1150</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159</v>
      </c>
      <c r="AU139" s="255" t="s">
        <v>87</v>
      </c>
      <c r="AV139" s="13" t="s">
        <v>87</v>
      </c>
      <c r="AW139" s="13" t="s">
        <v>32</v>
      </c>
      <c r="AX139" s="13" t="s">
        <v>77</v>
      </c>
      <c r="AY139" s="255" t="s">
        <v>148</v>
      </c>
    </row>
    <row r="140" spans="1:51" s="15" customFormat="1" ht="12">
      <c r="A140" s="15"/>
      <c r="B140" s="266"/>
      <c r="C140" s="267"/>
      <c r="D140" s="240" t="s">
        <v>159</v>
      </c>
      <c r="E140" s="268" t="s">
        <v>1</v>
      </c>
      <c r="F140" s="269" t="s">
        <v>167</v>
      </c>
      <c r="G140" s="267"/>
      <c r="H140" s="270">
        <v>1150</v>
      </c>
      <c r="I140" s="271"/>
      <c r="J140" s="267"/>
      <c r="K140" s="267"/>
      <c r="L140" s="272"/>
      <c r="M140" s="273"/>
      <c r="N140" s="274"/>
      <c r="O140" s="274"/>
      <c r="P140" s="274"/>
      <c r="Q140" s="274"/>
      <c r="R140" s="274"/>
      <c r="S140" s="274"/>
      <c r="T140" s="275"/>
      <c r="U140" s="15"/>
      <c r="V140" s="15"/>
      <c r="W140" s="15"/>
      <c r="X140" s="15"/>
      <c r="Y140" s="15"/>
      <c r="Z140" s="15"/>
      <c r="AA140" s="15"/>
      <c r="AB140" s="15"/>
      <c r="AC140" s="15"/>
      <c r="AD140" s="15"/>
      <c r="AE140" s="15"/>
      <c r="AT140" s="276" t="s">
        <v>159</v>
      </c>
      <c r="AU140" s="276" t="s">
        <v>87</v>
      </c>
      <c r="AV140" s="15" t="s">
        <v>155</v>
      </c>
      <c r="AW140" s="15" t="s">
        <v>32</v>
      </c>
      <c r="AX140" s="15" t="s">
        <v>85</v>
      </c>
      <c r="AY140" s="276" t="s">
        <v>148</v>
      </c>
    </row>
    <row r="141" spans="1:65" s="2" customFormat="1" ht="24.15" customHeight="1">
      <c r="A141" s="39"/>
      <c r="B141" s="40"/>
      <c r="C141" s="227" t="s">
        <v>182</v>
      </c>
      <c r="D141" s="227" t="s">
        <v>150</v>
      </c>
      <c r="E141" s="228" t="s">
        <v>860</v>
      </c>
      <c r="F141" s="229" t="s">
        <v>861</v>
      </c>
      <c r="G141" s="230" t="s">
        <v>303</v>
      </c>
      <c r="H141" s="231">
        <v>367.5</v>
      </c>
      <c r="I141" s="232"/>
      <c r="J141" s="233">
        <f>ROUND(I141*H141,2)</f>
        <v>0</v>
      </c>
      <c r="K141" s="229" t="s">
        <v>163</v>
      </c>
      <c r="L141" s="45"/>
      <c r="M141" s="234" t="s">
        <v>1</v>
      </c>
      <c r="N141" s="235" t="s">
        <v>42</v>
      </c>
      <c r="O141" s="92"/>
      <c r="P141" s="236">
        <f>O141*H141</f>
        <v>0</v>
      </c>
      <c r="Q141" s="236">
        <v>0.0015</v>
      </c>
      <c r="R141" s="236">
        <f>Q141*H141</f>
        <v>0.55125</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862</v>
      </c>
    </row>
    <row r="142" spans="1:51" s="13" customFormat="1" ht="12">
      <c r="A142" s="13"/>
      <c r="B142" s="245"/>
      <c r="C142" s="246"/>
      <c r="D142" s="240" t="s">
        <v>159</v>
      </c>
      <c r="E142" s="247" t="s">
        <v>1</v>
      </c>
      <c r="F142" s="248" t="s">
        <v>863</v>
      </c>
      <c r="G142" s="246"/>
      <c r="H142" s="249">
        <v>228</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159</v>
      </c>
      <c r="AU142" s="255" t="s">
        <v>87</v>
      </c>
      <c r="AV142" s="13" t="s">
        <v>87</v>
      </c>
      <c r="AW142" s="13" t="s">
        <v>32</v>
      </c>
      <c r="AX142" s="13" t="s">
        <v>77</v>
      </c>
      <c r="AY142" s="255" t="s">
        <v>148</v>
      </c>
    </row>
    <row r="143" spans="1:51" s="13" customFormat="1" ht="12">
      <c r="A143" s="13"/>
      <c r="B143" s="245"/>
      <c r="C143" s="246"/>
      <c r="D143" s="240" t="s">
        <v>159</v>
      </c>
      <c r="E143" s="247" t="s">
        <v>1</v>
      </c>
      <c r="F143" s="248" t="s">
        <v>864</v>
      </c>
      <c r="G143" s="246"/>
      <c r="H143" s="249">
        <v>43.2</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77</v>
      </c>
      <c r="AY143" s="255" t="s">
        <v>148</v>
      </c>
    </row>
    <row r="144" spans="1:51" s="13" customFormat="1" ht="12">
      <c r="A144" s="13"/>
      <c r="B144" s="245"/>
      <c r="C144" s="246"/>
      <c r="D144" s="240" t="s">
        <v>159</v>
      </c>
      <c r="E144" s="247" t="s">
        <v>1</v>
      </c>
      <c r="F144" s="248" t="s">
        <v>865</v>
      </c>
      <c r="G144" s="246"/>
      <c r="H144" s="249">
        <v>20.7</v>
      </c>
      <c r="I144" s="250"/>
      <c r="J144" s="246"/>
      <c r="K144" s="246"/>
      <c r="L144" s="251"/>
      <c r="M144" s="252"/>
      <c r="N144" s="253"/>
      <c r="O144" s="253"/>
      <c r="P144" s="253"/>
      <c r="Q144" s="253"/>
      <c r="R144" s="253"/>
      <c r="S144" s="253"/>
      <c r="T144" s="254"/>
      <c r="U144" s="13"/>
      <c r="V144" s="13"/>
      <c r="W144" s="13"/>
      <c r="X144" s="13"/>
      <c r="Y144" s="13"/>
      <c r="Z144" s="13"/>
      <c r="AA144" s="13"/>
      <c r="AB144" s="13"/>
      <c r="AC144" s="13"/>
      <c r="AD144" s="13"/>
      <c r="AE144" s="13"/>
      <c r="AT144" s="255" t="s">
        <v>159</v>
      </c>
      <c r="AU144" s="255" t="s">
        <v>87</v>
      </c>
      <c r="AV144" s="13" t="s">
        <v>87</v>
      </c>
      <c r="AW144" s="13" t="s">
        <v>32</v>
      </c>
      <c r="AX144" s="13" t="s">
        <v>77</v>
      </c>
      <c r="AY144" s="255" t="s">
        <v>148</v>
      </c>
    </row>
    <row r="145" spans="1:51" s="13" customFormat="1" ht="12">
      <c r="A145" s="13"/>
      <c r="B145" s="245"/>
      <c r="C145" s="246"/>
      <c r="D145" s="240" t="s">
        <v>159</v>
      </c>
      <c r="E145" s="247" t="s">
        <v>1</v>
      </c>
      <c r="F145" s="248" t="s">
        <v>866</v>
      </c>
      <c r="G145" s="246"/>
      <c r="H145" s="249">
        <v>7.6</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77</v>
      </c>
      <c r="AY145" s="255" t="s">
        <v>148</v>
      </c>
    </row>
    <row r="146" spans="1:51" s="13" customFormat="1" ht="12">
      <c r="A146" s="13"/>
      <c r="B146" s="245"/>
      <c r="C146" s="246"/>
      <c r="D146" s="240" t="s">
        <v>159</v>
      </c>
      <c r="E146" s="247" t="s">
        <v>1</v>
      </c>
      <c r="F146" s="248" t="s">
        <v>867</v>
      </c>
      <c r="G146" s="246"/>
      <c r="H146" s="249">
        <v>12.2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159</v>
      </c>
      <c r="AU146" s="255" t="s">
        <v>87</v>
      </c>
      <c r="AV146" s="13" t="s">
        <v>87</v>
      </c>
      <c r="AW146" s="13" t="s">
        <v>32</v>
      </c>
      <c r="AX146" s="13" t="s">
        <v>77</v>
      </c>
      <c r="AY146" s="255" t="s">
        <v>148</v>
      </c>
    </row>
    <row r="147" spans="1:51" s="13" customFormat="1" ht="12">
      <c r="A147" s="13"/>
      <c r="B147" s="245"/>
      <c r="C147" s="246"/>
      <c r="D147" s="240" t="s">
        <v>159</v>
      </c>
      <c r="E147" s="247" t="s">
        <v>1</v>
      </c>
      <c r="F147" s="248" t="s">
        <v>868</v>
      </c>
      <c r="G147" s="246"/>
      <c r="H147" s="249">
        <v>6</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159</v>
      </c>
      <c r="AU147" s="255" t="s">
        <v>87</v>
      </c>
      <c r="AV147" s="13" t="s">
        <v>87</v>
      </c>
      <c r="AW147" s="13" t="s">
        <v>32</v>
      </c>
      <c r="AX147" s="13" t="s">
        <v>77</v>
      </c>
      <c r="AY147" s="255" t="s">
        <v>148</v>
      </c>
    </row>
    <row r="148" spans="1:51" s="13" customFormat="1" ht="12">
      <c r="A148" s="13"/>
      <c r="B148" s="245"/>
      <c r="C148" s="246"/>
      <c r="D148" s="240" t="s">
        <v>159</v>
      </c>
      <c r="E148" s="247" t="s">
        <v>1</v>
      </c>
      <c r="F148" s="248" t="s">
        <v>869</v>
      </c>
      <c r="G148" s="246"/>
      <c r="H148" s="249">
        <v>22.4</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32</v>
      </c>
      <c r="AX148" s="13" t="s">
        <v>77</v>
      </c>
      <c r="AY148" s="255" t="s">
        <v>148</v>
      </c>
    </row>
    <row r="149" spans="1:51" s="13" customFormat="1" ht="12">
      <c r="A149" s="13"/>
      <c r="B149" s="245"/>
      <c r="C149" s="246"/>
      <c r="D149" s="240" t="s">
        <v>159</v>
      </c>
      <c r="E149" s="247" t="s">
        <v>1</v>
      </c>
      <c r="F149" s="248" t="s">
        <v>870</v>
      </c>
      <c r="G149" s="246"/>
      <c r="H149" s="249">
        <v>14</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159</v>
      </c>
      <c r="AU149" s="255" t="s">
        <v>87</v>
      </c>
      <c r="AV149" s="13" t="s">
        <v>87</v>
      </c>
      <c r="AW149" s="13" t="s">
        <v>32</v>
      </c>
      <c r="AX149" s="13" t="s">
        <v>77</v>
      </c>
      <c r="AY149" s="255" t="s">
        <v>148</v>
      </c>
    </row>
    <row r="150" spans="1:51" s="13" customFormat="1" ht="12">
      <c r="A150" s="13"/>
      <c r="B150" s="245"/>
      <c r="C150" s="246"/>
      <c r="D150" s="240" t="s">
        <v>159</v>
      </c>
      <c r="E150" s="247" t="s">
        <v>1</v>
      </c>
      <c r="F150" s="248" t="s">
        <v>871</v>
      </c>
      <c r="G150" s="246"/>
      <c r="H150" s="249">
        <v>13.4</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32</v>
      </c>
      <c r="AX150" s="13" t="s">
        <v>77</v>
      </c>
      <c r="AY150" s="255" t="s">
        <v>148</v>
      </c>
    </row>
    <row r="151" spans="1:51" s="15" customFormat="1" ht="12">
      <c r="A151" s="15"/>
      <c r="B151" s="266"/>
      <c r="C151" s="267"/>
      <c r="D151" s="240" t="s">
        <v>159</v>
      </c>
      <c r="E151" s="268" t="s">
        <v>1</v>
      </c>
      <c r="F151" s="269" t="s">
        <v>167</v>
      </c>
      <c r="G151" s="267"/>
      <c r="H151" s="270">
        <v>367.5</v>
      </c>
      <c r="I151" s="271"/>
      <c r="J151" s="267"/>
      <c r="K151" s="267"/>
      <c r="L151" s="272"/>
      <c r="M151" s="273"/>
      <c r="N151" s="274"/>
      <c r="O151" s="274"/>
      <c r="P151" s="274"/>
      <c r="Q151" s="274"/>
      <c r="R151" s="274"/>
      <c r="S151" s="274"/>
      <c r="T151" s="275"/>
      <c r="U151" s="15"/>
      <c r="V151" s="15"/>
      <c r="W151" s="15"/>
      <c r="X151" s="15"/>
      <c r="Y151" s="15"/>
      <c r="Z151" s="15"/>
      <c r="AA151" s="15"/>
      <c r="AB151" s="15"/>
      <c r="AC151" s="15"/>
      <c r="AD151" s="15"/>
      <c r="AE151" s="15"/>
      <c r="AT151" s="276" t="s">
        <v>159</v>
      </c>
      <c r="AU151" s="276" t="s">
        <v>87</v>
      </c>
      <c r="AV151" s="15" t="s">
        <v>155</v>
      </c>
      <c r="AW151" s="15" t="s">
        <v>32</v>
      </c>
      <c r="AX151" s="15" t="s">
        <v>85</v>
      </c>
      <c r="AY151" s="276" t="s">
        <v>148</v>
      </c>
    </row>
    <row r="152" spans="1:65" s="2" customFormat="1" ht="16.5" customHeight="1">
      <c r="A152" s="39"/>
      <c r="B152" s="40"/>
      <c r="C152" s="227" t="s">
        <v>188</v>
      </c>
      <c r="D152" s="227" t="s">
        <v>150</v>
      </c>
      <c r="E152" s="228" t="s">
        <v>872</v>
      </c>
      <c r="F152" s="229" t="s">
        <v>873</v>
      </c>
      <c r="G152" s="230" t="s">
        <v>874</v>
      </c>
      <c r="H152" s="231">
        <v>1</v>
      </c>
      <c r="I152" s="232"/>
      <c r="J152" s="233">
        <f>ROUND(I152*H152,2)</f>
        <v>0</v>
      </c>
      <c r="K152" s="229" t="s">
        <v>154</v>
      </c>
      <c r="L152" s="45"/>
      <c r="M152" s="234" t="s">
        <v>1</v>
      </c>
      <c r="N152" s="235" t="s">
        <v>42</v>
      </c>
      <c r="O152" s="92"/>
      <c r="P152" s="236">
        <f>O152*H152</f>
        <v>0</v>
      </c>
      <c r="Q152" s="236">
        <v>0.0015</v>
      </c>
      <c r="R152" s="236">
        <f>Q152*H152</f>
        <v>0.0015</v>
      </c>
      <c r="S152" s="236">
        <v>0</v>
      </c>
      <c r="T152" s="237">
        <f>S152*H152</f>
        <v>0</v>
      </c>
      <c r="U152" s="39"/>
      <c r="V152" s="39"/>
      <c r="W152" s="39"/>
      <c r="X152" s="39"/>
      <c r="Y152" s="39"/>
      <c r="Z152" s="39"/>
      <c r="AA152" s="39"/>
      <c r="AB152" s="39"/>
      <c r="AC152" s="39"/>
      <c r="AD152" s="39"/>
      <c r="AE152" s="39"/>
      <c r="AR152" s="238" t="s">
        <v>155</v>
      </c>
      <c r="AT152" s="238" t="s">
        <v>150</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155</v>
      </c>
      <c r="BM152" s="238" t="s">
        <v>875</v>
      </c>
    </row>
    <row r="153" spans="1:47" s="2" customFormat="1" ht="12">
      <c r="A153" s="39"/>
      <c r="B153" s="40"/>
      <c r="C153" s="41"/>
      <c r="D153" s="240" t="s">
        <v>157</v>
      </c>
      <c r="E153" s="41"/>
      <c r="F153" s="241" t="s">
        <v>158</v>
      </c>
      <c r="G153" s="41"/>
      <c r="H153" s="41"/>
      <c r="I153" s="242"/>
      <c r="J153" s="41"/>
      <c r="K153" s="41"/>
      <c r="L153" s="45"/>
      <c r="M153" s="243"/>
      <c r="N153" s="244"/>
      <c r="O153" s="92"/>
      <c r="P153" s="92"/>
      <c r="Q153" s="92"/>
      <c r="R153" s="92"/>
      <c r="S153" s="92"/>
      <c r="T153" s="93"/>
      <c r="U153" s="39"/>
      <c r="V153" s="39"/>
      <c r="W153" s="39"/>
      <c r="X153" s="39"/>
      <c r="Y153" s="39"/>
      <c r="Z153" s="39"/>
      <c r="AA153" s="39"/>
      <c r="AB153" s="39"/>
      <c r="AC153" s="39"/>
      <c r="AD153" s="39"/>
      <c r="AE153" s="39"/>
      <c r="AT153" s="18" t="s">
        <v>157</v>
      </c>
      <c r="AU153" s="18" t="s">
        <v>87</v>
      </c>
    </row>
    <row r="154" spans="1:51" s="13" customFormat="1" ht="12">
      <c r="A154" s="13"/>
      <c r="B154" s="245"/>
      <c r="C154" s="246"/>
      <c r="D154" s="240" t="s">
        <v>159</v>
      </c>
      <c r="E154" s="247" t="s">
        <v>1</v>
      </c>
      <c r="F154" s="248" t="s">
        <v>85</v>
      </c>
      <c r="G154" s="246"/>
      <c r="H154" s="249">
        <v>1</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159</v>
      </c>
      <c r="AU154" s="255" t="s">
        <v>87</v>
      </c>
      <c r="AV154" s="13" t="s">
        <v>87</v>
      </c>
      <c r="AW154" s="13" t="s">
        <v>32</v>
      </c>
      <c r="AX154" s="13" t="s">
        <v>85</v>
      </c>
      <c r="AY154" s="255" t="s">
        <v>148</v>
      </c>
    </row>
    <row r="155" spans="1:63" s="12" customFormat="1" ht="22.8" customHeight="1">
      <c r="A155" s="12"/>
      <c r="B155" s="211"/>
      <c r="C155" s="212"/>
      <c r="D155" s="213" t="s">
        <v>76</v>
      </c>
      <c r="E155" s="225" t="s">
        <v>199</v>
      </c>
      <c r="F155" s="225" t="s">
        <v>600</v>
      </c>
      <c r="G155" s="212"/>
      <c r="H155" s="212"/>
      <c r="I155" s="215"/>
      <c r="J155" s="226">
        <f>BK155</f>
        <v>0</v>
      </c>
      <c r="K155" s="212"/>
      <c r="L155" s="217"/>
      <c r="M155" s="218"/>
      <c r="N155" s="219"/>
      <c r="O155" s="219"/>
      <c r="P155" s="220">
        <f>SUM(P156:P202)</f>
        <v>0</v>
      </c>
      <c r="Q155" s="219"/>
      <c r="R155" s="220">
        <f>SUM(R156:R202)</f>
        <v>1.6842807</v>
      </c>
      <c r="S155" s="219"/>
      <c r="T155" s="221">
        <f>SUM(T156:T202)</f>
        <v>15.92704</v>
      </c>
      <c r="U155" s="12"/>
      <c r="V155" s="12"/>
      <c r="W155" s="12"/>
      <c r="X155" s="12"/>
      <c r="Y155" s="12"/>
      <c r="Z155" s="12"/>
      <c r="AA155" s="12"/>
      <c r="AB155" s="12"/>
      <c r="AC155" s="12"/>
      <c r="AD155" s="12"/>
      <c r="AE155" s="12"/>
      <c r="AR155" s="222" t="s">
        <v>85</v>
      </c>
      <c r="AT155" s="223" t="s">
        <v>76</v>
      </c>
      <c r="AU155" s="223" t="s">
        <v>85</v>
      </c>
      <c r="AY155" s="222" t="s">
        <v>148</v>
      </c>
      <c r="BK155" s="224">
        <f>SUM(BK156:BK202)</f>
        <v>0</v>
      </c>
    </row>
    <row r="156" spans="1:65" s="2" customFormat="1" ht="24.15" customHeight="1">
      <c r="A156" s="39"/>
      <c r="B156" s="40"/>
      <c r="C156" s="227" t="s">
        <v>192</v>
      </c>
      <c r="D156" s="227" t="s">
        <v>150</v>
      </c>
      <c r="E156" s="228" t="s">
        <v>670</v>
      </c>
      <c r="F156" s="229" t="s">
        <v>671</v>
      </c>
      <c r="G156" s="230" t="s">
        <v>153</v>
      </c>
      <c r="H156" s="231">
        <v>1389.83</v>
      </c>
      <c r="I156" s="232"/>
      <c r="J156" s="233">
        <f>ROUND(I156*H156,2)</f>
        <v>0</v>
      </c>
      <c r="K156" s="229" t="s">
        <v>163</v>
      </c>
      <c r="L156" s="45"/>
      <c r="M156" s="234" t="s">
        <v>1</v>
      </c>
      <c r="N156" s="235" t="s">
        <v>42</v>
      </c>
      <c r="O156" s="92"/>
      <c r="P156" s="236">
        <f>O156*H156</f>
        <v>0</v>
      </c>
      <c r="Q156" s="236">
        <v>4E-05</v>
      </c>
      <c r="R156" s="236">
        <f>Q156*H156</f>
        <v>0.0555932</v>
      </c>
      <c r="S156" s="236">
        <v>0</v>
      </c>
      <c r="T156" s="237">
        <f>S156*H156</f>
        <v>0</v>
      </c>
      <c r="U156" s="39"/>
      <c r="V156" s="39"/>
      <c r="W156" s="39"/>
      <c r="X156" s="39"/>
      <c r="Y156" s="39"/>
      <c r="Z156" s="39"/>
      <c r="AA156" s="39"/>
      <c r="AB156" s="39"/>
      <c r="AC156" s="39"/>
      <c r="AD156" s="39"/>
      <c r="AE156" s="39"/>
      <c r="AR156" s="238" t="s">
        <v>155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155</v>
      </c>
      <c r="BM156" s="238" t="s">
        <v>876</v>
      </c>
    </row>
    <row r="157" spans="1:51" s="13" customFormat="1" ht="12">
      <c r="A157" s="13"/>
      <c r="B157" s="245"/>
      <c r="C157" s="246"/>
      <c r="D157" s="240" t="s">
        <v>159</v>
      </c>
      <c r="E157" s="247" t="s">
        <v>1</v>
      </c>
      <c r="F157" s="248" t="s">
        <v>877</v>
      </c>
      <c r="G157" s="246"/>
      <c r="H157" s="249">
        <v>1389.83</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85</v>
      </c>
      <c r="AY157" s="255" t="s">
        <v>148</v>
      </c>
    </row>
    <row r="158" spans="1:65" s="2" customFormat="1" ht="24.15" customHeight="1">
      <c r="A158" s="39"/>
      <c r="B158" s="40"/>
      <c r="C158" s="227" t="s">
        <v>199</v>
      </c>
      <c r="D158" s="227" t="s">
        <v>150</v>
      </c>
      <c r="E158" s="228" t="s">
        <v>878</v>
      </c>
      <c r="F158" s="229" t="s">
        <v>879</v>
      </c>
      <c r="G158" s="230" t="s">
        <v>153</v>
      </c>
      <c r="H158" s="231">
        <v>99.1</v>
      </c>
      <c r="I158" s="232"/>
      <c r="J158" s="233">
        <f>ROUND(I158*H158,2)</f>
        <v>0</v>
      </c>
      <c r="K158" s="229" t="s">
        <v>163</v>
      </c>
      <c r="L158" s="45"/>
      <c r="M158" s="234" t="s">
        <v>1</v>
      </c>
      <c r="N158" s="235" t="s">
        <v>42</v>
      </c>
      <c r="O158" s="92"/>
      <c r="P158" s="236">
        <f>O158*H158</f>
        <v>0</v>
      </c>
      <c r="Q158" s="236">
        <v>0</v>
      </c>
      <c r="R158" s="236">
        <f>Q158*H158</f>
        <v>0</v>
      </c>
      <c r="S158" s="236">
        <v>0.041</v>
      </c>
      <c r="T158" s="237">
        <f>S158*H158</f>
        <v>4.0631</v>
      </c>
      <c r="U158" s="39"/>
      <c r="V158" s="39"/>
      <c r="W158" s="39"/>
      <c r="X158" s="39"/>
      <c r="Y158" s="39"/>
      <c r="Z158" s="39"/>
      <c r="AA158" s="39"/>
      <c r="AB158" s="39"/>
      <c r="AC158" s="39"/>
      <c r="AD158" s="39"/>
      <c r="AE158" s="39"/>
      <c r="AR158" s="238" t="s">
        <v>155</v>
      </c>
      <c r="AT158" s="238" t="s">
        <v>150</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155</v>
      </c>
      <c r="BM158" s="238" t="s">
        <v>880</v>
      </c>
    </row>
    <row r="159" spans="1:51" s="14" customFormat="1" ht="12">
      <c r="A159" s="14"/>
      <c r="B159" s="256"/>
      <c r="C159" s="257"/>
      <c r="D159" s="240" t="s">
        <v>159</v>
      </c>
      <c r="E159" s="258" t="s">
        <v>1</v>
      </c>
      <c r="F159" s="259" t="s">
        <v>881</v>
      </c>
      <c r="G159" s="257"/>
      <c r="H159" s="258" t="s">
        <v>1</v>
      </c>
      <c r="I159" s="260"/>
      <c r="J159" s="257"/>
      <c r="K159" s="257"/>
      <c r="L159" s="261"/>
      <c r="M159" s="262"/>
      <c r="N159" s="263"/>
      <c r="O159" s="263"/>
      <c r="P159" s="263"/>
      <c r="Q159" s="263"/>
      <c r="R159" s="263"/>
      <c r="S159" s="263"/>
      <c r="T159" s="264"/>
      <c r="U159" s="14"/>
      <c r="V159" s="14"/>
      <c r="W159" s="14"/>
      <c r="X159" s="14"/>
      <c r="Y159" s="14"/>
      <c r="Z159" s="14"/>
      <c r="AA159" s="14"/>
      <c r="AB159" s="14"/>
      <c r="AC159" s="14"/>
      <c r="AD159" s="14"/>
      <c r="AE159" s="14"/>
      <c r="AT159" s="265" t="s">
        <v>159</v>
      </c>
      <c r="AU159" s="265" t="s">
        <v>87</v>
      </c>
      <c r="AV159" s="14" t="s">
        <v>85</v>
      </c>
      <c r="AW159" s="14" t="s">
        <v>32</v>
      </c>
      <c r="AX159" s="14" t="s">
        <v>77</v>
      </c>
      <c r="AY159" s="265" t="s">
        <v>148</v>
      </c>
    </row>
    <row r="160" spans="1:51" s="13" customFormat="1" ht="12">
      <c r="A160" s="13"/>
      <c r="B160" s="245"/>
      <c r="C160" s="246"/>
      <c r="D160" s="240" t="s">
        <v>159</v>
      </c>
      <c r="E160" s="247" t="s">
        <v>1</v>
      </c>
      <c r="F160" s="248" t="s">
        <v>882</v>
      </c>
      <c r="G160" s="246"/>
      <c r="H160" s="249">
        <v>82.08</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159</v>
      </c>
      <c r="AU160" s="255" t="s">
        <v>87</v>
      </c>
      <c r="AV160" s="13" t="s">
        <v>87</v>
      </c>
      <c r="AW160" s="13" t="s">
        <v>32</v>
      </c>
      <c r="AX160" s="13" t="s">
        <v>77</v>
      </c>
      <c r="AY160" s="255" t="s">
        <v>148</v>
      </c>
    </row>
    <row r="161" spans="1:51" s="13" customFormat="1" ht="12">
      <c r="A161" s="13"/>
      <c r="B161" s="245"/>
      <c r="C161" s="246"/>
      <c r="D161" s="240" t="s">
        <v>159</v>
      </c>
      <c r="E161" s="247" t="s">
        <v>1</v>
      </c>
      <c r="F161" s="248" t="s">
        <v>883</v>
      </c>
      <c r="G161" s="246"/>
      <c r="H161" s="249">
        <v>9.72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159</v>
      </c>
      <c r="AU161" s="255" t="s">
        <v>87</v>
      </c>
      <c r="AV161" s="13" t="s">
        <v>87</v>
      </c>
      <c r="AW161" s="13" t="s">
        <v>32</v>
      </c>
      <c r="AX161" s="13" t="s">
        <v>77</v>
      </c>
      <c r="AY161" s="255" t="s">
        <v>148</v>
      </c>
    </row>
    <row r="162" spans="1:51" s="13" customFormat="1" ht="12">
      <c r="A162" s="13"/>
      <c r="B162" s="245"/>
      <c r="C162" s="246"/>
      <c r="D162" s="240" t="s">
        <v>159</v>
      </c>
      <c r="E162" s="247" t="s">
        <v>1</v>
      </c>
      <c r="F162" s="248" t="s">
        <v>884</v>
      </c>
      <c r="G162" s="246"/>
      <c r="H162" s="249">
        <v>2.97</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159</v>
      </c>
      <c r="AU162" s="255" t="s">
        <v>87</v>
      </c>
      <c r="AV162" s="13" t="s">
        <v>87</v>
      </c>
      <c r="AW162" s="13" t="s">
        <v>32</v>
      </c>
      <c r="AX162" s="13" t="s">
        <v>77</v>
      </c>
      <c r="AY162" s="255" t="s">
        <v>148</v>
      </c>
    </row>
    <row r="163" spans="1:51" s="13" customFormat="1" ht="12">
      <c r="A163" s="13"/>
      <c r="B163" s="245"/>
      <c r="C163" s="246"/>
      <c r="D163" s="240" t="s">
        <v>159</v>
      </c>
      <c r="E163" s="247" t="s">
        <v>1</v>
      </c>
      <c r="F163" s="248" t="s">
        <v>885</v>
      </c>
      <c r="G163" s="246"/>
      <c r="H163" s="249">
        <v>3.61</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159</v>
      </c>
      <c r="AU163" s="255" t="s">
        <v>87</v>
      </c>
      <c r="AV163" s="13" t="s">
        <v>87</v>
      </c>
      <c r="AW163" s="13" t="s">
        <v>32</v>
      </c>
      <c r="AX163" s="13" t="s">
        <v>77</v>
      </c>
      <c r="AY163" s="255" t="s">
        <v>148</v>
      </c>
    </row>
    <row r="164" spans="1:51" s="13" customFormat="1" ht="12">
      <c r="A164" s="13"/>
      <c r="B164" s="245"/>
      <c r="C164" s="246"/>
      <c r="D164" s="240" t="s">
        <v>159</v>
      </c>
      <c r="E164" s="247" t="s">
        <v>1</v>
      </c>
      <c r="F164" s="248" t="s">
        <v>886</v>
      </c>
      <c r="G164" s="246"/>
      <c r="H164" s="249">
        <v>0.72</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159</v>
      </c>
      <c r="AU164" s="255" t="s">
        <v>87</v>
      </c>
      <c r="AV164" s="13" t="s">
        <v>87</v>
      </c>
      <c r="AW164" s="13" t="s">
        <v>32</v>
      </c>
      <c r="AX164" s="13" t="s">
        <v>77</v>
      </c>
      <c r="AY164" s="255" t="s">
        <v>148</v>
      </c>
    </row>
    <row r="165" spans="1:51" s="15" customFormat="1" ht="12">
      <c r="A165" s="15"/>
      <c r="B165" s="266"/>
      <c r="C165" s="267"/>
      <c r="D165" s="240" t="s">
        <v>159</v>
      </c>
      <c r="E165" s="268" t="s">
        <v>1</v>
      </c>
      <c r="F165" s="269" t="s">
        <v>167</v>
      </c>
      <c r="G165" s="267"/>
      <c r="H165" s="270">
        <v>99.1</v>
      </c>
      <c r="I165" s="271"/>
      <c r="J165" s="267"/>
      <c r="K165" s="267"/>
      <c r="L165" s="272"/>
      <c r="M165" s="273"/>
      <c r="N165" s="274"/>
      <c r="O165" s="274"/>
      <c r="P165" s="274"/>
      <c r="Q165" s="274"/>
      <c r="R165" s="274"/>
      <c r="S165" s="274"/>
      <c r="T165" s="275"/>
      <c r="U165" s="15"/>
      <c r="V165" s="15"/>
      <c r="W165" s="15"/>
      <c r="X165" s="15"/>
      <c r="Y165" s="15"/>
      <c r="Z165" s="15"/>
      <c r="AA165" s="15"/>
      <c r="AB165" s="15"/>
      <c r="AC165" s="15"/>
      <c r="AD165" s="15"/>
      <c r="AE165" s="15"/>
      <c r="AT165" s="276" t="s">
        <v>159</v>
      </c>
      <c r="AU165" s="276" t="s">
        <v>87</v>
      </c>
      <c r="AV165" s="15" t="s">
        <v>155</v>
      </c>
      <c r="AW165" s="15" t="s">
        <v>32</v>
      </c>
      <c r="AX165" s="15" t="s">
        <v>85</v>
      </c>
      <c r="AY165" s="276" t="s">
        <v>148</v>
      </c>
    </row>
    <row r="166" spans="1:65" s="2" customFormat="1" ht="21.75" customHeight="1">
      <c r="A166" s="39"/>
      <c r="B166" s="40"/>
      <c r="C166" s="227" t="s">
        <v>215</v>
      </c>
      <c r="D166" s="227" t="s">
        <v>150</v>
      </c>
      <c r="E166" s="228" t="s">
        <v>887</v>
      </c>
      <c r="F166" s="229" t="s">
        <v>888</v>
      </c>
      <c r="G166" s="230" t="s">
        <v>153</v>
      </c>
      <c r="H166" s="231">
        <v>25.49</v>
      </c>
      <c r="I166" s="232"/>
      <c r="J166" s="233">
        <f>ROUND(I166*H166,2)</f>
        <v>0</v>
      </c>
      <c r="K166" s="229" t="s">
        <v>163</v>
      </c>
      <c r="L166" s="45"/>
      <c r="M166" s="234" t="s">
        <v>1</v>
      </c>
      <c r="N166" s="235" t="s">
        <v>42</v>
      </c>
      <c r="O166" s="92"/>
      <c r="P166" s="236">
        <f>O166*H166</f>
        <v>0</v>
      </c>
      <c r="Q166" s="236">
        <v>0</v>
      </c>
      <c r="R166" s="236">
        <f>Q166*H166</f>
        <v>0</v>
      </c>
      <c r="S166" s="236">
        <v>0.076</v>
      </c>
      <c r="T166" s="237">
        <f>S166*H166</f>
        <v>1.9372399999999999</v>
      </c>
      <c r="U166" s="39"/>
      <c r="V166" s="39"/>
      <c r="W166" s="39"/>
      <c r="X166" s="39"/>
      <c r="Y166" s="39"/>
      <c r="Z166" s="39"/>
      <c r="AA166" s="39"/>
      <c r="AB166" s="39"/>
      <c r="AC166" s="39"/>
      <c r="AD166" s="39"/>
      <c r="AE166" s="39"/>
      <c r="AR166" s="238" t="s">
        <v>155</v>
      </c>
      <c r="AT166" s="238" t="s">
        <v>150</v>
      </c>
      <c r="AU166" s="238" t="s">
        <v>87</v>
      </c>
      <c r="AY166" s="18" t="s">
        <v>148</v>
      </c>
      <c r="BE166" s="239">
        <f>IF(N166="základní",J166,0)</f>
        <v>0</v>
      </c>
      <c r="BF166" s="239">
        <f>IF(N166="snížená",J166,0)</f>
        <v>0</v>
      </c>
      <c r="BG166" s="239">
        <f>IF(N166="zákl. přenesená",J166,0)</f>
        <v>0</v>
      </c>
      <c r="BH166" s="239">
        <f>IF(N166="sníž. přenesená",J166,0)</f>
        <v>0</v>
      </c>
      <c r="BI166" s="239">
        <f>IF(N166="nulová",J166,0)</f>
        <v>0</v>
      </c>
      <c r="BJ166" s="18" t="s">
        <v>85</v>
      </c>
      <c r="BK166" s="239">
        <f>ROUND(I166*H166,2)</f>
        <v>0</v>
      </c>
      <c r="BL166" s="18" t="s">
        <v>155</v>
      </c>
      <c r="BM166" s="238" t="s">
        <v>889</v>
      </c>
    </row>
    <row r="167" spans="1:51" s="14" customFormat="1" ht="12">
      <c r="A167" s="14"/>
      <c r="B167" s="256"/>
      <c r="C167" s="257"/>
      <c r="D167" s="240" t="s">
        <v>159</v>
      </c>
      <c r="E167" s="258" t="s">
        <v>1</v>
      </c>
      <c r="F167" s="259" t="s">
        <v>890</v>
      </c>
      <c r="G167" s="257"/>
      <c r="H167" s="258" t="s">
        <v>1</v>
      </c>
      <c r="I167" s="260"/>
      <c r="J167" s="257"/>
      <c r="K167" s="257"/>
      <c r="L167" s="261"/>
      <c r="M167" s="262"/>
      <c r="N167" s="263"/>
      <c r="O167" s="263"/>
      <c r="P167" s="263"/>
      <c r="Q167" s="263"/>
      <c r="R167" s="263"/>
      <c r="S167" s="263"/>
      <c r="T167" s="264"/>
      <c r="U167" s="14"/>
      <c r="V167" s="14"/>
      <c r="W167" s="14"/>
      <c r="X167" s="14"/>
      <c r="Y167" s="14"/>
      <c r="Z167" s="14"/>
      <c r="AA167" s="14"/>
      <c r="AB167" s="14"/>
      <c r="AC167" s="14"/>
      <c r="AD167" s="14"/>
      <c r="AE167" s="14"/>
      <c r="AT167" s="265" t="s">
        <v>159</v>
      </c>
      <c r="AU167" s="265" t="s">
        <v>87</v>
      </c>
      <c r="AV167" s="14" t="s">
        <v>85</v>
      </c>
      <c r="AW167" s="14" t="s">
        <v>32</v>
      </c>
      <c r="AX167" s="14" t="s">
        <v>77</v>
      </c>
      <c r="AY167" s="265" t="s">
        <v>148</v>
      </c>
    </row>
    <row r="168" spans="1:51" s="13" customFormat="1" ht="12">
      <c r="A168" s="13"/>
      <c r="B168" s="245"/>
      <c r="C168" s="246"/>
      <c r="D168" s="240" t="s">
        <v>159</v>
      </c>
      <c r="E168" s="247" t="s">
        <v>1</v>
      </c>
      <c r="F168" s="248" t="s">
        <v>891</v>
      </c>
      <c r="G168" s="246"/>
      <c r="H168" s="249">
        <v>11.2</v>
      </c>
      <c r="I168" s="250"/>
      <c r="J168" s="246"/>
      <c r="K168" s="246"/>
      <c r="L168" s="251"/>
      <c r="M168" s="252"/>
      <c r="N168" s="253"/>
      <c r="O168" s="253"/>
      <c r="P168" s="253"/>
      <c r="Q168" s="253"/>
      <c r="R168" s="253"/>
      <c r="S168" s="253"/>
      <c r="T168" s="254"/>
      <c r="U168" s="13"/>
      <c r="V168" s="13"/>
      <c r="W168" s="13"/>
      <c r="X168" s="13"/>
      <c r="Y168" s="13"/>
      <c r="Z168" s="13"/>
      <c r="AA168" s="13"/>
      <c r="AB168" s="13"/>
      <c r="AC168" s="13"/>
      <c r="AD168" s="13"/>
      <c r="AE168" s="13"/>
      <c r="AT168" s="255" t="s">
        <v>159</v>
      </c>
      <c r="AU168" s="255" t="s">
        <v>87</v>
      </c>
      <c r="AV168" s="13" t="s">
        <v>87</v>
      </c>
      <c r="AW168" s="13" t="s">
        <v>32</v>
      </c>
      <c r="AX168" s="13" t="s">
        <v>77</v>
      </c>
      <c r="AY168" s="255" t="s">
        <v>148</v>
      </c>
    </row>
    <row r="169" spans="1:51" s="13" customFormat="1" ht="12">
      <c r="A169" s="13"/>
      <c r="B169" s="245"/>
      <c r="C169" s="246"/>
      <c r="D169" s="240" t="s">
        <v>159</v>
      </c>
      <c r="E169" s="247" t="s">
        <v>1</v>
      </c>
      <c r="F169" s="248" t="s">
        <v>892</v>
      </c>
      <c r="G169" s="246"/>
      <c r="H169" s="249">
        <v>6.4</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159</v>
      </c>
      <c r="AU169" s="255" t="s">
        <v>87</v>
      </c>
      <c r="AV169" s="13" t="s">
        <v>87</v>
      </c>
      <c r="AW169" s="13" t="s">
        <v>32</v>
      </c>
      <c r="AX169" s="13" t="s">
        <v>77</v>
      </c>
      <c r="AY169" s="255" t="s">
        <v>148</v>
      </c>
    </row>
    <row r="170" spans="1:51" s="13" customFormat="1" ht="12">
      <c r="A170" s="13"/>
      <c r="B170" s="245"/>
      <c r="C170" s="246"/>
      <c r="D170" s="240" t="s">
        <v>159</v>
      </c>
      <c r="E170" s="247" t="s">
        <v>1</v>
      </c>
      <c r="F170" s="248" t="s">
        <v>893</v>
      </c>
      <c r="G170" s="246"/>
      <c r="H170" s="249">
        <v>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77</v>
      </c>
      <c r="AY170" s="255" t="s">
        <v>148</v>
      </c>
    </row>
    <row r="171" spans="1:51" s="13" customFormat="1" ht="12">
      <c r="A171" s="13"/>
      <c r="B171" s="245"/>
      <c r="C171" s="246"/>
      <c r="D171" s="240" t="s">
        <v>159</v>
      </c>
      <c r="E171" s="247" t="s">
        <v>1</v>
      </c>
      <c r="F171" s="248" t="s">
        <v>894</v>
      </c>
      <c r="G171" s="246"/>
      <c r="H171" s="249">
        <v>1.89</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159</v>
      </c>
      <c r="AU171" s="255" t="s">
        <v>87</v>
      </c>
      <c r="AV171" s="13" t="s">
        <v>87</v>
      </c>
      <c r="AW171" s="13" t="s">
        <v>32</v>
      </c>
      <c r="AX171" s="13" t="s">
        <v>77</v>
      </c>
      <c r="AY171" s="255" t="s">
        <v>148</v>
      </c>
    </row>
    <row r="172" spans="1:51" s="15" customFormat="1" ht="12">
      <c r="A172" s="15"/>
      <c r="B172" s="266"/>
      <c r="C172" s="267"/>
      <c r="D172" s="240" t="s">
        <v>159</v>
      </c>
      <c r="E172" s="268" t="s">
        <v>1</v>
      </c>
      <c r="F172" s="269" t="s">
        <v>167</v>
      </c>
      <c r="G172" s="267"/>
      <c r="H172" s="270">
        <v>25.49</v>
      </c>
      <c r="I172" s="271"/>
      <c r="J172" s="267"/>
      <c r="K172" s="267"/>
      <c r="L172" s="272"/>
      <c r="M172" s="273"/>
      <c r="N172" s="274"/>
      <c r="O172" s="274"/>
      <c r="P172" s="274"/>
      <c r="Q172" s="274"/>
      <c r="R172" s="274"/>
      <c r="S172" s="274"/>
      <c r="T172" s="275"/>
      <c r="U172" s="15"/>
      <c r="V172" s="15"/>
      <c r="W172" s="15"/>
      <c r="X172" s="15"/>
      <c r="Y172" s="15"/>
      <c r="Z172" s="15"/>
      <c r="AA172" s="15"/>
      <c r="AB172" s="15"/>
      <c r="AC172" s="15"/>
      <c r="AD172" s="15"/>
      <c r="AE172" s="15"/>
      <c r="AT172" s="276" t="s">
        <v>159</v>
      </c>
      <c r="AU172" s="276" t="s">
        <v>87</v>
      </c>
      <c r="AV172" s="15" t="s">
        <v>155</v>
      </c>
      <c r="AW172" s="15" t="s">
        <v>32</v>
      </c>
      <c r="AX172" s="15" t="s">
        <v>85</v>
      </c>
      <c r="AY172" s="276" t="s">
        <v>148</v>
      </c>
    </row>
    <row r="173" spans="1:65" s="2" customFormat="1" ht="16.5" customHeight="1">
      <c r="A173" s="39"/>
      <c r="B173" s="40"/>
      <c r="C173" s="227" t="s">
        <v>219</v>
      </c>
      <c r="D173" s="227" t="s">
        <v>150</v>
      </c>
      <c r="E173" s="228" t="s">
        <v>895</v>
      </c>
      <c r="F173" s="229" t="s">
        <v>896</v>
      </c>
      <c r="G173" s="230" t="s">
        <v>153</v>
      </c>
      <c r="H173" s="231">
        <v>9.24</v>
      </c>
      <c r="I173" s="232"/>
      <c r="J173" s="233">
        <f>ROUND(I173*H173,2)</f>
        <v>0</v>
      </c>
      <c r="K173" s="229" t="s">
        <v>163</v>
      </c>
      <c r="L173" s="45"/>
      <c r="M173" s="234" t="s">
        <v>1</v>
      </c>
      <c r="N173" s="235" t="s">
        <v>42</v>
      </c>
      <c r="O173" s="92"/>
      <c r="P173" s="236">
        <f>O173*H173</f>
        <v>0</v>
      </c>
      <c r="Q173" s="236">
        <v>0</v>
      </c>
      <c r="R173" s="236">
        <f>Q173*H173</f>
        <v>0</v>
      </c>
      <c r="S173" s="236">
        <v>0.06</v>
      </c>
      <c r="T173" s="237">
        <f>S173*H173</f>
        <v>0.5544</v>
      </c>
      <c r="U173" s="39"/>
      <c r="V173" s="39"/>
      <c r="W173" s="39"/>
      <c r="X173" s="39"/>
      <c r="Y173" s="39"/>
      <c r="Z173" s="39"/>
      <c r="AA173" s="39"/>
      <c r="AB173" s="39"/>
      <c r="AC173" s="39"/>
      <c r="AD173" s="39"/>
      <c r="AE173" s="39"/>
      <c r="AR173" s="238" t="s">
        <v>155</v>
      </c>
      <c r="AT173" s="238" t="s">
        <v>150</v>
      </c>
      <c r="AU173" s="238" t="s">
        <v>87</v>
      </c>
      <c r="AY173" s="18" t="s">
        <v>148</v>
      </c>
      <c r="BE173" s="239">
        <f>IF(N173="základní",J173,0)</f>
        <v>0</v>
      </c>
      <c r="BF173" s="239">
        <f>IF(N173="snížená",J173,0)</f>
        <v>0</v>
      </c>
      <c r="BG173" s="239">
        <f>IF(N173="zákl. přenesená",J173,0)</f>
        <v>0</v>
      </c>
      <c r="BH173" s="239">
        <f>IF(N173="sníž. přenesená",J173,0)</f>
        <v>0</v>
      </c>
      <c r="BI173" s="239">
        <f>IF(N173="nulová",J173,0)</f>
        <v>0</v>
      </c>
      <c r="BJ173" s="18" t="s">
        <v>85</v>
      </c>
      <c r="BK173" s="239">
        <f>ROUND(I173*H173,2)</f>
        <v>0</v>
      </c>
      <c r="BL173" s="18" t="s">
        <v>155</v>
      </c>
      <c r="BM173" s="238" t="s">
        <v>897</v>
      </c>
    </row>
    <row r="174" spans="1:51" s="13" customFormat="1" ht="12">
      <c r="A174" s="13"/>
      <c r="B174" s="245"/>
      <c r="C174" s="246"/>
      <c r="D174" s="240" t="s">
        <v>159</v>
      </c>
      <c r="E174" s="247" t="s">
        <v>1</v>
      </c>
      <c r="F174" s="248" t="s">
        <v>898</v>
      </c>
      <c r="G174" s="246"/>
      <c r="H174" s="249">
        <v>9.24</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32</v>
      </c>
      <c r="AX174" s="13" t="s">
        <v>85</v>
      </c>
      <c r="AY174" s="255" t="s">
        <v>148</v>
      </c>
    </row>
    <row r="175" spans="1:65" s="2" customFormat="1" ht="33" customHeight="1">
      <c r="A175" s="39"/>
      <c r="B175" s="40"/>
      <c r="C175" s="227" t="s">
        <v>223</v>
      </c>
      <c r="D175" s="227" t="s">
        <v>150</v>
      </c>
      <c r="E175" s="228" t="s">
        <v>899</v>
      </c>
      <c r="F175" s="229" t="s">
        <v>900</v>
      </c>
      <c r="G175" s="230" t="s">
        <v>153</v>
      </c>
      <c r="H175" s="231">
        <v>183.75</v>
      </c>
      <c r="I175" s="232"/>
      <c r="J175" s="233">
        <f>ROUND(I175*H175,2)</f>
        <v>0</v>
      </c>
      <c r="K175" s="229" t="s">
        <v>163</v>
      </c>
      <c r="L175" s="45"/>
      <c r="M175" s="234" t="s">
        <v>1</v>
      </c>
      <c r="N175" s="235" t="s">
        <v>42</v>
      </c>
      <c r="O175" s="92"/>
      <c r="P175" s="236">
        <f>O175*H175</f>
        <v>0</v>
      </c>
      <c r="Q175" s="236">
        <v>0</v>
      </c>
      <c r="R175" s="236">
        <f>Q175*H175</f>
        <v>0</v>
      </c>
      <c r="S175" s="236">
        <v>0.046</v>
      </c>
      <c r="T175" s="237">
        <f>S175*H175</f>
        <v>8.4525</v>
      </c>
      <c r="U175" s="39"/>
      <c r="V175" s="39"/>
      <c r="W175" s="39"/>
      <c r="X175" s="39"/>
      <c r="Y175" s="39"/>
      <c r="Z175" s="39"/>
      <c r="AA175" s="39"/>
      <c r="AB175" s="39"/>
      <c r="AC175" s="39"/>
      <c r="AD175" s="39"/>
      <c r="AE175" s="39"/>
      <c r="AR175" s="238" t="s">
        <v>155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155</v>
      </c>
      <c r="BM175" s="238" t="s">
        <v>901</v>
      </c>
    </row>
    <row r="176" spans="1:51" s="13" customFormat="1" ht="12">
      <c r="A176" s="13"/>
      <c r="B176" s="245"/>
      <c r="C176" s="246"/>
      <c r="D176" s="240" t="s">
        <v>159</v>
      </c>
      <c r="E176" s="247" t="s">
        <v>1</v>
      </c>
      <c r="F176" s="248" t="s">
        <v>902</v>
      </c>
      <c r="G176" s="246"/>
      <c r="H176" s="249">
        <v>183.75</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159</v>
      </c>
      <c r="AU176" s="255" t="s">
        <v>87</v>
      </c>
      <c r="AV176" s="13" t="s">
        <v>87</v>
      </c>
      <c r="AW176" s="13" t="s">
        <v>32</v>
      </c>
      <c r="AX176" s="13" t="s">
        <v>85</v>
      </c>
      <c r="AY176" s="255" t="s">
        <v>148</v>
      </c>
    </row>
    <row r="177" spans="1:65" s="2" customFormat="1" ht="24.15" customHeight="1">
      <c r="A177" s="39"/>
      <c r="B177" s="40"/>
      <c r="C177" s="227" t="s">
        <v>229</v>
      </c>
      <c r="D177" s="227" t="s">
        <v>150</v>
      </c>
      <c r="E177" s="228" t="s">
        <v>903</v>
      </c>
      <c r="F177" s="229" t="s">
        <v>904</v>
      </c>
      <c r="G177" s="230" t="s">
        <v>303</v>
      </c>
      <c r="H177" s="231">
        <v>63.25</v>
      </c>
      <c r="I177" s="232"/>
      <c r="J177" s="233">
        <f>ROUND(I177*H177,2)</f>
        <v>0</v>
      </c>
      <c r="K177" s="229" t="s">
        <v>154</v>
      </c>
      <c r="L177" s="45"/>
      <c r="M177" s="234" t="s">
        <v>1</v>
      </c>
      <c r="N177" s="235" t="s">
        <v>42</v>
      </c>
      <c r="O177" s="92"/>
      <c r="P177" s="236">
        <f>O177*H177</f>
        <v>0</v>
      </c>
      <c r="Q177" s="236">
        <v>0</v>
      </c>
      <c r="R177" s="236">
        <f>Q177*H177</f>
        <v>0</v>
      </c>
      <c r="S177" s="236">
        <v>0.012</v>
      </c>
      <c r="T177" s="237">
        <f>S177*H177</f>
        <v>0.759</v>
      </c>
      <c r="U177" s="39"/>
      <c r="V177" s="39"/>
      <c r="W177" s="39"/>
      <c r="X177" s="39"/>
      <c r="Y177" s="39"/>
      <c r="Z177" s="39"/>
      <c r="AA177" s="39"/>
      <c r="AB177" s="39"/>
      <c r="AC177" s="39"/>
      <c r="AD177" s="39"/>
      <c r="AE177" s="39"/>
      <c r="AR177" s="238" t="s">
        <v>155</v>
      </c>
      <c r="AT177" s="238" t="s">
        <v>150</v>
      </c>
      <c r="AU177" s="238" t="s">
        <v>87</v>
      </c>
      <c r="AY177" s="18" t="s">
        <v>148</v>
      </c>
      <c r="BE177" s="239">
        <f>IF(N177="základní",J177,0)</f>
        <v>0</v>
      </c>
      <c r="BF177" s="239">
        <f>IF(N177="snížená",J177,0)</f>
        <v>0</v>
      </c>
      <c r="BG177" s="239">
        <f>IF(N177="zákl. přenesená",J177,0)</f>
        <v>0</v>
      </c>
      <c r="BH177" s="239">
        <f>IF(N177="sníž. přenesená",J177,0)</f>
        <v>0</v>
      </c>
      <c r="BI177" s="239">
        <f>IF(N177="nulová",J177,0)</f>
        <v>0</v>
      </c>
      <c r="BJ177" s="18" t="s">
        <v>85</v>
      </c>
      <c r="BK177" s="239">
        <f>ROUND(I177*H177,2)</f>
        <v>0</v>
      </c>
      <c r="BL177" s="18" t="s">
        <v>155</v>
      </c>
      <c r="BM177" s="238" t="s">
        <v>905</v>
      </c>
    </row>
    <row r="178" spans="1:47" s="2" customFormat="1" ht="12">
      <c r="A178" s="39"/>
      <c r="B178" s="40"/>
      <c r="C178" s="41"/>
      <c r="D178" s="240" t="s">
        <v>157</v>
      </c>
      <c r="E178" s="41"/>
      <c r="F178" s="241" t="s">
        <v>158</v>
      </c>
      <c r="G178" s="41"/>
      <c r="H178" s="41"/>
      <c r="I178" s="242"/>
      <c r="J178" s="41"/>
      <c r="K178" s="41"/>
      <c r="L178" s="45"/>
      <c r="M178" s="243"/>
      <c r="N178" s="244"/>
      <c r="O178" s="92"/>
      <c r="P178" s="92"/>
      <c r="Q178" s="92"/>
      <c r="R178" s="92"/>
      <c r="S178" s="92"/>
      <c r="T178" s="93"/>
      <c r="U178" s="39"/>
      <c r="V178" s="39"/>
      <c r="W178" s="39"/>
      <c r="X178" s="39"/>
      <c r="Y178" s="39"/>
      <c r="Z178" s="39"/>
      <c r="AA178" s="39"/>
      <c r="AB178" s="39"/>
      <c r="AC178" s="39"/>
      <c r="AD178" s="39"/>
      <c r="AE178" s="39"/>
      <c r="AT178" s="18" t="s">
        <v>157</v>
      </c>
      <c r="AU178" s="18" t="s">
        <v>87</v>
      </c>
    </row>
    <row r="179" spans="1:51" s="13" customFormat="1" ht="12">
      <c r="A179" s="13"/>
      <c r="B179" s="245"/>
      <c r="C179" s="246"/>
      <c r="D179" s="240" t="s">
        <v>159</v>
      </c>
      <c r="E179" s="247" t="s">
        <v>1</v>
      </c>
      <c r="F179" s="248" t="s">
        <v>906</v>
      </c>
      <c r="G179" s="246"/>
      <c r="H179" s="249">
        <v>1.9</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159</v>
      </c>
      <c r="AU179" s="255" t="s">
        <v>87</v>
      </c>
      <c r="AV179" s="13" t="s">
        <v>87</v>
      </c>
      <c r="AW179" s="13" t="s">
        <v>32</v>
      </c>
      <c r="AX179" s="13" t="s">
        <v>77</v>
      </c>
      <c r="AY179" s="255" t="s">
        <v>148</v>
      </c>
    </row>
    <row r="180" spans="1:51" s="13" customFormat="1" ht="12">
      <c r="A180" s="13"/>
      <c r="B180" s="245"/>
      <c r="C180" s="246"/>
      <c r="D180" s="240" t="s">
        <v>159</v>
      </c>
      <c r="E180" s="247" t="s">
        <v>1</v>
      </c>
      <c r="F180" s="248" t="s">
        <v>306</v>
      </c>
      <c r="G180" s="246"/>
      <c r="H180" s="249">
        <v>45.6</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159</v>
      </c>
      <c r="AU180" s="255" t="s">
        <v>87</v>
      </c>
      <c r="AV180" s="13" t="s">
        <v>87</v>
      </c>
      <c r="AW180" s="13" t="s">
        <v>32</v>
      </c>
      <c r="AX180" s="13" t="s">
        <v>77</v>
      </c>
      <c r="AY180" s="255" t="s">
        <v>148</v>
      </c>
    </row>
    <row r="181" spans="1:51" s="13" customFormat="1" ht="12">
      <c r="A181" s="13"/>
      <c r="B181" s="245"/>
      <c r="C181" s="246"/>
      <c r="D181" s="240" t="s">
        <v>159</v>
      </c>
      <c r="E181" s="247" t="s">
        <v>1</v>
      </c>
      <c r="F181" s="248" t="s">
        <v>308</v>
      </c>
      <c r="G181" s="246"/>
      <c r="H181" s="249">
        <v>4.95</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307</v>
      </c>
      <c r="G182" s="246"/>
      <c r="H182" s="249">
        <v>10.8</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5" customFormat="1" ht="12">
      <c r="A183" s="15"/>
      <c r="B183" s="266"/>
      <c r="C183" s="267"/>
      <c r="D183" s="240" t="s">
        <v>159</v>
      </c>
      <c r="E183" s="268" t="s">
        <v>1</v>
      </c>
      <c r="F183" s="269" t="s">
        <v>167</v>
      </c>
      <c r="G183" s="267"/>
      <c r="H183" s="270">
        <v>63.25</v>
      </c>
      <c r="I183" s="271"/>
      <c r="J183" s="267"/>
      <c r="K183" s="267"/>
      <c r="L183" s="272"/>
      <c r="M183" s="273"/>
      <c r="N183" s="274"/>
      <c r="O183" s="274"/>
      <c r="P183" s="274"/>
      <c r="Q183" s="274"/>
      <c r="R183" s="274"/>
      <c r="S183" s="274"/>
      <c r="T183" s="275"/>
      <c r="U183" s="15"/>
      <c r="V183" s="15"/>
      <c r="W183" s="15"/>
      <c r="X183" s="15"/>
      <c r="Y183" s="15"/>
      <c r="Z183" s="15"/>
      <c r="AA183" s="15"/>
      <c r="AB183" s="15"/>
      <c r="AC183" s="15"/>
      <c r="AD183" s="15"/>
      <c r="AE183" s="15"/>
      <c r="AT183" s="276" t="s">
        <v>159</v>
      </c>
      <c r="AU183" s="276" t="s">
        <v>87</v>
      </c>
      <c r="AV183" s="15" t="s">
        <v>155</v>
      </c>
      <c r="AW183" s="15" t="s">
        <v>32</v>
      </c>
      <c r="AX183" s="15" t="s">
        <v>85</v>
      </c>
      <c r="AY183" s="276" t="s">
        <v>148</v>
      </c>
    </row>
    <row r="184" spans="1:65" s="2" customFormat="1" ht="16.5" customHeight="1">
      <c r="A184" s="39"/>
      <c r="B184" s="40"/>
      <c r="C184" s="227" t="s">
        <v>233</v>
      </c>
      <c r="D184" s="227" t="s">
        <v>150</v>
      </c>
      <c r="E184" s="228" t="s">
        <v>907</v>
      </c>
      <c r="F184" s="229" t="s">
        <v>908</v>
      </c>
      <c r="G184" s="230" t="s">
        <v>303</v>
      </c>
      <c r="H184" s="231">
        <v>13.4</v>
      </c>
      <c r="I184" s="232"/>
      <c r="J184" s="233">
        <f>ROUND(I184*H184,2)</f>
        <v>0</v>
      </c>
      <c r="K184" s="229" t="s">
        <v>154</v>
      </c>
      <c r="L184" s="45"/>
      <c r="M184" s="234" t="s">
        <v>1</v>
      </c>
      <c r="N184" s="235" t="s">
        <v>42</v>
      </c>
      <c r="O184" s="92"/>
      <c r="P184" s="236">
        <f>O184*H184</f>
        <v>0</v>
      </c>
      <c r="Q184" s="236">
        <v>0</v>
      </c>
      <c r="R184" s="236">
        <f>Q184*H184</f>
        <v>0</v>
      </c>
      <c r="S184" s="236">
        <v>0.012</v>
      </c>
      <c r="T184" s="237">
        <f>S184*H184</f>
        <v>0.1608</v>
      </c>
      <c r="U184" s="39"/>
      <c r="V184" s="39"/>
      <c r="W184" s="39"/>
      <c r="X184" s="39"/>
      <c r="Y184" s="39"/>
      <c r="Z184" s="39"/>
      <c r="AA184" s="39"/>
      <c r="AB184" s="39"/>
      <c r="AC184" s="39"/>
      <c r="AD184" s="39"/>
      <c r="AE184" s="39"/>
      <c r="AR184" s="238" t="s">
        <v>155</v>
      </c>
      <c r="AT184" s="238" t="s">
        <v>150</v>
      </c>
      <c r="AU184" s="238" t="s">
        <v>87</v>
      </c>
      <c r="AY184" s="18" t="s">
        <v>148</v>
      </c>
      <c r="BE184" s="239">
        <f>IF(N184="základní",J184,0)</f>
        <v>0</v>
      </c>
      <c r="BF184" s="239">
        <f>IF(N184="snížená",J184,0)</f>
        <v>0</v>
      </c>
      <c r="BG184" s="239">
        <f>IF(N184="zákl. přenesená",J184,0)</f>
        <v>0</v>
      </c>
      <c r="BH184" s="239">
        <f>IF(N184="sníž. přenesená",J184,0)</f>
        <v>0</v>
      </c>
      <c r="BI184" s="239">
        <f>IF(N184="nulová",J184,0)</f>
        <v>0</v>
      </c>
      <c r="BJ184" s="18" t="s">
        <v>85</v>
      </c>
      <c r="BK184" s="239">
        <f>ROUND(I184*H184,2)</f>
        <v>0</v>
      </c>
      <c r="BL184" s="18" t="s">
        <v>155</v>
      </c>
      <c r="BM184" s="238" t="s">
        <v>909</v>
      </c>
    </row>
    <row r="185" spans="1:47" s="2" customFormat="1" ht="12">
      <c r="A185" s="39"/>
      <c r="B185" s="40"/>
      <c r="C185" s="41"/>
      <c r="D185" s="240" t="s">
        <v>157</v>
      </c>
      <c r="E185" s="41"/>
      <c r="F185" s="241" t="s">
        <v>158</v>
      </c>
      <c r="G185" s="41"/>
      <c r="H185" s="41"/>
      <c r="I185" s="242"/>
      <c r="J185" s="41"/>
      <c r="K185" s="41"/>
      <c r="L185" s="45"/>
      <c r="M185" s="243"/>
      <c r="N185" s="244"/>
      <c r="O185" s="92"/>
      <c r="P185" s="92"/>
      <c r="Q185" s="92"/>
      <c r="R185" s="92"/>
      <c r="S185" s="92"/>
      <c r="T185" s="93"/>
      <c r="U185" s="39"/>
      <c r="V185" s="39"/>
      <c r="W185" s="39"/>
      <c r="X185" s="39"/>
      <c r="Y185" s="39"/>
      <c r="Z185" s="39"/>
      <c r="AA185" s="39"/>
      <c r="AB185" s="39"/>
      <c r="AC185" s="39"/>
      <c r="AD185" s="39"/>
      <c r="AE185" s="39"/>
      <c r="AT185" s="18" t="s">
        <v>157</v>
      </c>
      <c r="AU185" s="18" t="s">
        <v>87</v>
      </c>
    </row>
    <row r="186" spans="1:51" s="13" customFormat="1" ht="12">
      <c r="A186" s="13"/>
      <c r="B186" s="245"/>
      <c r="C186" s="246"/>
      <c r="D186" s="240" t="s">
        <v>159</v>
      </c>
      <c r="E186" s="247" t="s">
        <v>1</v>
      </c>
      <c r="F186" s="248" t="s">
        <v>910</v>
      </c>
      <c r="G186" s="246"/>
      <c r="H186" s="249">
        <v>3.2</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911</v>
      </c>
      <c r="G187" s="246"/>
      <c r="H187" s="249">
        <v>3</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3" customFormat="1" ht="12">
      <c r="A188" s="13"/>
      <c r="B188" s="245"/>
      <c r="C188" s="246"/>
      <c r="D188" s="240" t="s">
        <v>159</v>
      </c>
      <c r="E188" s="247" t="s">
        <v>1</v>
      </c>
      <c r="F188" s="248" t="s">
        <v>912</v>
      </c>
      <c r="G188" s="246"/>
      <c r="H188" s="249">
        <v>3.5</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159</v>
      </c>
      <c r="AU188" s="255" t="s">
        <v>87</v>
      </c>
      <c r="AV188" s="13" t="s">
        <v>87</v>
      </c>
      <c r="AW188" s="13" t="s">
        <v>32</v>
      </c>
      <c r="AX188" s="13" t="s">
        <v>77</v>
      </c>
      <c r="AY188" s="255" t="s">
        <v>148</v>
      </c>
    </row>
    <row r="189" spans="1:51" s="13" customFormat="1" ht="12">
      <c r="A189" s="13"/>
      <c r="B189" s="245"/>
      <c r="C189" s="246"/>
      <c r="D189" s="240" t="s">
        <v>159</v>
      </c>
      <c r="E189" s="247" t="s">
        <v>1</v>
      </c>
      <c r="F189" s="248" t="s">
        <v>913</v>
      </c>
      <c r="G189" s="246"/>
      <c r="H189" s="249">
        <v>2.8</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159</v>
      </c>
      <c r="AU189" s="255" t="s">
        <v>87</v>
      </c>
      <c r="AV189" s="13" t="s">
        <v>87</v>
      </c>
      <c r="AW189" s="13" t="s">
        <v>32</v>
      </c>
      <c r="AX189" s="13" t="s">
        <v>77</v>
      </c>
      <c r="AY189" s="255" t="s">
        <v>148</v>
      </c>
    </row>
    <row r="190" spans="1:51" s="13" customFormat="1" ht="12">
      <c r="A190" s="13"/>
      <c r="B190" s="245"/>
      <c r="C190" s="246"/>
      <c r="D190" s="240" t="s">
        <v>159</v>
      </c>
      <c r="E190" s="247" t="s">
        <v>1</v>
      </c>
      <c r="F190" s="248" t="s">
        <v>914</v>
      </c>
      <c r="G190" s="246"/>
      <c r="H190" s="249">
        <v>0.9</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5" customFormat="1" ht="12">
      <c r="A191" s="15"/>
      <c r="B191" s="266"/>
      <c r="C191" s="267"/>
      <c r="D191" s="240" t="s">
        <v>159</v>
      </c>
      <c r="E191" s="268" t="s">
        <v>1</v>
      </c>
      <c r="F191" s="269" t="s">
        <v>167</v>
      </c>
      <c r="G191" s="267"/>
      <c r="H191" s="270">
        <v>13.4</v>
      </c>
      <c r="I191" s="271"/>
      <c r="J191" s="267"/>
      <c r="K191" s="267"/>
      <c r="L191" s="272"/>
      <c r="M191" s="273"/>
      <c r="N191" s="274"/>
      <c r="O191" s="274"/>
      <c r="P191" s="274"/>
      <c r="Q191" s="274"/>
      <c r="R191" s="274"/>
      <c r="S191" s="274"/>
      <c r="T191" s="275"/>
      <c r="U191" s="15"/>
      <c r="V191" s="15"/>
      <c r="W191" s="15"/>
      <c r="X191" s="15"/>
      <c r="Y191" s="15"/>
      <c r="Z191" s="15"/>
      <c r="AA191" s="15"/>
      <c r="AB191" s="15"/>
      <c r="AC191" s="15"/>
      <c r="AD191" s="15"/>
      <c r="AE191" s="15"/>
      <c r="AT191" s="276" t="s">
        <v>159</v>
      </c>
      <c r="AU191" s="276" t="s">
        <v>87</v>
      </c>
      <c r="AV191" s="15" t="s">
        <v>155</v>
      </c>
      <c r="AW191" s="15" t="s">
        <v>32</v>
      </c>
      <c r="AX191" s="15" t="s">
        <v>85</v>
      </c>
      <c r="AY191" s="276" t="s">
        <v>148</v>
      </c>
    </row>
    <row r="192" spans="1:65" s="2" customFormat="1" ht="24.15" customHeight="1">
      <c r="A192" s="39"/>
      <c r="B192" s="40"/>
      <c r="C192" s="227" t="s">
        <v>8</v>
      </c>
      <c r="D192" s="227" t="s">
        <v>150</v>
      </c>
      <c r="E192" s="228" t="s">
        <v>915</v>
      </c>
      <c r="F192" s="229" t="s">
        <v>916</v>
      </c>
      <c r="G192" s="230" t="s">
        <v>153</v>
      </c>
      <c r="H192" s="231">
        <v>294</v>
      </c>
      <c r="I192" s="232"/>
      <c r="J192" s="233">
        <f>ROUND(I192*H192,2)</f>
        <v>0</v>
      </c>
      <c r="K192" s="229" t="s">
        <v>163</v>
      </c>
      <c r="L192" s="45"/>
      <c r="M192" s="234" t="s">
        <v>1</v>
      </c>
      <c r="N192" s="235" t="s">
        <v>42</v>
      </c>
      <c r="O192" s="92"/>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155</v>
      </c>
      <c r="AT192" s="238" t="s">
        <v>150</v>
      </c>
      <c r="AU192" s="238" t="s">
        <v>87</v>
      </c>
      <c r="AY192" s="18" t="s">
        <v>148</v>
      </c>
      <c r="BE192" s="239">
        <f>IF(N192="základní",J192,0)</f>
        <v>0</v>
      </c>
      <c r="BF192" s="239">
        <f>IF(N192="snížená",J192,0)</f>
        <v>0</v>
      </c>
      <c r="BG192" s="239">
        <f>IF(N192="zákl. přenesená",J192,0)</f>
        <v>0</v>
      </c>
      <c r="BH192" s="239">
        <f>IF(N192="sníž. přenesená",J192,0)</f>
        <v>0</v>
      </c>
      <c r="BI192" s="239">
        <f>IF(N192="nulová",J192,0)</f>
        <v>0</v>
      </c>
      <c r="BJ192" s="18" t="s">
        <v>85</v>
      </c>
      <c r="BK192" s="239">
        <f>ROUND(I192*H192,2)</f>
        <v>0</v>
      </c>
      <c r="BL192" s="18" t="s">
        <v>155</v>
      </c>
      <c r="BM192" s="238" t="s">
        <v>917</v>
      </c>
    </row>
    <row r="193" spans="1:51" s="14" customFormat="1" ht="12">
      <c r="A193" s="14"/>
      <c r="B193" s="256"/>
      <c r="C193" s="257"/>
      <c r="D193" s="240" t="s">
        <v>159</v>
      </c>
      <c r="E193" s="258" t="s">
        <v>1</v>
      </c>
      <c r="F193" s="259" t="s">
        <v>918</v>
      </c>
      <c r="G193" s="257"/>
      <c r="H193" s="258" t="s">
        <v>1</v>
      </c>
      <c r="I193" s="260"/>
      <c r="J193" s="257"/>
      <c r="K193" s="257"/>
      <c r="L193" s="261"/>
      <c r="M193" s="262"/>
      <c r="N193" s="263"/>
      <c r="O193" s="263"/>
      <c r="P193" s="263"/>
      <c r="Q193" s="263"/>
      <c r="R193" s="263"/>
      <c r="S193" s="263"/>
      <c r="T193" s="264"/>
      <c r="U193" s="14"/>
      <c r="V193" s="14"/>
      <c r="W193" s="14"/>
      <c r="X193" s="14"/>
      <c r="Y193" s="14"/>
      <c r="Z193" s="14"/>
      <c r="AA193" s="14"/>
      <c r="AB193" s="14"/>
      <c r="AC193" s="14"/>
      <c r="AD193" s="14"/>
      <c r="AE193" s="14"/>
      <c r="AT193" s="265" t="s">
        <v>159</v>
      </c>
      <c r="AU193" s="265" t="s">
        <v>87</v>
      </c>
      <c r="AV193" s="14" t="s">
        <v>85</v>
      </c>
      <c r="AW193" s="14" t="s">
        <v>32</v>
      </c>
      <c r="AX193" s="14" t="s">
        <v>77</v>
      </c>
      <c r="AY193" s="265" t="s">
        <v>148</v>
      </c>
    </row>
    <row r="194" spans="1:51" s="13" customFormat="1" ht="12">
      <c r="A194" s="13"/>
      <c r="B194" s="245"/>
      <c r="C194" s="246"/>
      <c r="D194" s="240" t="s">
        <v>159</v>
      </c>
      <c r="E194" s="247" t="s">
        <v>1</v>
      </c>
      <c r="F194" s="248" t="s">
        <v>919</v>
      </c>
      <c r="G194" s="246"/>
      <c r="H194" s="249">
        <v>294</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77</v>
      </c>
      <c r="AY194" s="255" t="s">
        <v>148</v>
      </c>
    </row>
    <row r="195" spans="1:51" s="15" customFormat="1" ht="12">
      <c r="A195" s="15"/>
      <c r="B195" s="266"/>
      <c r="C195" s="267"/>
      <c r="D195" s="240" t="s">
        <v>159</v>
      </c>
      <c r="E195" s="268" t="s">
        <v>1</v>
      </c>
      <c r="F195" s="269" t="s">
        <v>167</v>
      </c>
      <c r="G195" s="267"/>
      <c r="H195" s="270">
        <v>294</v>
      </c>
      <c r="I195" s="271"/>
      <c r="J195" s="267"/>
      <c r="K195" s="267"/>
      <c r="L195" s="272"/>
      <c r="M195" s="273"/>
      <c r="N195" s="274"/>
      <c r="O195" s="274"/>
      <c r="P195" s="274"/>
      <c r="Q195" s="274"/>
      <c r="R195" s="274"/>
      <c r="S195" s="274"/>
      <c r="T195" s="275"/>
      <c r="U195" s="15"/>
      <c r="V195" s="15"/>
      <c r="W195" s="15"/>
      <c r="X195" s="15"/>
      <c r="Y195" s="15"/>
      <c r="Z195" s="15"/>
      <c r="AA195" s="15"/>
      <c r="AB195" s="15"/>
      <c r="AC195" s="15"/>
      <c r="AD195" s="15"/>
      <c r="AE195" s="15"/>
      <c r="AT195" s="276" t="s">
        <v>159</v>
      </c>
      <c r="AU195" s="276" t="s">
        <v>87</v>
      </c>
      <c r="AV195" s="15" t="s">
        <v>155</v>
      </c>
      <c r="AW195" s="15" t="s">
        <v>32</v>
      </c>
      <c r="AX195" s="15" t="s">
        <v>85</v>
      </c>
      <c r="AY195" s="276" t="s">
        <v>148</v>
      </c>
    </row>
    <row r="196" spans="1:65" s="2" customFormat="1" ht="16.5" customHeight="1">
      <c r="A196" s="39"/>
      <c r="B196" s="40"/>
      <c r="C196" s="227" t="s">
        <v>245</v>
      </c>
      <c r="D196" s="227" t="s">
        <v>150</v>
      </c>
      <c r="E196" s="228" t="s">
        <v>920</v>
      </c>
      <c r="F196" s="229" t="s">
        <v>921</v>
      </c>
      <c r="G196" s="230" t="s">
        <v>153</v>
      </c>
      <c r="H196" s="231">
        <v>25.3</v>
      </c>
      <c r="I196" s="232"/>
      <c r="J196" s="233">
        <f>ROUND(I196*H196,2)</f>
        <v>0</v>
      </c>
      <c r="K196" s="229" t="s">
        <v>154</v>
      </c>
      <c r="L196" s="45"/>
      <c r="M196" s="234" t="s">
        <v>1</v>
      </c>
      <c r="N196" s="235" t="s">
        <v>42</v>
      </c>
      <c r="O196" s="92"/>
      <c r="P196" s="236">
        <f>O196*H196</f>
        <v>0</v>
      </c>
      <c r="Q196" s="236">
        <v>0.0003</v>
      </c>
      <c r="R196" s="236">
        <f>Q196*H196</f>
        <v>0.0075899999999999995</v>
      </c>
      <c r="S196" s="236">
        <v>0</v>
      </c>
      <c r="T196" s="237">
        <f>S196*H196</f>
        <v>0</v>
      </c>
      <c r="U196" s="39"/>
      <c r="V196" s="39"/>
      <c r="W196" s="39"/>
      <c r="X196" s="39"/>
      <c r="Y196" s="39"/>
      <c r="Z196" s="39"/>
      <c r="AA196" s="39"/>
      <c r="AB196" s="39"/>
      <c r="AC196" s="39"/>
      <c r="AD196" s="39"/>
      <c r="AE196" s="39"/>
      <c r="AR196" s="238" t="s">
        <v>245</v>
      </c>
      <c r="AT196" s="238" t="s">
        <v>150</v>
      </c>
      <c r="AU196" s="238" t="s">
        <v>87</v>
      </c>
      <c r="AY196" s="18" t="s">
        <v>148</v>
      </c>
      <c r="BE196" s="239">
        <f>IF(N196="základní",J196,0)</f>
        <v>0</v>
      </c>
      <c r="BF196" s="239">
        <f>IF(N196="snížená",J196,0)</f>
        <v>0</v>
      </c>
      <c r="BG196" s="239">
        <f>IF(N196="zákl. přenesená",J196,0)</f>
        <v>0</v>
      </c>
      <c r="BH196" s="239">
        <f>IF(N196="sníž. přenesená",J196,0)</f>
        <v>0</v>
      </c>
      <c r="BI196" s="239">
        <f>IF(N196="nulová",J196,0)</f>
        <v>0</v>
      </c>
      <c r="BJ196" s="18" t="s">
        <v>85</v>
      </c>
      <c r="BK196" s="239">
        <f>ROUND(I196*H196,2)</f>
        <v>0</v>
      </c>
      <c r="BL196" s="18" t="s">
        <v>245</v>
      </c>
      <c r="BM196" s="238" t="s">
        <v>922</v>
      </c>
    </row>
    <row r="197" spans="1:47" s="2" customFormat="1" ht="12">
      <c r="A197" s="39"/>
      <c r="B197" s="40"/>
      <c r="C197" s="41"/>
      <c r="D197" s="240" t="s">
        <v>157</v>
      </c>
      <c r="E197" s="41"/>
      <c r="F197" s="241" t="s">
        <v>923</v>
      </c>
      <c r="G197" s="41"/>
      <c r="H197" s="41"/>
      <c r="I197" s="242"/>
      <c r="J197" s="41"/>
      <c r="K197" s="41"/>
      <c r="L197" s="45"/>
      <c r="M197" s="243"/>
      <c r="N197" s="244"/>
      <c r="O197" s="92"/>
      <c r="P197" s="92"/>
      <c r="Q197" s="92"/>
      <c r="R197" s="92"/>
      <c r="S197" s="92"/>
      <c r="T197" s="93"/>
      <c r="U197" s="39"/>
      <c r="V197" s="39"/>
      <c r="W197" s="39"/>
      <c r="X197" s="39"/>
      <c r="Y197" s="39"/>
      <c r="Z197" s="39"/>
      <c r="AA197" s="39"/>
      <c r="AB197" s="39"/>
      <c r="AC197" s="39"/>
      <c r="AD197" s="39"/>
      <c r="AE197" s="39"/>
      <c r="AT197" s="18" t="s">
        <v>157</v>
      </c>
      <c r="AU197" s="18" t="s">
        <v>87</v>
      </c>
    </row>
    <row r="198" spans="1:51" s="13" customFormat="1" ht="12">
      <c r="A198" s="13"/>
      <c r="B198" s="245"/>
      <c r="C198" s="246"/>
      <c r="D198" s="240" t="s">
        <v>159</v>
      </c>
      <c r="E198" s="247" t="s">
        <v>1</v>
      </c>
      <c r="F198" s="248" t="s">
        <v>924</v>
      </c>
      <c r="G198" s="246"/>
      <c r="H198" s="249">
        <v>25.3</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159</v>
      </c>
      <c r="AU198" s="255" t="s">
        <v>87</v>
      </c>
      <c r="AV198" s="13" t="s">
        <v>87</v>
      </c>
      <c r="AW198" s="13" t="s">
        <v>32</v>
      </c>
      <c r="AX198" s="13" t="s">
        <v>85</v>
      </c>
      <c r="AY198" s="255" t="s">
        <v>148</v>
      </c>
    </row>
    <row r="199" spans="1:65" s="2" customFormat="1" ht="24.15" customHeight="1">
      <c r="A199" s="39"/>
      <c r="B199" s="40"/>
      <c r="C199" s="227" t="s">
        <v>269</v>
      </c>
      <c r="D199" s="227" t="s">
        <v>150</v>
      </c>
      <c r="E199" s="228" t="s">
        <v>925</v>
      </c>
      <c r="F199" s="229" t="s">
        <v>926</v>
      </c>
      <c r="G199" s="230" t="s">
        <v>303</v>
      </c>
      <c r="H199" s="231">
        <v>63.25</v>
      </c>
      <c r="I199" s="232"/>
      <c r="J199" s="233">
        <f>ROUND(I199*H199,2)</f>
        <v>0</v>
      </c>
      <c r="K199" s="229" t="s">
        <v>154</v>
      </c>
      <c r="L199" s="45"/>
      <c r="M199" s="234" t="s">
        <v>1</v>
      </c>
      <c r="N199" s="235" t="s">
        <v>42</v>
      </c>
      <c r="O199" s="92"/>
      <c r="P199" s="236">
        <f>O199*H199</f>
        <v>0</v>
      </c>
      <c r="Q199" s="236">
        <v>0.00198</v>
      </c>
      <c r="R199" s="236">
        <f>Q199*H199</f>
        <v>0.125235</v>
      </c>
      <c r="S199" s="236">
        <v>0</v>
      </c>
      <c r="T199" s="237">
        <f>S199*H199</f>
        <v>0</v>
      </c>
      <c r="U199" s="39"/>
      <c r="V199" s="39"/>
      <c r="W199" s="39"/>
      <c r="X199" s="39"/>
      <c r="Y199" s="39"/>
      <c r="Z199" s="39"/>
      <c r="AA199" s="39"/>
      <c r="AB199" s="39"/>
      <c r="AC199" s="39"/>
      <c r="AD199" s="39"/>
      <c r="AE199" s="39"/>
      <c r="AR199" s="238" t="s">
        <v>245</v>
      </c>
      <c r="AT199" s="238" t="s">
        <v>150</v>
      </c>
      <c r="AU199" s="238" t="s">
        <v>87</v>
      </c>
      <c r="AY199" s="18" t="s">
        <v>148</v>
      </c>
      <c r="BE199" s="239">
        <f>IF(N199="základní",J199,0)</f>
        <v>0</v>
      </c>
      <c r="BF199" s="239">
        <f>IF(N199="snížená",J199,0)</f>
        <v>0</v>
      </c>
      <c r="BG199" s="239">
        <f>IF(N199="zákl. přenesená",J199,0)</f>
        <v>0</v>
      </c>
      <c r="BH199" s="239">
        <f>IF(N199="sníž. přenesená",J199,0)</f>
        <v>0</v>
      </c>
      <c r="BI199" s="239">
        <f>IF(N199="nulová",J199,0)</f>
        <v>0</v>
      </c>
      <c r="BJ199" s="18" t="s">
        <v>85</v>
      </c>
      <c r="BK199" s="239">
        <f>ROUND(I199*H199,2)</f>
        <v>0</v>
      </c>
      <c r="BL199" s="18" t="s">
        <v>245</v>
      </c>
      <c r="BM199" s="238" t="s">
        <v>927</v>
      </c>
    </row>
    <row r="200" spans="1:47" s="2" customFormat="1" ht="12">
      <c r="A200" s="39"/>
      <c r="B200" s="40"/>
      <c r="C200" s="41"/>
      <c r="D200" s="240" t="s">
        <v>157</v>
      </c>
      <c r="E200" s="41"/>
      <c r="F200" s="241" t="s">
        <v>158</v>
      </c>
      <c r="G200" s="41"/>
      <c r="H200" s="41"/>
      <c r="I200" s="242"/>
      <c r="J200" s="41"/>
      <c r="K200" s="41"/>
      <c r="L200" s="45"/>
      <c r="M200" s="243"/>
      <c r="N200" s="244"/>
      <c r="O200" s="92"/>
      <c r="P200" s="92"/>
      <c r="Q200" s="92"/>
      <c r="R200" s="92"/>
      <c r="S200" s="92"/>
      <c r="T200" s="93"/>
      <c r="U200" s="39"/>
      <c r="V200" s="39"/>
      <c r="W200" s="39"/>
      <c r="X200" s="39"/>
      <c r="Y200" s="39"/>
      <c r="Z200" s="39"/>
      <c r="AA200" s="39"/>
      <c r="AB200" s="39"/>
      <c r="AC200" s="39"/>
      <c r="AD200" s="39"/>
      <c r="AE200" s="39"/>
      <c r="AT200" s="18" t="s">
        <v>157</v>
      </c>
      <c r="AU200" s="18" t="s">
        <v>87</v>
      </c>
    </row>
    <row r="201" spans="1:65" s="2" customFormat="1" ht="24.15" customHeight="1">
      <c r="A201" s="39"/>
      <c r="B201" s="40"/>
      <c r="C201" s="288" t="s">
        <v>273</v>
      </c>
      <c r="D201" s="288" t="s">
        <v>295</v>
      </c>
      <c r="E201" s="289" t="s">
        <v>928</v>
      </c>
      <c r="F201" s="290" t="s">
        <v>929</v>
      </c>
      <c r="G201" s="291" t="s">
        <v>153</v>
      </c>
      <c r="H201" s="292">
        <v>69.575</v>
      </c>
      <c r="I201" s="293"/>
      <c r="J201" s="294">
        <f>ROUND(I201*H201,2)</f>
        <v>0</v>
      </c>
      <c r="K201" s="290" t="s">
        <v>163</v>
      </c>
      <c r="L201" s="295"/>
      <c r="M201" s="296" t="s">
        <v>1</v>
      </c>
      <c r="N201" s="297" t="s">
        <v>42</v>
      </c>
      <c r="O201" s="92"/>
      <c r="P201" s="236">
        <f>O201*H201</f>
        <v>0</v>
      </c>
      <c r="Q201" s="236">
        <v>0.0215</v>
      </c>
      <c r="R201" s="236">
        <f>Q201*H201</f>
        <v>1.4958624999999999</v>
      </c>
      <c r="S201" s="236">
        <v>0</v>
      </c>
      <c r="T201" s="237">
        <f>S201*H201</f>
        <v>0</v>
      </c>
      <c r="U201" s="39"/>
      <c r="V201" s="39"/>
      <c r="W201" s="39"/>
      <c r="X201" s="39"/>
      <c r="Y201" s="39"/>
      <c r="Z201" s="39"/>
      <c r="AA201" s="39"/>
      <c r="AB201" s="39"/>
      <c r="AC201" s="39"/>
      <c r="AD201" s="39"/>
      <c r="AE201" s="39"/>
      <c r="AR201" s="238" t="s">
        <v>351</v>
      </c>
      <c r="AT201" s="238" t="s">
        <v>295</v>
      </c>
      <c r="AU201" s="238" t="s">
        <v>87</v>
      </c>
      <c r="AY201" s="18" t="s">
        <v>148</v>
      </c>
      <c r="BE201" s="239">
        <f>IF(N201="základní",J201,0)</f>
        <v>0</v>
      </c>
      <c r="BF201" s="239">
        <f>IF(N201="snížená",J201,0)</f>
        <v>0</v>
      </c>
      <c r="BG201" s="239">
        <f>IF(N201="zákl. přenesená",J201,0)</f>
        <v>0</v>
      </c>
      <c r="BH201" s="239">
        <f>IF(N201="sníž. přenesená",J201,0)</f>
        <v>0</v>
      </c>
      <c r="BI201" s="239">
        <f>IF(N201="nulová",J201,0)</f>
        <v>0</v>
      </c>
      <c r="BJ201" s="18" t="s">
        <v>85</v>
      </c>
      <c r="BK201" s="239">
        <f>ROUND(I201*H201,2)</f>
        <v>0</v>
      </c>
      <c r="BL201" s="18" t="s">
        <v>245</v>
      </c>
      <c r="BM201" s="238" t="s">
        <v>930</v>
      </c>
    </row>
    <row r="202" spans="1:51" s="13" customFormat="1" ht="12">
      <c r="A202" s="13"/>
      <c r="B202" s="245"/>
      <c r="C202" s="246"/>
      <c r="D202" s="240" t="s">
        <v>159</v>
      </c>
      <c r="E202" s="247" t="s">
        <v>1</v>
      </c>
      <c r="F202" s="248" t="s">
        <v>931</v>
      </c>
      <c r="G202" s="246"/>
      <c r="H202" s="249">
        <v>69.575</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159</v>
      </c>
      <c r="AU202" s="255" t="s">
        <v>87</v>
      </c>
      <c r="AV202" s="13" t="s">
        <v>87</v>
      </c>
      <c r="AW202" s="13" t="s">
        <v>32</v>
      </c>
      <c r="AX202" s="13" t="s">
        <v>85</v>
      </c>
      <c r="AY202" s="255" t="s">
        <v>148</v>
      </c>
    </row>
    <row r="203" spans="1:63" s="12" customFormat="1" ht="22.8" customHeight="1">
      <c r="A203" s="12"/>
      <c r="B203" s="211"/>
      <c r="C203" s="212"/>
      <c r="D203" s="213" t="s">
        <v>76</v>
      </c>
      <c r="E203" s="225" t="s">
        <v>708</v>
      </c>
      <c r="F203" s="225" t="s">
        <v>709</v>
      </c>
      <c r="G203" s="212"/>
      <c r="H203" s="212"/>
      <c r="I203" s="215"/>
      <c r="J203" s="226">
        <f>BK203</f>
        <v>0</v>
      </c>
      <c r="K203" s="212"/>
      <c r="L203" s="217"/>
      <c r="M203" s="218"/>
      <c r="N203" s="219"/>
      <c r="O203" s="219"/>
      <c r="P203" s="220">
        <f>SUM(P204:P214)</f>
        <v>0</v>
      </c>
      <c r="Q203" s="219"/>
      <c r="R203" s="220">
        <f>SUM(R204:R214)</f>
        <v>0</v>
      </c>
      <c r="S203" s="219"/>
      <c r="T203" s="221">
        <f>SUM(T204:T214)</f>
        <v>0</v>
      </c>
      <c r="U203" s="12"/>
      <c r="V203" s="12"/>
      <c r="W203" s="12"/>
      <c r="X203" s="12"/>
      <c r="Y203" s="12"/>
      <c r="Z203" s="12"/>
      <c r="AA203" s="12"/>
      <c r="AB203" s="12"/>
      <c r="AC203" s="12"/>
      <c r="AD203" s="12"/>
      <c r="AE203" s="12"/>
      <c r="AR203" s="222" t="s">
        <v>85</v>
      </c>
      <c r="AT203" s="223" t="s">
        <v>76</v>
      </c>
      <c r="AU203" s="223" t="s">
        <v>85</v>
      </c>
      <c r="AY203" s="222" t="s">
        <v>148</v>
      </c>
      <c r="BK203" s="224">
        <f>SUM(BK204:BK214)</f>
        <v>0</v>
      </c>
    </row>
    <row r="204" spans="1:65" s="2" customFormat="1" ht="16.5" customHeight="1">
      <c r="A204" s="39"/>
      <c r="B204" s="40"/>
      <c r="C204" s="227" t="s">
        <v>277</v>
      </c>
      <c r="D204" s="227" t="s">
        <v>150</v>
      </c>
      <c r="E204" s="228" t="s">
        <v>711</v>
      </c>
      <c r="F204" s="229" t="s">
        <v>712</v>
      </c>
      <c r="G204" s="230" t="s">
        <v>195</v>
      </c>
      <c r="H204" s="231">
        <v>22.692</v>
      </c>
      <c r="I204" s="232"/>
      <c r="J204" s="233">
        <f>ROUND(I204*H204,2)</f>
        <v>0</v>
      </c>
      <c r="K204" s="229" t="s">
        <v>163</v>
      </c>
      <c r="L204" s="45"/>
      <c r="M204" s="234" t="s">
        <v>1</v>
      </c>
      <c r="N204" s="235" t="s">
        <v>42</v>
      </c>
      <c r="O204" s="92"/>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155</v>
      </c>
      <c r="AT204" s="238" t="s">
        <v>150</v>
      </c>
      <c r="AU204" s="238" t="s">
        <v>87</v>
      </c>
      <c r="AY204" s="18" t="s">
        <v>148</v>
      </c>
      <c r="BE204" s="239">
        <f>IF(N204="základní",J204,0)</f>
        <v>0</v>
      </c>
      <c r="BF204" s="239">
        <f>IF(N204="snížená",J204,0)</f>
        <v>0</v>
      </c>
      <c r="BG204" s="239">
        <f>IF(N204="zákl. přenesená",J204,0)</f>
        <v>0</v>
      </c>
      <c r="BH204" s="239">
        <f>IF(N204="sníž. přenesená",J204,0)</f>
        <v>0</v>
      </c>
      <c r="BI204" s="239">
        <f>IF(N204="nulová",J204,0)</f>
        <v>0</v>
      </c>
      <c r="BJ204" s="18" t="s">
        <v>85</v>
      </c>
      <c r="BK204" s="239">
        <f>ROUND(I204*H204,2)</f>
        <v>0</v>
      </c>
      <c r="BL204" s="18" t="s">
        <v>155</v>
      </c>
      <c r="BM204" s="238" t="s">
        <v>932</v>
      </c>
    </row>
    <row r="205" spans="1:65" s="2" customFormat="1" ht="24.15" customHeight="1">
      <c r="A205" s="39"/>
      <c r="B205" s="40"/>
      <c r="C205" s="227" t="s">
        <v>284</v>
      </c>
      <c r="D205" s="227" t="s">
        <v>150</v>
      </c>
      <c r="E205" s="228" t="s">
        <v>715</v>
      </c>
      <c r="F205" s="229" t="s">
        <v>716</v>
      </c>
      <c r="G205" s="230" t="s">
        <v>195</v>
      </c>
      <c r="H205" s="231">
        <v>22.692</v>
      </c>
      <c r="I205" s="232"/>
      <c r="J205" s="233">
        <f>ROUND(I205*H205,2)</f>
        <v>0</v>
      </c>
      <c r="K205" s="229" t="s">
        <v>163</v>
      </c>
      <c r="L205" s="45"/>
      <c r="M205" s="234" t="s">
        <v>1</v>
      </c>
      <c r="N205" s="235" t="s">
        <v>42</v>
      </c>
      <c r="O205" s="92"/>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155</v>
      </c>
      <c r="AT205" s="238" t="s">
        <v>150</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933</v>
      </c>
    </row>
    <row r="206" spans="1:65" s="2" customFormat="1" ht="24.15" customHeight="1">
      <c r="A206" s="39"/>
      <c r="B206" s="40"/>
      <c r="C206" s="227" t="s">
        <v>7</v>
      </c>
      <c r="D206" s="227" t="s">
        <v>150</v>
      </c>
      <c r="E206" s="228" t="s">
        <v>718</v>
      </c>
      <c r="F206" s="229" t="s">
        <v>719</v>
      </c>
      <c r="G206" s="230" t="s">
        <v>195</v>
      </c>
      <c r="H206" s="231">
        <v>22.692</v>
      </c>
      <c r="I206" s="232"/>
      <c r="J206" s="233">
        <f>ROUND(I206*H206,2)</f>
        <v>0</v>
      </c>
      <c r="K206" s="229" t="s">
        <v>163</v>
      </c>
      <c r="L206" s="45"/>
      <c r="M206" s="234" t="s">
        <v>1</v>
      </c>
      <c r="N206" s="235" t="s">
        <v>42</v>
      </c>
      <c r="O206" s="92"/>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155</v>
      </c>
      <c r="AT206" s="238" t="s">
        <v>150</v>
      </c>
      <c r="AU206" s="238" t="s">
        <v>87</v>
      </c>
      <c r="AY206" s="18" t="s">
        <v>148</v>
      </c>
      <c r="BE206" s="239">
        <f>IF(N206="základní",J206,0)</f>
        <v>0</v>
      </c>
      <c r="BF206" s="239">
        <f>IF(N206="snížená",J206,0)</f>
        <v>0</v>
      </c>
      <c r="BG206" s="239">
        <f>IF(N206="zákl. přenesená",J206,0)</f>
        <v>0</v>
      </c>
      <c r="BH206" s="239">
        <f>IF(N206="sníž. přenesená",J206,0)</f>
        <v>0</v>
      </c>
      <c r="BI206" s="239">
        <f>IF(N206="nulová",J206,0)</f>
        <v>0</v>
      </c>
      <c r="BJ206" s="18" t="s">
        <v>85</v>
      </c>
      <c r="BK206" s="239">
        <f>ROUND(I206*H206,2)</f>
        <v>0</v>
      </c>
      <c r="BL206" s="18" t="s">
        <v>155</v>
      </c>
      <c r="BM206" s="238" t="s">
        <v>934</v>
      </c>
    </row>
    <row r="207" spans="1:65" s="2" customFormat="1" ht="24.15" customHeight="1">
      <c r="A207" s="39"/>
      <c r="B207" s="40"/>
      <c r="C207" s="227" t="s">
        <v>294</v>
      </c>
      <c r="D207" s="227" t="s">
        <v>150</v>
      </c>
      <c r="E207" s="228" t="s">
        <v>722</v>
      </c>
      <c r="F207" s="229" t="s">
        <v>723</v>
      </c>
      <c r="G207" s="230" t="s">
        <v>195</v>
      </c>
      <c r="H207" s="231">
        <v>226.92</v>
      </c>
      <c r="I207" s="232"/>
      <c r="J207" s="233">
        <f>ROUND(I207*H207,2)</f>
        <v>0</v>
      </c>
      <c r="K207" s="229" t="s">
        <v>163</v>
      </c>
      <c r="L207" s="45"/>
      <c r="M207" s="234" t="s">
        <v>1</v>
      </c>
      <c r="N207" s="235" t="s">
        <v>42</v>
      </c>
      <c r="O207" s="92"/>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155</v>
      </c>
      <c r="AT207" s="238" t="s">
        <v>150</v>
      </c>
      <c r="AU207" s="238" t="s">
        <v>87</v>
      </c>
      <c r="AY207" s="18" t="s">
        <v>148</v>
      </c>
      <c r="BE207" s="239">
        <f>IF(N207="základní",J207,0)</f>
        <v>0</v>
      </c>
      <c r="BF207" s="239">
        <f>IF(N207="snížená",J207,0)</f>
        <v>0</v>
      </c>
      <c r="BG207" s="239">
        <f>IF(N207="zákl. přenesená",J207,0)</f>
        <v>0</v>
      </c>
      <c r="BH207" s="239">
        <f>IF(N207="sníž. přenesená",J207,0)</f>
        <v>0</v>
      </c>
      <c r="BI207" s="239">
        <f>IF(N207="nulová",J207,0)</f>
        <v>0</v>
      </c>
      <c r="BJ207" s="18" t="s">
        <v>85</v>
      </c>
      <c r="BK207" s="239">
        <f>ROUND(I207*H207,2)</f>
        <v>0</v>
      </c>
      <c r="BL207" s="18" t="s">
        <v>155</v>
      </c>
      <c r="BM207" s="238" t="s">
        <v>935</v>
      </c>
    </row>
    <row r="208" spans="1:51" s="13" customFormat="1" ht="12">
      <c r="A208" s="13"/>
      <c r="B208" s="245"/>
      <c r="C208" s="246"/>
      <c r="D208" s="240" t="s">
        <v>159</v>
      </c>
      <c r="E208" s="246"/>
      <c r="F208" s="248" t="s">
        <v>936</v>
      </c>
      <c r="G208" s="246"/>
      <c r="H208" s="249">
        <v>226.92</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4</v>
      </c>
      <c r="AX208" s="13" t="s">
        <v>85</v>
      </c>
      <c r="AY208" s="255" t="s">
        <v>148</v>
      </c>
    </row>
    <row r="209" spans="1:65" s="2" customFormat="1" ht="33" customHeight="1">
      <c r="A209" s="39"/>
      <c r="B209" s="40"/>
      <c r="C209" s="227" t="s">
        <v>300</v>
      </c>
      <c r="D209" s="227" t="s">
        <v>150</v>
      </c>
      <c r="E209" s="228" t="s">
        <v>937</v>
      </c>
      <c r="F209" s="229" t="s">
        <v>938</v>
      </c>
      <c r="G209" s="230" t="s">
        <v>195</v>
      </c>
      <c r="H209" s="231">
        <v>1.588</v>
      </c>
      <c r="I209" s="232"/>
      <c r="J209" s="233">
        <f>ROUND(I209*H209,2)</f>
        <v>0</v>
      </c>
      <c r="K209" s="229" t="s">
        <v>163</v>
      </c>
      <c r="L209" s="45"/>
      <c r="M209" s="234" t="s">
        <v>1</v>
      </c>
      <c r="N209" s="235" t="s">
        <v>42</v>
      </c>
      <c r="O209" s="92"/>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155</v>
      </c>
      <c r="AT209" s="238" t="s">
        <v>150</v>
      </c>
      <c r="AU209" s="238" t="s">
        <v>87</v>
      </c>
      <c r="AY209" s="18" t="s">
        <v>148</v>
      </c>
      <c r="BE209" s="239">
        <f>IF(N209="základní",J209,0)</f>
        <v>0</v>
      </c>
      <c r="BF209" s="239">
        <f>IF(N209="snížená",J209,0)</f>
        <v>0</v>
      </c>
      <c r="BG209" s="239">
        <f>IF(N209="zákl. přenesená",J209,0)</f>
        <v>0</v>
      </c>
      <c r="BH209" s="239">
        <f>IF(N209="sníž. přenesená",J209,0)</f>
        <v>0</v>
      </c>
      <c r="BI209" s="239">
        <f>IF(N209="nulová",J209,0)</f>
        <v>0</v>
      </c>
      <c r="BJ209" s="18" t="s">
        <v>85</v>
      </c>
      <c r="BK209" s="239">
        <f>ROUND(I209*H209,2)</f>
        <v>0</v>
      </c>
      <c r="BL209" s="18" t="s">
        <v>155</v>
      </c>
      <c r="BM209" s="238" t="s">
        <v>939</v>
      </c>
    </row>
    <row r="210" spans="1:47" s="2" customFormat="1" ht="12">
      <c r="A210" s="39"/>
      <c r="B210" s="40"/>
      <c r="C210" s="41"/>
      <c r="D210" s="240" t="s">
        <v>157</v>
      </c>
      <c r="E210" s="41"/>
      <c r="F210" s="241" t="s">
        <v>730</v>
      </c>
      <c r="G210" s="41"/>
      <c r="H210" s="41"/>
      <c r="I210" s="242"/>
      <c r="J210" s="41"/>
      <c r="K210" s="41"/>
      <c r="L210" s="45"/>
      <c r="M210" s="243"/>
      <c r="N210" s="244"/>
      <c r="O210" s="92"/>
      <c r="P210" s="92"/>
      <c r="Q210" s="92"/>
      <c r="R210" s="92"/>
      <c r="S210" s="92"/>
      <c r="T210" s="93"/>
      <c r="U210" s="39"/>
      <c r="V210" s="39"/>
      <c r="W210" s="39"/>
      <c r="X210" s="39"/>
      <c r="Y210" s="39"/>
      <c r="Z210" s="39"/>
      <c r="AA210" s="39"/>
      <c r="AB210" s="39"/>
      <c r="AC210" s="39"/>
      <c r="AD210" s="39"/>
      <c r="AE210" s="39"/>
      <c r="AT210" s="18" t="s">
        <v>157</v>
      </c>
      <c r="AU210" s="18" t="s">
        <v>87</v>
      </c>
    </row>
    <row r="211" spans="1:51" s="13" customFormat="1" ht="12">
      <c r="A211" s="13"/>
      <c r="B211" s="245"/>
      <c r="C211" s="246"/>
      <c r="D211" s="240" t="s">
        <v>159</v>
      </c>
      <c r="E211" s="246"/>
      <c r="F211" s="248" t="s">
        <v>940</v>
      </c>
      <c r="G211" s="246"/>
      <c r="H211" s="249">
        <v>1.588</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159</v>
      </c>
      <c r="AU211" s="255" t="s">
        <v>87</v>
      </c>
      <c r="AV211" s="13" t="s">
        <v>87</v>
      </c>
      <c r="AW211" s="13" t="s">
        <v>4</v>
      </c>
      <c r="AX211" s="13" t="s">
        <v>85</v>
      </c>
      <c r="AY211" s="255" t="s">
        <v>148</v>
      </c>
    </row>
    <row r="212" spans="1:65" s="2" customFormat="1" ht="33" customHeight="1">
      <c r="A212" s="39"/>
      <c r="B212" s="40"/>
      <c r="C212" s="227" t="s">
        <v>309</v>
      </c>
      <c r="D212" s="227" t="s">
        <v>150</v>
      </c>
      <c r="E212" s="228" t="s">
        <v>941</v>
      </c>
      <c r="F212" s="229" t="s">
        <v>942</v>
      </c>
      <c r="G212" s="230" t="s">
        <v>195</v>
      </c>
      <c r="H212" s="231">
        <v>21.104</v>
      </c>
      <c r="I212" s="232"/>
      <c r="J212" s="233">
        <f>ROUND(I212*H212,2)</f>
        <v>0</v>
      </c>
      <c r="K212" s="229" t="s">
        <v>241</v>
      </c>
      <c r="L212" s="45"/>
      <c r="M212" s="234" t="s">
        <v>1</v>
      </c>
      <c r="N212" s="235" t="s">
        <v>42</v>
      </c>
      <c r="O212" s="92"/>
      <c r="P212" s="236">
        <f>O212*H212</f>
        <v>0</v>
      </c>
      <c r="Q212" s="236">
        <v>0</v>
      </c>
      <c r="R212" s="236">
        <f>Q212*H212</f>
        <v>0</v>
      </c>
      <c r="S212" s="236">
        <v>0</v>
      </c>
      <c r="T212" s="237">
        <f>S212*H212</f>
        <v>0</v>
      </c>
      <c r="U212" s="39"/>
      <c r="V212" s="39"/>
      <c r="W212" s="39"/>
      <c r="X212" s="39"/>
      <c r="Y212" s="39"/>
      <c r="Z212" s="39"/>
      <c r="AA212" s="39"/>
      <c r="AB212" s="39"/>
      <c r="AC212" s="39"/>
      <c r="AD212" s="39"/>
      <c r="AE212" s="39"/>
      <c r="AR212" s="238" t="s">
        <v>155</v>
      </c>
      <c r="AT212" s="238" t="s">
        <v>150</v>
      </c>
      <c r="AU212" s="238" t="s">
        <v>87</v>
      </c>
      <c r="AY212" s="18" t="s">
        <v>148</v>
      </c>
      <c r="BE212" s="239">
        <f>IF(N212="základní",J212,0)</f>
        <v>0</v>
      </c>
      <c r="BF212" s="239">
        <f>IF(N212="snížená",J212,0)</f>
        <v>0</v>
      </c>
      <c r="BG212" s="239">
        <f>IF(N212="zákl. přenesená",J212,0)</f>
        <v>0</v>
      </c>
      <c r="BH212" s="239">
        <f>IF(N212="sníž. přenesená",J212,0)</f>
        <v>0</v>
      </c>
      <c r="BI212" s="239">
        <f>IF(N212="nulová",J212,0)</f>
        <v>0</v>
      </c>
      <c r="BJ212" s="18" t="s">
        <v>85</v>
      </c>
      <c r="BK212" s="239">
        <f>ROUND(I212*H212,2)</f>
        <v>0</v>
      </c>
      <c r="BL212" s="18" t="s">
        <v>155</v>
      </c>
      <c r="BM212" s="238" t="s">
        <v>943</v>
      </c>
    </row>
    <row r="213" spans="1:47" s="2" customFormat="1" ht="12">
      <c r="A213" s="39"/>
      <c r="B213" s="40"/>
      <c r="C213" s="41"/>
      <c r="D213" s="240" t="s">
        <v>157</v>
      </c>
      <c r="E213" s="41"/>
      <c r="F213" s="241" t="s">
        <v>730</v>
      </c>
      <c r="G213" s="41"/>
      <c r="H213" s="41"/>
      <c r="I213" s="242"/>
      <c r="J213" s="41"/>
      <c r="K213" s="41"/>
      <c r="L213" s="45"/>
      <c r="M213" s="243"/>
      <c r="N213" s="244"/>
      <c r="O213" s="92"/>
      <c r="P213" s="92"/>
      <c r="Q213" s="92"/>
      <c r="R213" s="92"/>
      <c r="S213" s="92"/>
      <c r="T213" s="93"/>
      <c r="U213" s="39"/>
      <c r="V213" s="39"/>
      <c r="W213" s="39"/>
      <c r="X213" s="39"/>
      <c r="Y213" s="39"/>
      <c r="Z213" s="39"/>
      <c r="AA213" s="39"/>
      <c r="AB213" s="39"/>
      <c r="AC213" s="39"/>
      <c r="AD213" s="39"/>
      <c r="AE213" s="39"/>
      <c r="AT213" s="18" t="s">
        <v>157</v>
      </c>
      <c r="AU213" s="18" t="s">
        <v>87</v>
      </c>
    </row>
    <row r="214" spans="1:51" s="13" customFormat="1" ht="12">
      <c r="A214" s="13"/>
      <c r="B214" s="245"/>
      <c r="C214" s="246"/>
      <c r="D214" s="240" t="s">
        <v>159</v>
      </c>
      <c r="E214" s="246"/>
      <c r="F214" s="248" t="s">
        <v>944</v>
      </c>
      <c r="G214" s="246"/>
      <c r="H214" s="249">
        <v>21.104</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159</v>
      </c>
      <c r="AU214" s="255" t="s">
        <v>87</v>
      </c>
      <c r="AV214" s="13" t="s">
        <v>87</v>
      </c>
      <c r="AW214" s="13" t="s">
        <v>4</v>
      </c>
      <c r="AX214" s="13" t="s">
        <v>85</v>
      </c>
      <c r="AY214" s="255" t="s">
        <v>148</v>
      </c>
    </row>
    <row r="215" spans="1:63" s="12" customFormat="1" ht="22.8" customHeight="1">
      <c r="A215" s="12"/>
      <c r="B215" s="211"/>
      <c r="C215" s="212"/>
      <c r="D215" s="213" t="s">
        <v>76</v>
      </c>
      <c r="E215" s="225" t="s">
        <v>731</v>
      </c>
      <c r="F215" s="225" t="s">
        <v>732</v>
      </c>
      <c r="G215" s="212"/>
      <c r="H215" s="212"/>
      <c r="I215" s="215"/>
      <c r="J215" s="226">
        <f>BK215</f>
        <v>0</v>
      </c>
      <c r="K215" s="212"/>
      <c r="L215" s="217"/>
      <c r="M215" s="218"/>
      <c r="N215" s="219"/>
      <c r="O215" s="219"/>
      <c r="P215" s="220">
        <f>P216</f>
        <v>0</v>
      </c>
      <c r="Q215" s="219"/>
      <c r="R215" s="220">
        <f>R216</f>
        <v>0</v>
      </c>
      <c r="S215" s="219"/>
      <c r="T215" s="221">
        <f>T216</f>
        <v>0</v>
      </c>
      <c r="U215" s="12"/>
      <c r="V215" s="12"/>
      <c r="W215" s="12"/>
      <c r="X215" s="12"/>
      <c r="Y215" s="12"/>
      <c r="Z215" s="12"/>
      <c r="AA215" s="12"/>
      <c r="AB215" s="12"/>
      <c r="AC215" s="12"/>
      <c r="AD215" s="12"/>
      <c r="AE215" s="12"/>
      <c r="AR215" s="222" t="s">
        <v>85</v>
      </c>
      <c r="AT215" s="223" t="s">
        <v>76</v>
      </c>
      <c r="AU215" s="223" t="s">
        <v>85</v>
      </c>
      <c r="AY215" s="222" t="s">
        <v>148</v>
      </c>
      <c r="BK215" s="224">
        <f>BK216</f>
        <v>0</v>
      </c>
    </row>
    <row r="216" spans="1:65" s="2" customFormat="1" ht="24.15" customHeight="1">
      <c r="A216" s="39"/>
      <c r="B216" s="40"/>
      <c r="C216" s="227" t="s">
        <v>314</v>
      </c>
      <c r="D216" s="227" t="s">
        <v>150</v>
      </c>
      <c r="E216" s="228" t="s">
        <v>734</v>
      </c>
      <c r="F216" s="229" t="s">
        <v>735</v>
      </c>
      <c r="G216" s="230" t="s">
        <v>195</v>
      </c>
      <c r="H216" s="231">
        <v>8.024</v>
      </c>
      <c r="I216" s="232"/>
      <c r="J216" s="233">
        <f>ROUND(I216*H216,2)</f>
        <v>0</v>
      </c>
      <c r="K216" s="229" t="s">
        <v>163</v>
      </c>
      <c r="L216" s="45"/>
      <c r="M216" s="234" t="s">
        <v>1</v>
      </c>
      <c r="N216" s="235" t="s">
        <v>42</v>
      </c>
      <c r="O216" s="92"/>
      <c r="P216" s="236">
        <f>O216*H216</f>
        <v>0</v>
      </c>
      <c r="Q216" s="236">
        <v>0</v>
      </c>
      <c r="R216" s="236">
        <f>Q216*H216</f>
        <v>0</v>
      </c>
      <c r="S216" s="236">
        <v>0</v>
      </c>
      <c r="T216" s="237">
        <f>S216*H216</f>
        <v>0</v>
      </c>
      <c r="U216" s="39"/>
      <c r="V216" s="39"/>
      <c r="W216" s="39"/>
      <c r="X216" s="39"/>
      <c r="Y216" s="39"/>
      <c r="Z216" s="39"/>
      <c r="AA216" s="39"/>
      <c r="AB216" s="39"/>
      <c r="AC216" s="39"/>
      <c r="AD216" s="39"/>
      <c r="AE216" s="39"/>
      <c r="AR216" s="238" t="s">
        <v>155</v>
      </c>
      <c r="AT216" s="238" t="s">
        <v>150</v>
      </c>
      <c r="AU216" s="238" t="s">
        <v>87</v>
      </c>
      <c r="AY216" s="18" t="s">
        <v>148</v>
      </c>
      <c r="BE216" s="239">
        <f>IF(N216="základní",J216,0)</f>
        <v>0</v>
      </c>
      <c r="BF216" s="239">
        <f>IF(N216="snížená",J216,0)</f>
        <v>0</v>
      </c>
      <c r="BG216" s="239">
        <f>IF(N216="zákl. přenesená",J216,0)</f>
        <v>0</v>
      </c>
      <c r="BH216" s="239">
        <f>IF(N216="sníž. přenesená",J216,0)</f>
        <v>0</v>
      </c>
      <c r="BI216" s="239">
        <f>IF(N216="nulová",J216,0)</f>
        <v>0</v>
      </c>
      <c r="BJ216" s="18" t="s">
        <v>85</v>
      </c>
      <c r="BK216" s="239">
        <f>ROUND(I216*H216,2)</f>
        <v>0</v>
      </c>
      <c r="BL216" s="18" t="s">
        <v>155</v>
      </c>
      <c r="BM216" s="238" t="s">
        <v>945</v>
      </c>
    </row>
    <row r="217" spans="1:63" s="12" customFormat="1" ht="25.9" customHeight="1">
      <c r="A217" s="12"/>
      <c r="B217" s="211"/>
      <c r="C217" s="212"/>
      <c r="D217" s="213" t="s">
        <v>76</v>
      </c>
      <c r="E217" s="214" t="s">
        <v>737</v>
      </c>
      <c r="F217" s="214" t="s">
        <v>738</v>
      </c>
      <c r="G217" s="212"/>
      <c r="H217" s="212"/>
      <c r="I217" s="215"/>
      <c r="J217" s="216">
        <f>BK217</f>
        <v>0</v>
      </c>
      <c r="K217" s="212"/>
      <c r="L217" s="217"/>
      <c r="M217" s="218"/>
      <c r="N217" s="219"/>
      <c r="O217" s="219"/>
      <c r="P217" s="220">
        <f>P218+P264+P276+P289</f>
        <v>0</v>
      </c>
      <c r="Q217" s="219"/>
      <c r="R217" s="220">
        <f>R218+R264+R276+R289</f>
        <v>2.2803419</v>
      </c>
      <c r="S217" s="219"/>
      <c r="T217" s="221">
        <f>T218+T264+T276+T289</f>
        <v>6.7653932</v>
      </c>
      <c r="U217" s="12"/>
      <c r="V217" s="12"/>
      <c r="W217" s="12"/>
      <c r="X217" s="12"/>
      <c r="Y217" s="12"/>
      <c r="Z217" s="12"/>
      <c r="AA217" s="12"/>
      <c r="AB217" s="12"/>
      <c r="AC217" s="12"/>
      <c r="AD217" s="12"/>
      <c r="AE217" s="12"/>
      <c r="AR217" s="222" t="s">
        <v>87</v>
      </c>
      <c r="AT217" s="223" t="s">
        <v>76</v>
      </c>
      <c r="AU217" s="223" t="s">
        <v>77</v>
      </c>
      <c r="AY217" s="222" t="s">
        <v>148</v>
      </c>
      <c r="BK217" s="224">
        <f>BK218+BK264+BK276+BK289</f>
        <v>0</v>
      </c>
    </row>
    <row r="218" spans="1:63" s="12" customFormat="1" ht="22.8" customHeight="1">
      <c r="A218" s="12"/>
      <c r="B218" s="211"/>
      <c r="C218" s="212"/>
      <c r="D218" s="213" t="s">
        <v>76</v>
      </c>
      <c r="E218" s="225" t="s">
        <v>946</v>
      </c>
      <c r="F218" s="225" t="s">
        <v>947</v>
      </c>
      <c r="G218" s="212"/>
      <c r="H218" s="212"/>
      <c r="I218" s="215"/>
      <c r="J218" s="226">
        <f>BK218</f>
        <v>0</v>
      </c>
      <c r="K218" s="212"/>
      <c r="L218" s="217"/>
      <c r="M218" s="218"/>
      <c r="N218" s="219"/>
      <c r="O218" s="219"/>
      <c r="P218" s="220">
        <f>SUM(P219:P263)</f>
        <v>0</v>
      </c>
      <c r="Q218" s="219"/>
      <c r="R218" s="220">
        <f>SUM(R219:R263)</f>
        <v>0.0338391</v>
      </c>
      <c r="S218" s="219"/>
      <c r="T218" s="221">
        <f>SUM(T219:T263)</f>
        <v>0</v>
      </c>
      <c r="U218" s="12"/>
      <c r="V218" s="12"/>
      <c r="W218" s="12"/>
      <c r="X218" s="12"/>
      <c r="Y218" s="12"/>
      <c r="Z218" s="12"/>
      <c r="AA218" s="12"/>
      <c r="AB218" s="12"/>
      <c r="AC218" s="12"/>
      <c r="AD218" s="12"/>
      <c r="AE218" s="12"/>
      <c r="AR218" s="222" t="s">
        <v>87</v>
      </c>
      <c r="AT218" s="223" t="s">
        <v>76</v>
      </c>
      <c r="AU218" s="223" t="s">
        <v>85</v>
      </c>
      <c r="AY218" s="222" t="s">
        <v>148</v>
      </c>
      <c r="BK218" s="224">
        <f>SUM(BK219:BK263)</f>
        <v>0</v>
      </c>
    </row>
    <row r="219" spans="1:65" s="2" customFormat="1" ht="16.5" customHeight="1">
      <c r="A219" s="39"/>
      <c r="B219" s="40"/>
      <c r="C219" s="227" t="s">
        <v>319</v>
      </c>
      <c r="D219" s="227" t="s">
        <v>150</v>
      </c>
      <c r="E219" s="228" t="s">
        <v>948</v>
      </c>
      <c r="F219" s="229" t="s">
        <v>949</v>
      </c>
      <c r="G219" s="230" t="s">
        <v>153</v>
      </c>
      <c r="H219" s="231">
        <v>94.77</v>
      </c>
      <c r="I219" s="232"/>
      <c r="J219" s="233">
        <f>ROUND(I219*H219,2)</f>
        <v>0</v>
      </c>
      <c r="K219" s="229" t="s">
        <v>154</v>
      </c>
      <c r="L219" s="45"/>
      <c r="M219" s="234" t="s">
        <v>1</v>
      </c>
      <c r="N219" s="235" t="s">
        <v>42</v>
      </c>
      <c r="O219" s="92"/>
      <c r="P219" s="236">
        <f>O219*H219</f>
        <v>0</v>
      </c>
      <c r="Q219" s="236">
        <v>0.00027</v>
      </c>
      <c r="R219" s="236">
        <f>Q219*H219</f>
        <v>0.0255879</v>
      </c>
      <c r="S219" s="236">
        <v>0</v>
      </c>
      <c r="T219" s="237">
        <f>S219*H219</f>
        <v>0</v>
      </c>
      <c r="U219" s="39"/>
      <c r="V219" s="39"/>
      <c r="W219" s="39"/>
      <c r="X219" s="39"/>
      <c r="Y219" s="39"/>
      <c r="Z219" s="39"/>
      <c r="AA219" s="39"/>
      <c r="AB219" s="39"/>
      <c r="AC219" s="39"/>
      <c r="AD219" s="39"/>
      <c r="AE219" s="39"/>
      <c r="AR219" s="238" t="s">
        <v>245</v>
      </c>
      <c r="AT219" s="238" t="s">
        <v>150</v>
      </c>
      <c r="AU219" s="238" t="s">
        <v>87</v>
      </c>
      <c r="AY219" s="18" t="s">
        <v>148</v>
      </c>
      <c r="BE219" s="239">
        <f>IF(N219="základní",J219,0)</f>
        <v>0</v>
      </c>
      <c r="BF219" s="239">
        <f>IF(N219="snížená",J219,0)</f>
        <v>0</v>
      </c>
      <c r="BG219" s="239">
        <f>IF(N219="zákl. přenesená",J219,0)</f>
        <v>0</v>
      </c>
      <c r="BH219" s="239">
        <f>IF(N219="sníž. přenesená",J219,0)</f>
        <v>0</v>
      </c>
      <c r="BI219" s="239">
        <f>IF(N219="nulová",J219,0)</f>
        <v>0</v>
      </c>
      <c r="BJ219" s="18" t="s">
        <v>85</v>
      </c>
      <c r="BK219" s="239">
        <f>ROUND(I219*H219,2)</f>
        <v>0</v>
      </c>
      <c r="BL219" s="18" t="s">
        <v>245</v>
      </c>
      <c r="BM219" s="238" t="s">
        <v>950</v>
      </c>
    </row>
    <row r="220" spans="1:47" s="2" customFormat="1" ht="12">
      <c r="A220" s="39"/>
      <c r="B220" s="40"/>
      <c r="C220" s="41"/>
      <c r="D220" s="240" t="s">
        <v>157</v>
      </c>
      <c r="E220" s="41"/>
      <c r="F220" s="241" t="s">
        <v>158</v>
      </c>
      <c r="G220" s="41"/>
      <c r="H220" s="41"/>
      <c r="I220" s="242"/>
      <c r="J220" s="41"/>
      <c r="K220" s="41"/>
      <c r="L220" s="45"/>
      <c r="M220" s="243"/>
      <c r="N220" s="244"/>
      <c r="O220" s="92"/>
      <c r="P220" s="92"/>
      <c r="Q220" s="92"/>
      <c r="R220" s="92"/>
      <c r="S220" s="92"/>
      <c r="T220" s="93"/>
      <c r="U220" s="39"/>
      <c r="V220" s="39"/>
      <c r="W220" s="39"/>
      <c r="X220" s="39"/>
      <c r="Y220" s="39"/>
      <c r="Z220" s="39"/>
      <c r="AA220" s="39"/>
      <c r="AB220" s="39"/>
      <c r="AC220" s="39"/>
      <c r="AD220" s="39"/>
      <c r="AE220" s="39"/>
      <c r="AT220" s="18" t="s">
        <v>157</v>
      </c>
      <c r="AU220" s="18" t="s">
        <v>87</v>
      </c>
    </row>
    <row r="221" spans="1:51" s="13" customFormat="1" ht="12">
      <c r="A221" s="13"/>
      <c r="B221" s="245"/>
      <c r="C221" s="246"/>
      <c r="D221" s="240" t="s">
        <v>159</v>
      </c>
      <c r="E221" s="247" t="s">
        <v>1</v>
      </c>
      <c r="F221" s="248" t="s">
        <v>951</v>
      </c>
      <c r="G221" s="246"/>
      <c r="H221" s="249">
        <v>82.08</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159</v>
      </c>
      <c r="AU221" s="255" t="s">
        <v>87</v>
      </c>
      <c r="AV221" s="13" t="s">
        <v>87</v>
      </c>
      <c r="AW221" s="13" t="s">
        <v>32</v>
      </c>
      <c r="AX221" s="13" t="s">
        <v>77</v>
      </c>
      <c r="AY221" s="255" t="s">
        <v>148</v>
      </c>
    </row>
    <row r="222" spans="1:51" s="13" customFormat="1" ht="12">
      <c r="A222" s="13"/>
      <c r="B222" s="245"/>
      <c r="C222" s="246"/>
      <c r="D222" s="240" t="s">
        <v>159</v>
      </c>
      <c r="E222" s="247" t="s">
        <v>1</v>
      </c>
      <c r="F222" s="248" t="s">
        <v>952</v>
      </c>
      <c r="G222" s="246"/>
      <c r="H222" s="249">
        <v>9.72</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3" customFormat="1" ht="12">
      <c r="A223" s="13"/>
      <c r="B223" s="245"/>
      <c r="C223" s="246"/>
      <c r="D223" s="240" t="s">
        <v>159</v>
      </c>
      <c r="E223" s="247" t="s">
        <v>1</v>
      </c>
      <c r="F223" s="248" t="s">
        <v>953</v>
      </c>
      <c r="G223" s="246"/>
      <c r="H223" s="249">
        <v>2.97</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159</v>
      </c>
      <c r="AU223" s="255" t="s">
        <v>87</v>
      </c>
      <c r="AV223" s="13" t="s">
        <v>87</v>
      </c>
      <c r="AW223" s="13" t="s">
        <v>32</v>
      </c>
      <c r="AX223" s="13" t="s">
        <v>77</v>
      </c>
      <c r="AY223" s="255" t="s">
        <v>148</v>
      </c>
    </row>
    <row r="224" spans="1:51" s="15" customFormat="1" ht="12">
      <c r="A224" s="15"/>
      <c r="B224" s="266"/>
      <c r="C224" s="267"/>
      <c r="D224" s="240" t="s">
        <v>159</v>
      </c>
      <c r="E224" s="268" t="s">
        <v>1</v>
      </c>
      <c r="F224" s="269" t="s">
        <v>167</v>
      </c>
      <c r="G224" s="267"/>
      <c r="H224" s="270">
        <v>94.77</v>
      </c>
      <c r="I224" s="271"/>
      <c r="J224" s="267"/>
      <c r="K224" s="267"/>
      <c r="L224" s="272"/>
      <c r="M224" s="273"/>
      <c r="N224" s="274"/>
      <c r="O224" s="274"/>
      <c r="P224" s="274"/>
      <c r="Q224" s="274"/>
      <c r="R224" s="274"/>
      <c r="S224" s="274"/>
      <c r="T224" s="275"/>
      <c r="U224" s="15"/>
      <c r="V224" s="15"/>
      <c r="W224" s="15"/>
      <c r="X224" s="15"/>
      <c r="Y224" s="15"/>
      <c r="Z224" s="15"/>
      <c r="AA224" s="15"/>
      <c r="AB224" s="15"/>
      <c r="AC224" s="15"/>
      <c r="AD224" s="15"/>
      <c r="AE224" s="15"/>
      <c r="AT224" s="276" t="s">
        <v>159</v>
      </c>
      <c r="AU224" s="276" t="s">
        <v>87</v>
      </c>
      <c r="AV224" s="15" t="s">
        <v>155</v>
      </c>
      <c r="AW224" s="15" t="s">
        <v>32</v>
      </c>
      <c r="AX224" s="15" t="s">
        <v>85</v>
      </c>
      <c r="AY224" s="276" t="s">
        <v>148</v>
      </c>
    </row>
    <row r="225" spans="1:65" s="2" customFormat="1" ht="21.75" customHeight="1">
      <c r="A225" s="39"/>
      <c r="B225" s="40"/>
      <c r="C225" s="227" t="s">
        <v>324</v>
      </c>
      <c r="D225" s="227" t="s">
        <v>150</v>
      </c>
      <c r="E225" s="228" t="s">
        <v>954</v>
      </c>
      <c r="F225" s="229" t="s">
        <v>955</v>
      </c>
      <c r="G225" s="230" t="s">
        <v>153</v>
      </c>
      <c r="H225" s="231">
        <v>3.61</v>
      </c>
      <c r="I225" s="232"/>
      <c r="J225" s="233">
        <f>ROUND(I225*H225,2)</f>
        <v>0</v>
      </c>
      <c r="K225" s="229" t="s">
        <v>1</v>
      </c>
      <c r="L225" s="45"/>
      <c r="M225" s="234" t="s">
        <v>1</v>
      </c>
      <c r="N225" s="235" t="s">
        <v>42</v>
      </c>
      <c r="O225" s="92"/>
      <c r="P225" s="236">
        <f>O225*H225</f>
        <v>0</v>
      </c>
      <c r="Q225" s="236">
        <v>0.00027</v>
      </c>
      <c r="R225" s="236">
        <f>Q225*H225</f>
        <v>0.0009747</v>
      </c>
      <c r="S225" s="236">
        <v>0</v>
      </c>
      <c r="T225" s="237">
        <f>S225*H225</f>
        <v>0</v>
      </c>
      <c r="U225" s="39"/>
      <c r="V225" s="39"/>
      <c r="W225" s="39"/>
      <c r="X225" s="39"/>
      <c r="Y225" s="39"/>
      <c r="Z225" s="39"/>
      <c r="AA225" s="39"/>
      <c r="AB225" s="39"/>
      <c r="AC225" s="39"/>
      <c r="AD225" s="39"/>
      <c r="AE225" s="39"/>
      <c r="AR225" s="238" t="s">
        <v>245</v>
      </c>
      <c r="AT225" s="238" t="s">
        <v>150</v>
      </c>
      <c r="AU225" s="238" t="s">
        <v>87</v>
      </c>
      <c r="AY225" s="18" t="s">
        <v>148</v>
      </c>
      <c r="BE225" s="239">
        <f>IF(N225="základní",J225,0)</f>
        <v>0</v>
      </c>
      <c r="BF225" s="239">
        <f>IF(N225="snížená",J225,0)</f>
        <v>0</v>
      </c>
      <c r="BG225" s="239">
        <f>IF(N225="zákl. přenesená",J225,0)</f>
        <v>0</v>
      </c>
      <c r="BH225" s="239">
        <f>IF(N225="sníž. přenesená",J225,0)</f>
        <v>0</v>
      </c>
      <c r="BI225" s="239">
        <f>IF(N225="nulová",J225,0)</f>
        <v>0</v>
      </c>
      <c r="BJ225" s="18" t="s">
        <v>85</v>
      </c>
      <c r="BK225" s="239">
        <f>ROUND(I225*H225,2)</f>
        <v>0</v>
      </c>
      <c r="BL225" s="18" t="s">
        <v>245</v>
      </c>
      <c r="BM225" s="238" t="s">
        <v>956</v>
      </c>
    </row>
    <row r="226" spans="1:47" s="2" customFormat="1" ht="12">
      <c r="A226" s="39"/>
      <c r="B226" s="40"/>
      <c r="C226" s="41"/>
      <c r="D226" s="240" t="s">
        <v>157</v>
      </c>
      <c r="E226" s="41"/>
      <c r="F226" s="241" t="s">
        <v>158</v>
      </c>
      <c r="G226" s="41"/>
      <c r="H226" s="41"/>
      <c r="I226" s="242"/>
      <c r="J226" s="41"/>
      <c r="K226" s="41"/>
      <c r="L226" s="45"/>
      <c r="M226" s="243"/>
      <c r="N226" s="244"/>
      <c r="O226" s="92"/>
      <c r="P226" s="92"/>
      <c r="Q226" s="92"/>
      <c r="R226" s="92"/>
      <c r="S226" s="92"/>
      <c r="T226" s="93"/>
      <c r="U226" s="39"/>
      <c r="V226" s="39"/>
      <c r="W226" s="39"/>
      <c r="X226" s="39"/>
      <c r="Y226" s="39"/>
      <c r="Z226" s="39"/>
      <c r="AA226" s="39"/>
      <c r="AB226" s="39"/>
      <c r="AC226" s="39"/>
      <c r="AD226" s="39"/>
      <c r="AE226" s="39"/>
      <c r="AT226" s="18" t="s">
        <v>157</v>
      </c>
      <c r="AU226" s="18" t="s">
        <v>87</v>
      </c>
    </row>
    <row r="227" spans="1:51" s="13" customFormat="1" ht="12">
      <c r="A227" s="13"/>
      <c r="B227" s="245"/>
      <c r="C227" s="246"/>
      <c r="D227" s="240" t="s">
        <v>159</v>
      </c>
      <c r="E227" s="247" t="s">
        <v>1</v>
      </c>
      <c r="F227" s="248" t="s">
        <v>957</v>
      </c>
      <c r="G227" s="246"/>
      <c r="H227" s="249">
        <v>3.61</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3.61</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27" t="s">
        <v>331</v>
      </c>
      <c r="D229" s="227" t="s">
        <v>150</v>
      </c>
      <c r="E229" s="228" t="s">
        <v>958</v>
      </c>
      <c r="F229" s="229" t="s">
        <v>959</v>
      </c>
      <c r="G229" s="230" t="s">
        <v>153</v>
      </c>
      <c r="H229" s="231">
        <v>11.2</v>
      </c>
      <c r="I229" s="232"/>
      <c r="J229" s="233">
        <f>ROUND(I229*H229,2)</f>
        <v>0</v>
      </c>
      <c r="K229" s="229" t="s">
        <v>154</v>
      </c>
      <c r="L229" s="45"/>
      <c r="M229" s="234" t="s">
        <v>1</v>
      </c>
      <c r="N229" s="235" t="s">
        <v>42</v>
      </c>
      <c r="O229" s="92"/>
      <c r="P229" s="236">
        <f>O229*H229</f>
        <v>0</v>
      </c>
      <c r="Q229" s="236">
        <v>0.00027</v>
      </c>
      <c r="R229" s="236">
        <f>Q229*H229</f>
        <v>0.0030239999999999998</v>
      </c>
      <c r="S229" s="236">
        <v>0</v>
      </c>
      <c r="T229" s="237">
        <f>S229*H229</f>
        <v>0</v>
      </c>
      <c r="U229" s="39"/>
      <c r="V229" s="39"/>
      <c r="W229" s="39"/>
      <c r="X229" s="39"/>
      <c r="Y229" s="39"/>
      <c r="Z229" s="39"/>
      <c r="AA229" s="39"/>
      <c r="AB229" s="39"/>
      <c r="AC229" s="39"/>
      <c r="AD229" s="39"/>
      <c r="AE229" s="39"/>
      <c r="AR229" s="238" t="s">
        <v>245</v>
      </c>
      <c r="AT229" s="238" t="s">
        <v>150</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245</v>
      </c>
      <c r="BM229" s="238" t="s">
        <v>960</v>
      </c>
    </row>
    <row r="230" spans="1:47" s="2" customFormat="1" ht="12">
      <c r="A230" s="39"/>
      <c r="B230" s="40"/>
      <c r="C230" s="41"/>
      <c r="D230" s="240" t="s">
        <v>157</v>
      </c>
      <c r="E230" s="41"/>
      <c r="F230" s="241" t="s">
        <v>961</v>
      </c>
      <c r="G230" s="41"/>
      <c r="H230" s="41"/>
      <c r="I230" s="242"/>
      <c r="J230" s="41"/>
      <c r="K230" s="41"/>
      <c r="L230" s="45"/>
      <c r="M230" s="243"/>
      <c r="N230" s="244"/>
      <c r="O230" s="92"/>
      <c r="P230" s="92"/>
      <c r="Q230" s="92"/>
      <c r="R230" s="92"/>
      <c r="S230" s="92"/>
      <c r="T230" s="93"/>
      <c r="U230" s="39"/>
      <c r="V230" s="39"/>
      <c r="W230" s="39"/>
      <c r="X230" s="39"/>
      <c r="Y230" s="39"/>
      <c r="Z230" s="39"/>
      <c r="AA230" s="39"/>
      <c r="AB230" s="39"/>
      <c r="AC230" s="39"/>
      <c r="AD230" s="39"/>
      <c r="AE230" s="39"/>
      <c r="AT230" s="18" t="s">
        <v>157</v>
      </c>
      <c r="AU230" s="18" t="s">
        <v>87</v>
      </c>
    </row>
    <row r="231" spans="1:51" s="14" customFormat="1" ht="12">
      <c r="A231" s="14"/>
      <c r="B231" s="256"/>
      <c r="C231" s="257"/>
      <c r="D231" s="240" t="s">
        <v>159</v>
      </c>
      <c r="E231" s="258" t="s">
        <v>1</v>
      </c>
      <c r="F231" s="259" t="s">
        <v>962</v>
      </c>
      <c r="G231" s="257"/>
      <c r="H231" s="258" t="s">
        <v>1</v>
      </c>
      <c r="I231" s="260"/>
      <c r="J231" s="257"/>
      <c r="K231" s="257"/>
      <c r="L231" s="261"/>
      <c r="M231" s="262"/>
      <c r="N231" s="263"/>
      <c r="O231" s="263"/>
      <c r="P231" s="263"/>
      <c r="Q231" s="263"/>
      <c r="R231" s="263"/>
      <c r="S231" s="263"/>
      <c r="T231" s="264"/>
      <c r="U231" s="14"/>
      <c r="V231" s="14"/>
      <c r="W231" s="14"/>
      <c r="X231" s="14"/>
      <c r="Y231" s="14"/>
      <c r="Z231" s="14"/>
      <c r="AA231" s="14"/>
      <c r="AB231" s="14"/>
      <c r="AC231" s="14"/>
      <c r="AD231" s="14"/>
      <c r="AE231" s="14"/>
      <c r="AT231" s="265" t="s">
        <v>159</v>
      </c>
      <c r="AU231" s="265" t="s">
        <v>87</v>
      </c>
      <c r="AV231" s="14" t="s">
        <v>85</v>
      </c>
      <c r="AW231" s="14" t="s">
        <v>32</v>
      </c>
      <c r="AX231" s="14" t="s">
        <v>77</v>
      </c>
      <c r="AY231" s="265" t="s">
        <v>148</v>
      </c>
    </row>
    <row r="232" spans="1:51" s="13" customFormat="1" ht="12">
      <c r="A232" s="13"/>
      <c r="B232" s="245"/>
      <c r="C232" s="246"/>
      <c r="D232" s="240" t="s">
        <v>159</v>
      </c>
      <c r="E232" s="247" t="s">
        <v>1</v>
      </c>
      <c r="F232" s="248" t="s">
        <v>891</v>
      </c>
      <c r="G232" s="246"/>
      <c r="H232" s="249">
        <v>11.2</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159</v>
      </c>
      <c r="AU232" s="255" t="s">
        <v>87</v>
      </c>
      <c r="AV232" s="13" t="s">
        <v>87</v>
      </c>
      <c r="AW232" s="13" t="s">
        <v>32</v>
      </c>
      <c r="AX232" s="13" t="s">
        <v>85</v>
      </c>
      <c r="AY232" s="255" t="s">
        <v>148</v>
      </c>
    </row>
    <row r="233" spans="1:65" s="2" customFormat="1" ht="24.15" customHeight="1">
      <c r="A233" s="39"/>
      <c r="B233" s="40"/>
      <c r="C233" s="227" t="s">
        <v>334</v>
      </c>
      <c r="D233" s="227" t="s">
        <v>150</v>
      </c>
      <c r="E233" s="228" t="s">
        <v>963</v>
      </c>
      <c r="F233" s="229" t="s">
        <v>964</v>
      </c>
      <c r="G233" s="230" t="s">
        <v>153</v>
      </c>
      <c r="H233" s="231">
        <v>1.89</v>
      </c>
      <c r="I233" s="232"/>
      <c r="J233" s="233">
        <f>ROUND(I233*H233,2)</f>
        <v>0</v>
      </c>
      <c r="K233" s="229" t="s">
        <v>154</v>
      </c>
      <c r="L233" s="45"/>
      <c r="M233" s="234" t="s">
        <v>1</v>
      </c>
      <c r="N233" s="235" t="s">
        <v>42</v>
      </c>
      <c r="O233" s="92"/>
      <c r="P233" s="236">
        <f>O233*H233</f>
        <v>0</v>
      </c>
      <c r="Q233" s="236">
        <v>0.00027</v>
      </c>
      <c r="R233" s="236">
        <f>Q233*H233</f>
        <v>0.0005103</v>
      </c>
      <c r="S233" s="236">
        <v>0</v>
      </c>
      <c r="T233" s="237">
        <f>S233*H233</f>
        <v>0</v>
      </c>
      <c r="U233" s="39"/>
      <c r="V233" s="39"/>
      <c r="W233" s="39"/>
      <c r="X233" s="39"/>
      <c r="Y233" s="39"/>
      <c r="Z233" s="39"/>
      <c r="AA233" s="39"/>
      <c r="AB233" s="39"/>
      <c r="AC233" s="39"/>
      <c r="AD233" s="39"/>
      <c r="AE233" s="39"/>
      <c r="AR233" s="238" t="s">
        <v>245</v>
      </c>
      <c r="AT233" s="238" t="s">
        <v>150</v>
      </c>
      <c r="AU233" s="238" t="s">
        <v>87</v>
      </c>
      <c r="AY233" s="18" t="s">
        <v>148</v>
      </c>
      <c r="BE233" s="239">
        <f>IF(N233="základní",J233,0)</f>
        <v>0</v>
      </c>
      <c r="BF233" s="239">
        <f>IF(N233="snížená",J233,0)</f>
        <v>0</v>
      </c>
      <c r="BG233" s="239">
        <f>IF(N233="zákl. přenesená",J233,0)</f>
        <v>0</v>
      </c>
      <c r="BH233" s="239">
        <f>IF(N233="sníž. přenesená",J233,0)</f>
        <v>0</v>
      </c>
      <c r="BI233" s="239">
        <f>IF(N233="nulová",J233,0)</f>
        <v>0</v>
      </c>
      <c r="BJ233" s="18" t="s">
        <v>85</v>
      </c>
      <c r="BK233" s="239">
        <f>ROUND(I233*H233,2)</f>
        <v>0</v>
      </c>
      <c r="BL233" s="18" t="s">
        <v>245</v>
      </c>
      <c r="BM233" s="238" t="s">
        <v>965</v>
      </c>
    </row>
    <row r="234" spans="1:47" s="2" customFormat="1" ht="12">
      <c r="A234" s="39"/>
      <c r="B234" s="40"/>
      <c r="C234" s="41"/>
      <c r="D234" s="240" t="s">
        <v>157</v>
      </c>
      <c r="E234" s="41"/>
      <c r="F234" s="241" t="s">
        <v>961</v>
      </c>
      <c r="G234" s="41"/>
      <c r="H234" s="41"/>
      <c r="I234" s="242"/>
      <c r="J234" s="41"/>
      <c r="K234" s="41"/>
      <c r="L234" s="45"/>
      <c r="M234" s="243"/>
      <c r="N234" s="244"/>
      <c r="O234" s="92"/>
      <c r="P234" s="92"/>
      <c r="Q234" s="92"/>
      <c r="R234" s="92"/>
      <c r="S234" s="92"/>
      <c r="T234" s="93"/>
      <c r="U234" s="39"/>
      <c r="V234" s="39"/>
      <c r="W234" s="39"/>
      <c r="X234" s="39"/>
      <c r="Y234" s="39"/>
      <c r="Z234" s="39"/>
      <c r="AA234" s="39"/>
      <c r="AB234" s="39"/>
      <c r="AC234" s="39"/>
      <c r="AD234" s="39"/>
      <c r="AE234" s="39"/>
      <c r="AT234" s="18" t="s">
        <v>157</v>
      </c>
      <c r="AU234" s="18" t="s">
        <v>87</v>
      </c>
    </row>
    <row r="235" spans="1:51" s="14" customFormat="1" ht="12">
      <c r="A235" s="14"/>
      <c r="B235" s="256"/>
      <c r="C235" s="257"/>
      <c r="D235" s="240" t="s">
        <v>159</v>
      </c>
      <c r="E235" s="258" t="s">
        <v>1</v>
      </c>
      <c r="F235" s="259" t="s">
        <v>966</v>
      </c>
      <c r="G235" s="257"/>
      <c r="H235" s="258" t="s">
        <v>1</v>
      </c>
      <c r="I235" s="260"/>
      <c r="J235" s="257"/>
      <c r="K235" s="257"/>
      <c r="L235" s="261"/>
      <c r="M235" s="262"/>
      <c r="N235" s="263"/>
      <c r="O235" s="263"/>
      <c r="P235" s="263"/>
      <c r="Q235" s="263"/>
      <c r="R235" s="263"/>
      <c r="S235" s="263"/>
      <c r="T235" s="264"/>
      <c r="U235" s="14"/>
      <c r="V235" s="14"/>
      <c r="W235" s="14"/>
      <c r="X235" s="14"/>
      <c r="Y235" s="14"/>
      <c r="Z235" s="14"/>
      <c r="AA235" s="14"/>
      <c r="AB235" s="14"/>
      <c r="AC235" s="14"/>
      <c r="AD235" s="14"/>
      <c r="AE235" s="14"/>
      <c r="AT235" s="265" t="s">
        <v>159</v>
      </c>
      <c r="AU235" s="265" t="s">
        <v>87</v>
      </c>
      <c r="AV235" s="14" t="s">
        <v>85</v>
      </c>
      <c r="AW235" s="14" t="s">
        <v>32</v>
      </c>
      <c r="AX235" s="14" t="s">
        <v>77</v>
      </c>
      <c r="AY235" s="265" t="s">
        <v>148</v>
      </c>
    </row>
    <row r="236" spans="1:51" s="13" customFormat="1" ht="12">
      <c r="A236" s="13"/>
      <c r="B236" s="245"/>
      <c r="C236" s="246"/>
      <c r="D236" s="240" t="s">
        <v>159</v>
      </c>
      <c r="E236" s="247" t="s">
        <v>1</v>
      </c>
      <c r="F236" s="248" t="s">
        <v>894</v>
      </c>
      <c r="G236" s="246"/>
      <c r="H236" s="249">
        <v>1.89</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159</v>
      </c>
      <c r="AU236" s="255" t="s">
        <v>87</v>
      </c>
      <c r="AV236" s="13" t="s">
        <v>87</v>
      </c>
      <c r="AW236" s="13" t="s">
        <v>32</v>
      </c>
      <c r="AX236" s="13" t="s">
        <v>77</v>
      </c>
      <c r="AY236" s="255" t="s">
        <v>148</v>
      </c>
    </row>
    <row r="237" spans="1:51" s="15" customFormat="1" ht="12">
      <c r="A237" s="15"/>
      <c r="B237" s="266"/>
      <c r="C237" s="267"/>
      <c r="D237" s="240" t="s">
        <v>159</v>
      </c>
      <c r="E237" s="268" t="s">
        <v>1</v>
      </c>
      <c r="F237" s="269" t="s">
        <v>167</v>
      </c>
      <c r="G237" s="267"/>
      <c r="H237" s="270">
        <v>1.89</v>
      </c>
      <c r="I237" s="271"/>
      <c r="J237" s="267"/>
      <c r="K237" s="267"/>
      <c r="L237" s="272"/>
      <c r="M237" s="273"/>
      <c r="N237" s="274"/>
      <c r="O237" s="274"/>
      <c r="P237" s="274"/>
      <c r="Q237" s="274"/>
      <c r="R237" s="274"/>
      <c r="S237" s="274"/>
      <c r="T237" s="275"/>
      <c r="U237" s="15"/>
      <c r="V237" s="15"/>
      <c r="W237" s="15"/>
      <c r="X237" s="15"/>
      <c r="Y237" s="15"/>
      <c r="Z237" s="15"/>
      <c r="AA237" s="15"/>
      <c r="AB237" s="15"/>
      <c r="AC237" s="15"/>
      <c r="AD237" s="15"/>
      <c r="AE237" s="15"/>
      <c r="AT237" s="276" t="s">
        <v>159</v>
      </c>
      <c r="AU237" s="276" t="s">
        <v>87</v>
      </c>
      <c r="AV237" s="15" t="s">
        <v>155</v>
      </c>
      <c r="AW237" s="15" t="s">
        <v>32</v>
      </c>
      <c r="AX237" s="15" t="s">
        <v>85</v>
      </c>
      <c r="AY237" s="276" t="s">
        <v>148</v>
      </c>
    </row>
    <row r="238" spans="1:65" s="2" customFormat="1" ht="21.75" customHeight="1">
      <c r="A238" s="39"/>
      <c r="B238" s="40"/>
      <c r="C238" s="227" t="s">
        <v>338</v>
      </c>
      <c r="D238" s="227" t="s">
        <v>150</v>
      </c>
      <c r="E238" s="228" t="s">
        <v>967</v>
      </c>
      <c r="F238" s="229" t="s">
        <v>968</v>
      </c>
      <c r="G238" s="230" t="s">
        <v>153</v>
      </c>
      <c r="H238" s="231">
        <v>5.04</v>
      </c>
      <c r="I238" s="232"/>
      <c r="J238" s="233">
        <f>ROUND(I238*H238,2)</f>
        <v>0</v>
      </c>
      <c r="K238" s="229" t="s">
        <v>154</v>
      </c>
      <c r="L238" s="45"/>
      <c r="M238" s="234" t="s">
        <v>1</v>
      </c>
      <c r="N238" s="235" t="s">
        <v>42</v>
      </c>
      <c r="O238" s="92"/>
      <c r="P238" s="236">
        <f>O238*H238</f>
        <v>0</v>
      </c>
      <c r="Q238" s="236">
        <v>0.00027</v>
      </c>
      <c r="R238" s="236">
        <f>Q238*H238</f>
        <v>0.0013608000000000001</v>
      </c>
      <c r="S238" s="236">
        <v>0</v>
      </c>
      <c r="T238" s="237">
        <f>S238*H238</f>
        <v>0</v>
      </c>
      <c r="U238" s="39"/>
      <c r="V238" s="39"/>
      <c r="W238" s="39"/>
      <c r="X238" s="39"/>
      <c r="Y238" s="39"/>
      <c r="Z238" s="39"/>
      <c r="AA238" s="39"/>
      <c r="AB238" s="39"/>
      <c r="AC238" s="39"/>
      <c r="AD238" s="39"/>
      <c r="AE238" s="39"/>
      <c r="AR238" s="238" t="s">
        <v>245</v>
      </c>
      <c r="AT238" s="238" t="s">
        <v>150</v>
      </c>
      <c r="AU238" s="238" t="s">
        <v>87</v>
      </c>
      <c r="AY238" s="18" t="s">
        <v>148</v>
      </c>
      <c r="BE238" s="239">
        <f>IF(N238="základní",J238,0)</f>
        <v>0</v>
      </c>
      <c r="BF238" s="239">
        <f>IF(N238="snížená",J238,0)</f>
        <v>0</v>
      </c>
      <c r="BG238" s="239">
        <f>IF(N238="zákl. přenesená",J238,0)</f>
        <v>0</v>
      </c>
      <c r="BH238" s="239">
        <f>IF(N238="sníž. přenesená",J238,0)</f>
        <v>0</v>
      </c>
      <c r="BI238" s="239">
        <f>IF(N238="nulová",J238,0)</f>
        <v>0</v>
      </c>
      <c r="BJ238" s="18" t="s">
        <v>85</v>
      </c>
      <c r="BK238" s="239">
        <f>ROUND(I238*H238,2)</f>
        <v>0</v>
      </c>
      <c r="BL238" s="18" t="s">
        <v>245</v>
      </c>
      <c r="BM238" s="238" t="s">
        <v>969</v>
      </c>
    </row>
    <row r="239" spans="1:47" s="2" customFormat="1" ht="12">
      <c r="A239" s="39"/>
      <c r="B239" s="40"/>
      <c r="C239" s="41"/>
      <c r="D239" s="240" t="s">
        <v>157</v>
      </c>
      <c r="E239" s="41"/>
      <c r="F239" s="241" t="s">
        <v>961</v>
      </c>
      <c r="G239" s="41"/>
      <c r="H239" s="41"/>
      <c r="I239" s="242"/>
      <c r="J239" s="41"/>
      <c r="K239" s="41"/>
      <c r="L239" s="45"/>
      <c r="M239" s="243"/>
      <c r="N239" s="244"/>
      <c r="O239" s="92"/>
      <c r="P239" s="92"/>
      <c r="Q239" s="92"/>
      <c r="R239" s="92"/>
      <c r="S239" s="92"/>
      <c r="T239" s="93"/>
      <c r="U239" s="39"/>
      <c r="V239" s="39"/>
      <c r="W239" s="39"/>
      <c r="X239" s="39"/>
      <c r="Y239" s="39"/>
      <c r="Z239" s="39"/>
      <c r="AA239" s="39"/>
      <c r="AB239" s="39"/>
      <c r="AC239" s="39"/>
      <c r="AD239" s="39"/>
      <c r="AE239" s="39"/>
      <c r="AT239" s="18" t="s">
        <v>157</v>
      </c>
      <c r="AU239" s="18" t="s">
        <v>87</v>
      </c>
    </row>
    <row r="240" spans="1:51" s="14" customFormat="1" ht="12">
      <c r="A240" s="14"/>
      <c r="B240" s="256"/>
      <c r="C240" s="257"/>
      <c r="D240" s="240" t="s">
        <v>159</v>
      </c>
      <c r="E240" s="258" t="s">
        <v>1</v>
      </c>
      <c r="F240" s="259" t="s">
        <v>970</v>
      </c>
      <c r="G240" s="257"/>
      <c r="H240" s="258" t="s">
        <v>1</v>
      </c>
      <c r="I240" s="260"/>
      <c r="J240" s="257"/>
      <c r="K240" s="257"/>
      <c r="L240" s="261"/>
      <c r="M240" s="262"/>
      <c r="N240" s="263"/>
      <c r="O240" s="263"/>
      <c r="P240" s="263"/>
      <c r="Q240" s="263"/>
      <c r="R240" s="263"/>
      <c r="S240" s="263"/>
      <c r="T240" s="264"/>
      <c r="U240" s="14"/>
      <c r="V240" s="14"/>
      <c r="W240" s="14"/>
      <c r="X240" s="14"/>
      <c r="Y240" s="14"/>
      <c r="Z240" s="14"/>
      <c r="AA240" s="14"/>
      <c r="AB240" s="14"/>
      <c r="AC240" s="14"/>
      <c r="AD240" s="14"/>
      <c r="AE240" s="14"/>
      <c r="AT240" s="265" t="s">
        <v>159</v>
      </c>
      <c r="AU240" s="265" t="s">
        <v>87</v>
      </c>
      <c r="AV240" s="14" t="s">
        <v>85</v>
      </c>
      <c r="AW240" s="14" t="s">
        <v>32</v>
      </c>
      <c r="AX240" s="14" t="s">
        <v>77</v>
      </c>
      <c r="AY240" s="265" t="s">
        <v>148</v>
      </c>
    </row>
    <row r="241" spans="1:51" s="13" customFormat="1" ht="12">
      <c r="A241" s="13"/>
      <c r="B241" s="245"/>
      <c r="C241" s="246"/>
      <c r="D241" s="240" t="s">
        <v>159</v>
      </c>
      <c r="E241" s="247" t="s">
        <v>1</v>
      </c>
      <c r="F241" s="248" t="s">
        <v>894</v>
      </c>
      <c r="G241" s="246"/>
      <c r="H241" s="249">
        <v>1.89</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159</v>
      </c>
      <c r="AU241" s="255" t="s">
        <v>87</v>
      </c>
      <c r="AV241" s="13" t="s">
        <v>87</v>
      </c>
      <c r="AW241" s="13" t="s">
        <v>32</v>
      </c>
      <c r="AX241" s="13" t="s">
        <v>77</v>
      </c>
      <c r="AY241" s="255" t="s">
        <v>148</v>
      </c>
    </row>
    <row r="242" spans="1:51" s="13" customFormat="1" ht="12">
      <c r="A242" s="13"/>
      <c r="B242" s="245"/>
      <c r="C242" s="246"/>
      <c r="D242" s="240" t="s">
        <v>159</v>
      </c>
      <c r="E242" s="247" t="s">
        <v>1</v>
      </c>
      <c r="F242" s="248" t="s">
        <v>971</v>
      </c>
      <c r="G242" s="246"/>
      <c r="H242" s="249">
        <v>3.15</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159</v>
      </c>
      <c r="AU242" s="255" t="s">
        <v>87</v>
      </c>
      <c r="AV242" s="13" t="s">
        <v>87</v>
      </c>
      <c r="AW242" s="13" t="s">
        <v>32</v>
      </c>
      <c r="AX242" s="13" t="s">
        <v>77</v>
      </c>
      <c r="AY242" s="255" t="s">
        <v>148</v>
      </c>
    </row>
    <row r="243" spans="1:51" s="15" customFormat="1" ht="12">
      <c r="A243" s="15"/>
      <c r="B243" s="266"/>
      <c r="C243" s="267"/>
      <c r="D243" s="240" t="s">
        <v>159</v>
      </c>
      <c r="E243" s="268" t="s">
        <v>1</v>
      </c>
      <c r="F243" s="269" t="s">
        <v>167</v>
      </c>
      <c r="G243" s="267"/>
      <c r="H243" s="270">
        <v>5.04</v>
      </c>
      <c r="I243" s="271"/>
      <c r="J243" s="267"/>
      <c r="K243" s="267"/>
      <c r="L243" s="272"/>
      <c r="M243" s="273"/>
      <c r="N243" s="274"/>
      <c r="O243" s="274"/>
      <c r="P243" s="274"/>
      <c r="Q243" s="274"/>
      <c r="R243" s="274"/>
      <c r="S243" s="274"/>
      <c r="T243" s="275"/>
      <c r="U243" s="15"/>
      <c r="V243" s="15"/>
      <c r="W243" s="15"/>
      <c r="X243" s="15"/>
      <c r="Y243" s="15"/>
      <c r="Z243" s="15"/>
      <c r="AA243" s="15"/>
      <c r="AB243" s="15"/>
      <c r="AC243" s="15"/>
      <c r="AD243" s="15"/>
      <c r="AE243" s="15"/>
      <c r="AT243" s="276" t="s">
        <v>159</v>
      </c>
      <c r="AU243" s="276" t="s">
        <v>87</v>
      </c>
      <c r="AV243" s="15" t="s">
        <v>155</v>
      </c>
      <c r="AW243" s="15" t="s">
        <v>32</v>
      </c>
      <c r="AX243" s="15" t="s">
        <v>85</v>
      </c>
      <c r="AY243" s="276" t="s">
        <v>148</v>
      </c>
    </row>
    <row r="244" spans="1:65" s="2" customFormat="1" ht="16.5" customHeight="1">
      <c r="A244" s="39"/>
      <c r="B244" s="40"/>
      <c r="C244" s="227" t="s">
        <v>343</v>
      </c>
      <c r="D244" s="227" t="s">
        <v>150</v>
      </c>
      <c r="E244" s="228" t="s">
        <v>972</v>
      </c>
      <c r="F244" s="229" t="s">
        <v>973</v>
      </c>
      <c r="G244" s="230" t="s">
        <v>153</v>
      </c>
      <c r="H244" s="231">
        <v>5.67</v>
      </c>
      <c r="I244" s="232"/>
      <c r="J244" s="233">
        <f>ROUND(I244*H244,2)</f>
        <v>0</v>
      </c>
      <c r="K244" s="229" t="s">
        <v>154</v>
      </c>
      <c r="L244" s="45"/>
      <c r="M244" s="234" t="s">
        <v>1</v>
      </c>
      <c r="N244" s="235" t="s">
        <v>42</v>
      </c>
      <c r="O244" s="92"/>
      <c r="P244" s="236">
        <f>O244*H244</f>
        <v>0</v>
      </c>
      <c r="Q244" s="236">
        <v>0.00027</v>
      </c>
      <c r="R244" s="236">
        <f>Q244*H244</f>
        <v>0.0015309</v>
      </c>
      <c r="S244" s="236">
        <v>0</v>
      </c>
      <c r="T244" s="237">
        <f>S244*H244</f>
        <v>0</v>
      </c>
      <c r="U244" s="39"/>
      <c r="V244" s="39"/>
      <c r="W244" s="39"/>
      <c r="X244" s="39"/>
      <c r="Y244" s="39"/>
      <c r="Z244" s="39"/>
      <c r="AA244" s="39"/>
      <c r="AB244" s="39"/>
      <c r="AC244" s="39"/>
      <c r="AD244" s="39"/>
      <c r="AE244" s="39"/>
      <c r="AR244" s="238" t="s">
        <v>245</v>
      </c>
      <c r="AT244" s="238" t="s">
        <v>150</v>
      </c>
      <c r="AU244" s="238" t="s">
        <v>87</v>
      </c>
      <c r="AY244" s="18" t="s">
        <v>148</v>
      </c>
      <c r="BE244" s="239">
        <f>IF(N244="základní",J244,0)</f>
        <v>0</v>
      </c>
      <c r="BF244" s="239">
        <f>IF(N244="snížená",J244,0)</f>
        <v>0</v>
      </c>
      <c r="BG244" s="239">
        <f>IF(N244="zákl. přenesená",J244,0)</f>
        <v>0</v>
      </c>
      <c r="BH244" s="239">
        <f>IF(N244="sníž. přenesená",J244,0)</f>
        <v>0</v>
      </c>
      <c r="BI244" s="239">
        <f>IF(N244="nulová",J244,0)</f>
        <v>0</v>
      </c>
      <c r="BJ244" s="18" t="s">
        <v>85</v>
      </c>
      <c r="BK244" s="239">
        <f>ROUND(I244*H244,2)</f>
        <v>0</v>
      </c>
      <c r="BL244" s="18" t="s">
        <v>245</v>
      </c>
      <c r="BM244" s="238" t="s">
        <v>974</v>
      </c>
    </row>
    <row r="245" spans="1:47" s="2" customFormat="1" ht="12">
      <c r="A245" s="39"/>
      <c r="B245" s="40"/>
      <c r="C245" s="41"/>
      <c r="D245" s="240" t="s">
        <v>157</v>
      </c>
      <c r="E245" s="41"/>
      <c r="F245" s="241" t="s">
        <v>961</v>
      </c>
      <c r="G245" s="41"/>
      <c r="H245" s="41"/>
      <c r="I245" s="242"/>
      <c r="J245" s="41"/>
      <c r="K245" s="41"/>
      <c r="L245" s="45"/>
      <c r="M245" s="243"/>
      <c r="N245" s="244"/>
      <c r="O245" s="92"/>
      <c r="P245" s="92"/>
      <c r="Q245" s="92"/>
      <c r="R245" s="92"/>
      <c r="S245" s="92"/>
      <c r="T245" s="93"/>
      <c r="U245" s="39"/>
      <c r="V245" s="39"/>
      <c r="W245" s="39"/>
      <c r="X245" s="39"/>
      <c r="Y245" s="39"/>
      <c r="Z245" s="39"/>
      <c r="AA245" s="39"/>
      <c r="AB245" s="39"/>
      <c r="AC245" s="39"/>
      <c r="AD245" s="39"/>
      <c r="AE245" s="39"/>
      <c r="AT245" s="18" t="s">
        <v>157</v>
      </c>
      <c r="AU245" s="18" t="s">
        <v>87</v>
      </c>
    </row>
    <row r="246" spans="1:51" s="14" customFormat="1" ht="12">
      <c r="A246" s="14"/>
      <c r="B246" s="256"/>
      <c r="C246" s="257"/>
      <c r="D246" s="240" t="s">
        <v>159</v>
      </c>
      <c r="E246" s="258" t="s">
        <v>1</v>
      </c>
      <c r="F246" s="259" t="s">
        <v>975</v>
      </c>
      <c r="G246" s="257"/>
      <c r="H246" s="258" t="s">
        <v>1</v>
      </c>
      <c r="I246" s="260"/>
      <c r="J246" s="257"/>
      <c r="K246" s="257"/>
      <c r="L246" s="261"/>
      <c r="M246" s="262"/>
      <c r="N246" s="263"/>
      <c r="O246" s="263"/>
      <c r="P246" s="263"/>
      <c r="Q246" s="263"/>
      <c r="R246" s="263"/>
      <c r="S246" s="263"/>
      <c r="T246" s="264"/>
      <c r="U246" s="14"/>
      <c r="V246" s="14"/>
      <c r="W246" s="14"/>
      <c r="X246" s="14"/>
      <c r="Y246" s="14"/>
      <c r="Z246" s="14"/>
      <c r="AA246" s="14"/>
      <c r="AB246" s="14"/>
      <c r="AC246" s="14"/>
      <c r="AD246" s="14"/>
      <c r="AE246" s="14"/>
      <c r="AT246" s="265" t="s">
        <v>159</v>
      </c>
      <c r="AU246" s="265" t="s">
        <v>87</v>
      </c>
      <c r="AV246" s="14" t="s">
        <v>85</v>
      </c>
      <c r="AW246" s="14" t="s">
        <v>32</v>
      </c>
      <c r="AX246" s="14" t="s">
        <v>77</v>
      </c>
      <c r="AY246" s="265" t="s">
        <v>148</v>
      </c>
    </row>
    <row r="247" spans="1:51" s="13" customFormat="1" ht="12">
      <c r="A247" s="13"/>
      <c r="B247" s="245"/>
      <c r="C247" s="246"/>
      <c r="D247" s="240" t="s">
        <v>159</v>
      </c>
      <c r="E247" s="247" t="s">
        <v>1</v>
      </c>
      <c r="F247" s="248" t="s">
        <v>894</v>
      </c>
      <c r="G247" s="246"/>
      <c r="H247" s="249">
        <v>1.89</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159</v>
      </c>
      <c r="AU247" s="255" t="s">
        <v>87</v>
      </c>
      <c r="AV247" s="13" t="s">
        <v>87</v>
      </c>
      <c r="AW247" s="13" t="s">
        <v>32</v>
      </c>
      <c r="AX247" s="13" t="s">
        <v>77</v>
      </c>
      <c r="AY247" s="255" t="s">
        <v>148</v>
      </c>
    </row>
    <row r="248" spans="1:51" s="14" customFormat="1" ht="12">
      <c r="A248" s="14"/>
      <c r="B248" s="256"/>
      <c r="C248" s="257"/>
      <c r="D248" s="240" t="s">
        <v>159</v>
      </c>
      <c r="E248" s="258" t="s">
        <v>1</v>
      </c>
      <c r="F248" s="259" t="s">
        <v>976</v>
      </c>
      <c r="G248" s="257"/>
      <c r="H248" s="258" t="s">
        <v>1</v>
      </c>
      <c r="I248" s="260"/>
      <c r="J248" s="257"/>
      <c r="K248" s="257"/>
      <c r="L248" s="261"/>
      <c r="M248" s="262"/>
      <c r="N248" s="263"/>
      <c r="O248" s="263"/>
      <c r="P248" s="263"/>
      <c r="Q248" s="263"/>
      <c r="R248" s="263"/>
      <c r="S248" s="263"/>
      <c r="T248" s="264"/>
      <c r="U248" s="14"/>
      <c r="V248" s="14"/>
      <c r="W248" s="14"/>
      <c r="X248" s="14"/>
      <c r="Y248" s="14"/>
      <c r="Z248" s="14"/>
      <c r="AA248" s="14"/>
      <c r="AB248" s="14"/>
      <c r="AC248" s="14"/>
      <c r="AD248" s="14"/>
      <c r="AE248" s="14"/>
      <c r="AT248" s="265" t="s">
        <v>159</v>
      </c>
      <c r="AU248" s="265" t="s">
        <v>87</v>
      </c>
      <c r="AV248" s="14" t="s">
        <v>85</v>
      </c>
      <c r="AW248" s="14" t="s">
        <v>32</v>
      </c>
      <c r="AX248" s="14" t="s">
        <v>77</v>
      </c>
      <c r="AY248" s="265" t="s">
        <v>148</v>
      </c>
    </row>
    <row r="249" spans="1:51" s="13" customFormat="1" ht="12">
      <c r="A249" s="13"/>
      <c r="B249" s="245"/>
      <c r="C249" s="246"/>
      <c r="D249" s="240" t="s">
        <v>159</v>
      </c>
      <c r="E249" s="247" t="s">
        <v>1</v>
      </c>
      <c r="F249" s="248" t="s">
        <v>894</v>
      </c>
      <c r="G249" s="246"/>
      <c r="H249" s="249">
        <v>1.89</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159</v>
      </c>
      <c r="AU249" s="255" t="s">
        <v>87</v>
      </c>
      <c r="AV249" s="13" t="s">
        <v>87</v>
      </c>
      <c r="AW249" s="13" t="s">
        <v>32</v>
      </c>
      <c r="AX249" s="13" t="s">
        <v>77</v>
      </c>
      <c r="AY249" s="255" t="s">
        <v>148</v>
      </c>
    </row>
    <row r="250" spans="1:51" s="14" customFormat="1" ht="12">
      <c r="A250" s="14"/>
      <c r="B250" s="256"/>
      <c r="C250" s="257"/>
      <c r="D250" s="240" t="s">
        <v>159</v>
      </c>
      <c r="E250" s="258" t="s">
        <v>1</v>
      </c>
      <c r="F250" s="259" t="s">
        <v>977</v>
      </c>
      <c r="G250" s="257"/>
      <c r="H250" s="258" t="s">
        <v>1</v>
      </c>
      <c r="I250" s="260"/>
      <c r="J250" s="257"/>
      <c r="K250" s="257"/>
      <c r="L250" s="261"/>
      <c r="M250" s="262"/>
      <c r="N250" s="263"/>
      <c r="O250" s="263"/>
      <c r="P250" s="263"/>
      <c r="Q250" s="263"/>
      <c r="R250" s="263"/>
      <c r="S250" s="263"/>
      <c r="T250" s="264"/>
      <c r="U250" s="14"/>
      <c r="V250" s="14"/>
      <c r="W250" s="14"/>
      <c r="X250" s="14"/>
      <c r="Y250" s="14"/>
      <c r="Z250" s="14"/>
      <c r="AA250" s="14"/>
      <c r="AB250" s="14"/>
      <c r="AC250" s="14"/>
      <c r="AD250" s="14"/>
      <c r="AE250" s="14"/>
      <c r="AT250" s="265" t="s">
        <v>159</v>
      </c>
      <c r="AU250" s="265" t="s">
        <v>87</v>
      </c>
      <c r="AV250" s="14" t="s">
        <v>85</v>
      </c>
      <c r="AW250" s="14" t="s">
        <v>32</v>
      </c>
      <c r="AX250" s="14" t="s">
        <v>77</v>
      </c>
      <c r="AY250" s="265" t="s">
        <v>148</v>
      </c>
    </row>
    <row r="251" spans="1:51" s="13" customFormat="1" ht="12">
      <c r="A251" s="13"/>
      <c r="B251" s="245"/>
      <c r="C251" s="246"/>
      <c r="D251" s="240" t="s">
        <v>159</v>
      </c>
      <c r="E251" s="247" t="s">
        <v>1</v>
      </c>
      <c r="F251" s="248" t="s">
        <v>894</v>
      </c>
      <c r="G251" s="246"/>
      <c r="H251" s="249">
        <v>1.89</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5" customFormat="1" ht="12">
      <c r="A252" s="15"/>
      <c r="B252" s="266"/>
      <c r="C252" s="267"/>
      <c r="D252" s="240" t="s">
        <v>159</v>
      </c>
      <c r="E252" s="268" t="s">
        <v>1</v>
      </c>
      <c r="F252" s="269" t="s">
        <v>167</v>
      </c>
      <c r="G252" s="267"/>
      <c r="H252" s="270">
        <v>5.67</v>
      </c>
      <c r="I252" s="271"/>
      <c r="J252" s="267"/>
      <c r="K252" s="267"/>
      <c r="L252" s="272"/>
      <c r="M252" s="273"/>
      <c r="N252" s="274"/>
      <c r="O252" s="274"/>
      <c r="P252" s="274"/>
      <c r="Q252" s="274"/>
      <c r="R252" s="274"/>
      <c r="S252" s="274"/>
      <c r="T252" s="275"/>
      <c r="U252" s="15"/>
      <c r="V252" s="15"/>
      <c r="W252" s="15"/>
      <c r="X252" s="15"/>
      <c r="Y252" s="15"/>
      <c r="Z252" s="15"/>
      <c r="AA252" s="15"/>
      <c r="AB252" s="15"/>
      <c r="AC252" s="15"/>
      <c r="AD252" s="15"/>
      <c r="AE252" s="15"/>
      <c r="AT252" s="276" t="s">
        <v>159</v>
      </c>
      <c r="AU252" s="276" t="s">
        <v>87</v>
      </c>
      <c r="AV252" s="15" t="s">
        <v>155</v>
      </c>
      <c r="AW252" s="15" t="s">
        <v>32</v>
      </c>
      <c r="AX252" s="15" t="s">
        <v>85</v>
      </c>
      <c r="AY252" s="276" t="s">
        <v>148</v>
      </c>
    </row>
    <row r="253" spans="1:65" s="2" customFormat="1" ht="16.5" customHeight="1">
      <c r="A253" s="39"/>
      <c r="B253" s="40"/>
      <c r="C253" s="227" t="s">
        <v>351</v>
      </c>
      <c r="D253" s="227" t="s">
        <v>150</v>
      </c>
      <c r="E253" s="228" t="s">
        <v>978</v>
      </c>
      <c r="F253" s="229" t="s">
        <v>979</v>
      </c>
      <c r="G253" s="230" t="s">
        <v>153</v>
      </c>
      <c r="H253" s="231">
        <v>3.15</v>
      </c>
      <c r="I253" s="232"/>
      <c r="J253" s="233">
        <f>ROUND(I253*H253,2)</f>
        <v>0</v>
      </c>
      <c r="K253" s="229" t="s">
        <v>1</v>
      </c>
      <c r="L253" s="45"/>
      <c r="M253" s="234" t="s">
        <v>1</v>
      </c>
      <c r="N253" s="235" t="s">
        <v>42</v>
      </c>
      <c r="O253" s="92"/>
      <c r="P253" s="236">
        <f>O253*H253</f>
        <v>0</v>
      </c>
      <c r="Q253" s="236">
        <v>0.00027</v>
      </c>
      <c r="R253" s="236">
        <f>Q253*H253</f>
        <v>0.0008505</v>
      </c>
      <c r="S253" s="236">
        <v>0</v>
      </c>
      <c r="T253" s="237">
        <f>S253*H253</f>
        <v>0</v>
      </c>
      <c r="U253" s="39"/>
      <c r="V253" s="39"/>
      <c r="W253" s="39"/>
      <c r="X253" s="39"/>
      <c r="Y253" s="39"/>
      <c r="Z253" s="39"/>
      <c r="AA253" s="39"/>
      <c r="AB253" s="39"/>
      <c r="AC253" s="39"/>
      <c r="AD253" s="39"/>
      <c r="AE253" s="39"/>
      <c r="AR253" s="238" t="s">
        <v>245</v>
      </c>
      <c r="AT253" s="238" t="s">
        <v>150</v>
      </c>
      <c r="AU253" s="238" t="s">
        <v>87</v>
      </c>
      <c r="AY253" s="18" t="s">
        <v>148</v>
      </c>
      <c r="BE253" s="239">
        <f>IF(N253="základní",J253,0)</f>
        <v>0</v>
      </c>
      <c r="BF253" s="239">
        <f>IF(N253="snížená",J253,0)</f>
        <v>0</v>
      </c>
      <c r="BG253" s="239">
        <f>IF(N253="zákl. přenesená",J253,0)</f>
        <v>0</v>
      </c>
      <c r="BH253" s="239">
        <f>IF(N253="sníž. přenesená",J253,0)</f>
        <v>0</v>
      </c>
      <c r="BI253" s="239">
        <f>IF(N253="nulová",J253,0)</f>
        <v>0</v>
      </c>
      <c r="BJ253" s="18" t="s">
        <v>85</v>
      </c>
      <c r="BK253" s="239">
        <f>ROUND(I253*H253,2)</f>
        <v>0</v>
      </c>
      <c r="BL253" s="18" t="s">
        <v>245</v>
      </c>
      <c r="BM253" s="238" t="s">
        <v>980</v>
      </c>
    </row>
    <row r="254" spans="1:47" s="2" customFormat="1" ht="12">
      <c r="A254" s="39"/>
      <c r="B254" s="40"/>
      <c r="C254" s="41"/>
      <c r="D254" s="240" t="s">
        <v>157</v>
      </c>
      <c r="E254" s="41"/>
      <c r="F254" s="241" t="s">
        <v>961</v>
      </c>
      <c r="G254" s="41"/>
      <c r="H254" s="41"/>
      <c r="I254" s="242"/>
      <c r="J254" s="41"/>
      <c r="K254" s="41"/>
      <c r="L254" s="45"/>
      <c r="M254" s="243"/>
      <c r="N254" s="244"/>
      <c r="O254" s="92"/>
      <c r="P254" s="92"/>
      <c r="Q254" s="92"/>
      <c r="R254" s="92"/>
      <c r="S254" s="92"/>
      <c r="T254" s="93"/>
      <c r="U254" s="39"/>
      <c r="V254" s="39"/>
      <c r="W254" s="39"/>
      <c r="X254" s="39"/>
      <c r="Y254" s="39"/>
      <c r="Z254" s="39"/>
      <c r="AA254" s="39"/>
      <c r="AB254" s="39"/>
      <c r="AC254" s="39"/>
      <c r="AD254" s="39"/>
      <c r="AE254" s="39"/>
      <c r="AT254" s="18" t="s">
        <v>157</v>
      </c>
      <c r="AU254" s="18" t="s">
        <v>87</v>
      </c>
    </row>
    <row r="255" spans="1:51" s="14" customFormat="1" ht="12">
      <c r="A255" s="14"/>
      <c r="B255" s="256"/>
      <c r="C255" s="257"/>
      <c r="D255" s="240" t="s">
        <v>159</v>
      </c>
      <c r="E255" s="258" t="s">
        <v>1</v>
      </c>
      <c r="F255" s="259" t="s">
        <v>981</v>
      </c>
      <c r="G255" s="257"/>
      <c r="H255" s="258" t="s">
        <v>1</v>
      </c>
      <c r="I255" s="260"/>
      <c r="J255" s="257"/>
      <c r="K255" s="257"/>
      <c r="L255" s="261"/>
      <c r="M255" s="262"/>
      <c r="N255" s="263"/>
      <c r="O255" s="263"/>
      <c r="P255" s="263"/>
      <c r="Q255" s="263"/>
      <c r="R255" s="263"/>
      <c r="S255" s="263"/>
      <c r="T255" s="264"/>
      <c r="U255" s="14"/>
      <c r="V255" s="14"/>
      <c r="W255" s="14"/>
      <c r="X255" s="14"/>
      <c r="Y255" s="14"/>
      <c r="Z255" s="14"/>
      <c r="AA255" s="14"/>
      <c r="AB255" s="14"/>
      <c r="AC255" s="14"/>
      <c r="AD255" s="14"/>
      <c r="AE255" s="14"/>
      <c r="AT255" s="265" t="s">
        <v>159</v>
      </c>
      <c r="AU255" s="265" t="s">
        <v>87</v>
      </c>
      <c r="AV255" s="14" t="s">
        <v>85</v>
      </c>
      <c r="AW255" s="14" t="s">
        <v>32</v>
      </c>
      <c r="AX255" s="14" t="s">
        <v>77</v>
      </c>
      <c r="AY255" s="265" t="s">
        <v>148</v>
      </c>
    </row>
    <row r="256" spans="1:51" s="13" customFormat="1" ht="12">
      <c r="A256" s="13"/>
      <c r="B256" s="245"/>
      <c r="C256" s="246"/>
      <c r="D256" s="240" t="s">
        <v>159</v>
      </c>
      <c r="E256" s="247" t="s">
        <v>1</v>
      </c>
      <c r="F256" s="248" t="s">
        <v>971</v>
      </c>
      <c r="G256" s="246"/>
      <c r="H256" s="249">
        <v>3.15</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159</v>
      </c>
      <c r="AU256" s="255" t="s">
        <v>87</v>
      </c>
      <c r="AV256" s="13" t="s">
        <v>87</v>
      </c>
      <c r="AW256" s="13" t="s">
        <v>32</v>
      </c>
      <c r="AX256" s="13" t="s">
        <v>77</v>
      </c>
      <c r="AY256" s="255" t="s">
        <v>148</v>
      </c>
    </row>
    <row r="257" spans="1:51" s="15" customFormat="1" ht="12">
      <c r="A257" s="15"/>
      <c r="B257" s="266"/>
      <c r="C257" s="267"/>
      <c r="D257" s="240" t="s">
        <v>159</v>
      </c>
      <c r="E257" s="268" t="s">
        <v>1</v>
      </c>
      <c r="F257" s="269" t="s">
        <v>167</v>
      </c>
      <c r="G257" s="267"/>
      <c r="H257" s="270">
        <v>3.15</v>
      </c>
      <c r="I257" s="271"/>
      <c r="J257" s="267"/>
      <c r="K257" s="267"/>
      <c r="L257" s="272"/>
      <c r="M257" s="273"/>
      <c r="N257" s="274"/>
      <c r="O257" s="274"/>
      <c r="P257" s="274"/>
      <c r="Q257" s="274"/>
      <c r="R257" s="274"/>
      <c r="S257" s="274"/>
      <c r="T257" s="275"/>
      <c r="U257" s="15"/>
      <c r="V257" s="15"/>
      <c r="W257" s="15"/>
      <c r="X257" s="15"/>
      <c r="Y257" s="15"/>
      <c r="Z257" s="15"/>
      <c r="AA257" s="15"/>
      <c r="AB257" s="15"/>
      <c r="AC257" s="15"/>
      <c r="AD257" s="15"/>
      <c r="AE257" s="15"/>
      <c r="AT257" s="276" t="s">
        <v>159</v>
      </c>
      <c r="AU257" s="276" t="s">
        <v>87</v>
      </c>
      <c r="AV257" s="15" t="s">
        <v>155</v>
      </c>
      <c r="AW257" s="15" t="s">
        <v>32</v>
      </c>
      <c r="AX257" s="15" t="s">
        <v>85</v>
      </c>
      <c r="AY257" s="276" t="s">
        <v>148</v>
      </c>
    </row>
    <row r="258" spans="1:65" s="2" customFormat="1" ht="24.15" customHeight="1">
      <c r="A258" s="39"/>
      <c r="B258" s="40"/>
      <c r="C258" s="227" t="s">
        <v>356</v>
      </c>
      <c r="D258" s="227" t="s">
        <v>150</v>
      </c>
      <c r="E258" s="228" t="s">
        <v>982</v>
      </c>
      <c r="F258" s="229" t="s">
        <v>983</v>
      </c>
      <c r="G258" s="230" t="s">
        <v>153</v>
      </c>
      <c r="H258" s="231">
        <v>70</v>
      </c>
      <c r="I258" s="232"/>
      <c r="J258" s="233">
        <f>ROUND(I258*H258,2)</f>
        <v>0</v>
      </c>
      <c r="K258" s="229" t="s">
        <v>154</v>
      </c>
      <c r="L258" s="45"/>
      <c r="M258" s="234" t="s">
        <v>1</v>
      </c>
      <c r="N258" s="235" t="s">
        <v>42</v>
      </c>
      <c r="O258" s="92"/>
      <c r="P258" s="236">
        <f>O258*H258</f>
        <v>0</v>
      </c>
      <c r="Q258" s="236">
        <v>0</v>
      </c>
      <c r="R258" s="236">
        <f>Q258*H258</f>
        <v>0</v>
      </c>
      <c r="S258" s="236">
        <v>0</v>
      </c>
      <c r="T258" s="237">
        <f>S258*H258</f>
        <v>0</v>
      </c>
      <c r="U258" s="39"/>
      <c r="V258" s="39"/>
      <c r="W258" s="39"/>
      <c r="X258" s="39"/>
      <c r="Y258" s="39"/>
      <c r="Z258" s="39"/>
      <c r="AA258" s="39"/>
      <c r="AB258" s="39"/>
      <c r="AC258" s="39"/>
      <c r="AD258" s="39"/>
      <c r="AE258" s="39"/>
      <c r="AR258" s="238" t="s">
        <v>155</v>
      </c>
      <c r="AT258" s="238" t="s">
        <v>150</v>
      </c>
      <c r="AU258" s="238" t="s">
        <v>87</v>
      </c>
      <c r="AY258" s="18" t="s">
        <v>148</v>
      </c>
      <c r="BE258" s="239">
        <f>IF(N258="základní",J258,0)</f>
        <v>0</v>
      </c>
      <c r="BF258" s="239">
        <f>IF(N258="snížená",J258,0)</f>
        <v>0</v>
      </c>
      <c r="BG258" s="239">
        <f>IF(N258="zákl. přenesená",J258,0)</f>
        <v>0</v>
      </c>
      <c r="BH258" s="239">
        <f>IF(N258="sníž. přenesená",J258,0)</f>
        <v>0</v>
      </c>
      <c r="BI258" s="239">
        <f>IF(N258="nulová",J258,0)</f>
        <v>0</v>
      </c>
      <c r="BJ258" s="18" t="s">
        <v>85</v>
      </c>
      <c r="BK258" s="239">
        <f>ROUND(I258*H258,2)</f>
        <v>0</v>
      </c>
      <c r="BL258" s="18" t="s">
        <v>155</v>
      </c>
      <c r="BM258" s="238" t="s">
        <v>984</v>
      </c>
    </row>
    <row r="259" spans="1:47" s="2" customFormat="1" ht="12">
      <c r="A259" s="39"/>
      <c r="B259" s="40"/>
      <c r="C259" s="41"/>
      <c r="D259" s="240" t="s">
        <v>157</v>
      </c>
      <c r="E259" s="41"/>
      <c r="F259" s="241" t="s">
        <v>961</v>
      </c>
      <c r="G259" s="41"/>
      <c r="H259" s="41"/>
      <c r="I259" s="242"/>
      <c r="J259" s="41"/>
      <c r="K259" s="41"/>
      <c r="L259" s="45"/>
      <c r="M259" s="243"/>
      <c r="N259" s="244"/>
      <c r="O259" s="92"/>
      <c r="P259" s="92"/>
      <c r="Q259" s="92"/>
      <c r="R259" s="92"/>
      <c r="S259" s="92"/>
      <c r="T259" s="93"/>
      <c r="U259" s="39"/>
      <c r="V259" s="39"/>
      <c r="W259" s="39"/>
      <c r="X259" s="39"/>
      <c r="Y259" s="39"/>
      <c r="Z259" s="39"/>
      <c r="AA259" s="39"/>
      <c r="AB259" s="39"/>
      <c r="AC259" s="39"/>
      <c r="AD259" s="39"/>
      <c r="AE259" s="39"/>
      <c r="AT259" s="18" t="s">
        <v>157</v>
      </c>
      <c r="AU259" s="18" t="s">
        <v>87</v>
      </c>
    </row>
    <row r="260" spans="1:51" s="13" customFormat="1" ht="12">
      <c r="A260" s="13"/>
      <c r="B260" s="245"/>
      <c r="C260" s="246"/>
      <c r="D260" s="240" t="s">
        <v>159</v>
      </c>
      <c r="E260" s="247" t="s">
        <v>1</v>
      </c>
      <c r="F260" s="248" t="s">
        <v>985</v>
      </c>
      <c r="G260" s="246"/>
      <c r="H260" s="249">
        <v>70</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159</v>
      </c>
      <c r="AU260" s="255" t="s">
        <v>87</v>
      </c>
      <c r="AV260" s="13" t="s">
        <v>87</v>
      </c>
      <c r="AW260" s="13" t="s">
        <v>32</v>
      </c>
      <c r="AX260" s="13" t="s">
        <v>85</v>
      </c>
      <c r="AY260" s="255" t="s">
        <v>148</v>
      </c>
    </row>
    <row r="261" spans="1:65" s="2" customFormat="1" ht="16.5" customHeight="1">
      <c r="A261" s="39"/>
      <c r="B261" s="40"/>
      <c r="C261" s="227" t="s">
        <v>359</v>
      </c>
      <c r="D261" s="227" t="s">
        <v>150</v>
      </c>
      <c r="E261" s="228" t="s">
        <v>986</v>
      </c>
      <c r="F261" s="229" t="s">
        <v>987</v>
      </c>
      <c r="G261" s="230" t="s">
        <v>418</v>
      </c>
      <c r="H261" s="231">
        <v>1</v>
      </c>
      <c r="I261" s="232"/>
      <c r="J261" s="233">
        <f>ROUND(I261*H261,2)</f>
        <v>0</v>
      </c>
      <c r="K261" s="229" t="s">
        <v>154</v>
      </c>
      <c r="L261" s="45"/>
      <c r="M261" s="234" t="s">
        <v>1</v>
      </c>
      <c r="N261" s="235" t="s">
        <v>42</v>
      </c>
      <c r="O261" s="92"/>
      <c r="P261" s="236">
        <f>O261*H261</f>
        <v>0</v>
      </c>
      <c r="Q261" s="236">
        <v>0</v>
      </c>
      <c r="R261" s="236">
        <f>Q261*H261</f>
        <v>0</v>
      </c>
      <c r="S261" s="236">
        <v>0</v>
      </c>
      <c r="T261" s="237">
        <f>S261*H261</f>
        <v>0</v>
      </c>
      <c r="U261" s="39"/>
      <c r="V261" s="39"/>
      <c r="W261" s="39"/>
      <c r="X261" s="39"/>
      <c r="Y261" s="39"/>
      <c r="Z261" s="39"/>
      <c r="AA261" s="39"/>
      <c r="AB261" s="39"/>
      <c r="AC261" s="39"/>
      <c r="AD261" s="39"/>
      <c r="AE261" s="39"/>
      <c r="AR261" s="238" t="s">
        <v>155</v>
      </c>
      <c r="AT261" s="238" t="s">
        <v>150</v>
      </c>
      <c r="AU261" s="238" t="s">
        <v>87</v>
      </c>
      <c r="AY261" s="18" t="s">
        <v>148</v>
      </c>
      <c r="BE261" s="239">
        <f>IF(N261="základní",J261,0)</f>
        <v>0</v>
      </c>
      <c r="BF261" s="239">
        <f>IF(N261="snížená",J261,0)</f>
        <v>0</v>
      </c>
      <c r="BG261" s="239">
        <f>IF(N261="zákl. přenesená",J261,0)</f>
        <v>0</v>
      </c>
      <c r="BH261" s="239">
        <f>IF(N261="sníž. přenesená",J261,0)</f>
        <v>0</v>
      </c>
      <c r="BI261" s="239">
        <f>IF(N261="nulová",J261,0)</f>
        <v>0</v>
      </c>
      <c r="BJ261" s="18" t="s">
        <v>85</v>
      </c>
      <c r="BK261" s="239">
        <f>ROUND(I261*H261,2)</f>
        <v>0</v>
      </c>
      <c r="BL261" s="18" t="s">
        <v>155</v>
      </c>
      <c r="BM261" s="238" t="s">
        <v>988</v>
      </c>
    </row>
    <row r="262" spans="1:47" s="2" customFormat="1" ht="12">
      <c r="A262" s="39"/>
      <c r="B262" s="40"/>
      <c r="C262" s="41"/>
      <c r="D262" s="240" t="s">
        <v>157</v>
      </c>
      <c r="E262" s="41"/>
      <c r="F262" s="241" t="s">
        <v>961</v>
      </c>
      <c r="G262" s="41"/>
      <c r="H262" s="41"/>
      <c r="I262" s="242"/>
      <c r="J262" s="41"/>
      <c r="K262" s="41"/>
      <c r="L262" s="45"/>
      <c r="M262" s="243"/>
      <c r="N262" s="244"/>
      <c r="O262" s="92"/>
      <c r="P262" s="92"/>
      <c r="Q262" s="92"/>
      <c r="R262" s="92"/>
      <c r="S262" s="92"/>
      <c r="T262" s="93"/>
      <c r="U262" s="39"/>
      <c r="V262" s="39"/>
      <c r="W262" s="39"/>
      <c r="X262" s="39"/>
      <c r="Y262" s="39"/>
      <c r="Z262" s="39"/>
      <c r="AA262" s="39"/>
      <c r="AB262" s="39"/>
      <c r="AC262" s="39"/>
      <c r="AD262" s="39"/>
      <c r="AE262" s="39"/>
      <c r="AT262" s="18" t="s">
        <v>157</v>
      </c>
      <c r="AU262" s="18" t="s">
        <v>87</v>
      </c>
    </row>
    <row r="263" spans="1:51" s="13" customFormat="1" ht="12">
      <c r="A263" s="13"/>
      <c r="B263" s="245"/>
      <c r="C263" s="246"/>
      <c r="D263" s="240" t="s">
        <v>159</v>
      </c>
      <c r="E263" s="247" t="s">
        <v>1</v>
      </c>
      <c r="F263" s="248" t="s">
        <v>989</v>
      </c>
      <c r="G263" s="246"/>
      <c r="H263" s="249">
        <v>1</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159</v>
      </c>
      <c r="AU263" s="255" t="s">
        <v>87</v>
      </c>
      <c r="AV263" s="13" t="s">
        <v>87</v>
      </c>
      <c r="AW263" s="13" t="s">
        <v>32</v>
      </c>
      <c r="AX263" s="13" t="s">
        <v>85</v>
      </c>
      <c r="AY263" s="255" t="s">
        <v>148</v>
      </c>
    </row>
    <row r="264" spans="1:63" s="12" customFormat="1" ht="22.8" customHeight="1">
      <c r="A264" s="12"/>
      <c r="B264" s="211"/>
      <c r="C264" s="212"/>
      <c r="D264" s="213" t="s">
        <v>76</v>
      </c>
      <c r="E264" s="225" t="s">
        <v>778</v>
      </c>
      <c r="F264" s="225" t="s">
        <v>779</v>
      </c>
      <c r="G264" s="212"/>
      <c r="H264" s="212"/>
      <c r="I264" s="215"/>
      <c r="J264" s="226">
        <f>BK264</f>
        <v>0</v>
      </c>
      <c r="K264" s="212"/>
      <c r="L264" s="217"/>
      <c r="M264" s="218"/>
      <c r="N264" s="219"/>
      <c r="O264" s="219"/>
      <c r="P264" s="220">
        <f>SUM(P265:P275)</f>
        <v>0</v>
      </c>
      <c r="Q264" s="219"/>
      <c r="R264" s="220">
        <f>SUM(R265:R275)</f>
        <v>0</v>
      </c>
      <c r="S264" s="219"/>
      <c r="T264" s="221">
        <f>SUM(T265:T275)</f>
        <v>5.038</v>
      </c>
      <c r="U264" s="12"/>
      <c r="V264" s="12"/>
      <c r="W264" s="12"/>
      <c r="X264" s="12"/>
      <c r="Y264" s="12"/>
      <c r="Z264" s="12"/>
      <c r="AA264" s="12"/>
      <c r="AB264" s="12"/>
      <c r="AC264" s="12"/>
      <c r="AD264" s="12"/>
      <c r="AE264" s="12"/>
      <c r="AR264" s="222" t="s">
        <v>87</v>
      </c>
      <c r="AT264" s="223" t="s">
        <v>76</v>
      </c>
      <c r="AU264" s="223" t="s">
        <v>85</v>
      </c>
      <c r="AY264" s="222" t="s">
        <v>148</v>
      </c>
      <c r="BK264" s="224">
        <f>SUM(BK265:BK275)</f>
        <v>0</v>
      </c>
    </row>
    <row r="265" spans="1:65" s="2" customFormat="1" ht="16.5" customHeight="1">
      <c r="A265" s="39"/>
      <c r="B265" s="40"/>
      <c r="C265" s="227" t="s">
        <v>362</v>
      </c>
      <c r="D265" s="227" t="s">
        <v>150</v>
      </c>
      <c r="E265" s="228" t="s">
        <v>990</v>
      </c>
      <c r="F265" s="229" t="s">
        <v>991</v>
      </c>
      <c r="G265" s="230" t="s">
        <v>153</v>
      </c>
      <c r="H265" s="231">
        <v>70</v>
      </c>
      <c r="I265" s="232"/>
      <c r="J265" s="233">
        <f>ROUND(I265*H265,2)</f>
        <v>0</v>
      </c>
      <c r="K265" s="229" t="s">
        <v>163</v>
      </c>
      <c r="L265" s="45"/>
      <c r="M265" s="234" t="s">
        <v>1</v>
      </c>
      <c r="N265" s="235" t="s">
        <v>42</v>
      </c>
      <c r="O265" s="92"/>
      <c r="P265" s="236">
        <f>O265*H265</f>
        <v>0</v>
      </c>
      <c r="Q265" s="236">
        <v>0</v>
      </c>
      <c r="R265" s="236">
        <f>Q265*H265</f>
        <v>0</v>
      </c>
      <c r="S265" s="236">
        <v>0.018</v>
      </c>
      <c r="T265" s="237">
        <f>S265*H265</f>
        <v>1.26</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992</v>
      </c>
    </row>
    <row r="266" spans="1:51" s="13" customFormat="1" ht="12">
      <c r="A266" s="13"/>
      <c r="B266" s="245"/>
      <c r="C266" s="246"/>
      <c r="D266" s="240" t="s">
        <v>159</v>
      </c>
      <c r="E266" s="247" t="s">
        <v>1</v>
      </c>
      <c r="F266" s="248" t="s">
        <v>985</v>
      </c>
      <c r="G266" s="246"/>
      <c r="H266" s="249">
        <v>70</v>
      </c>
      <c r="I266" s="250"/>
      <c r="J266" s="246"/>
      <c r="K266" s="246"/>
      <c r="L266" s="251"/>
      <c r="M266" s="252"/>
      <c r="N266" s="253"/>
      <c r="O266" s="253"/>
      <c r="P266" s="253"/>
      <c r="Q266" s="253"/>
      <c r="R266" s="253"/>
      <c r="S266" s="253"/>
      <c r="T266" s="254"/>
      <c r="U266" s="13"/>
      <c r="V266" s="13"/>
      <c r="W266" s="13"/>
      <c r="X266" s="13"/>
      <c r="Y266" s="13"/>
      <c r="Z266" s="13"/>
      <c r="AA266" s="13"/>
      <c r="AB266" s="13"/>
      <c r="AC266" s="13"/>
      <c r="AD266" s="13"/>
      <c r="AE266" s="13"/>
      <c r="AT266" s="255" t="s">
        <v>159</v>
      </c>
      <c r="AU266" s="255" t="s">
        <v>87</v>
      </c>
      <c r="AV266" s="13" t="s">
        <v>87</v>
      </c>
      <c r="AW266" s="13" t="s">
        <v>32</v>
      </c>
      <c r="AX266" s="13" t="s">
        <v>77</v>
      </c>
      <c r="AY266" s="255" t="s">
        <v>148</v>
      </c>
    </row>
    <row r="267" spans="1:51" s="15" customFormat="1" ht="12">
      <c r="A267" s="15"/>
      <c r="B267" s="266"/>
      <c r="C267" s="267"/>
      <c r="D267" s="240" t="s">
        <v>159</v>
      </c>
      <c r="E267" s="268" t="s">
        <v>1</v>
      </c>
      <c r="F267" s="269" t="s">
        <v>167</v>
      </c>
      <c r="G267" s="267"/>
      <c r="H267" s="270">
        <v>70</v>
      </c>
      <c r="I267" s="271"/>
      <c r="J267" s="267"/>
      <c r="K267" s="267"/>
      <c r="L267" s="272"/>
      <c r="M267" s="273"/>
      <c r="N267" s="274"/>
      <c r="O267" s="274"/>
      <c r="P267" s="274"/>
      <c r="Q267" s="274"/>
      <c r="R267" s="274"/>
      <c r="S267" s="274"/>
      <c r="T267" s="275"/>
      <c r="U267" s="15"/>
      <c r="V267" s="15"/>
      <c r="W267" s="15"/>
      <c r="X267" s="15"/>
      <c r="Y267" s="15"/>
      <c r="Z267" s="15"/>
      <c r="AA267" s="15"/>
      <c r="AB267" s="15"/>
      <c r="AC267" s="15"/>
      <c r="AD267" s="15"/>
      <c r="AE267" s="15"/>
      <c r="AT267" s="276" t="s">
        <v>159</v>
      </c>
      <c r="AU267" s="276" t="s">
        <v>87</v>
      </c>
      <c r="AV267" s="15" t="s">
        <v>155</v>
      </c>
      <c r="AW267" s="15" t="s">
        <v>32</v>
      </c>
      <c r="AX267" s="15" t="s">
        <v>85</v>
      </c>
      <c r="AY267" s="276" t="s">
        <v>148</v>
      </c>
    </row>
    <row r="268" spans="1:65" s="2" customFormat="1" ht="16.5" customHeight="1">
      <c r="A268" s="39"/>
      <c r="B268" s="40"/>
      <c r="C268" s="227" t="s">
        <v>371</v>
      </c>
      <c r="D268" s="227" t="s">
        <v>150</v>
      </c>
      <c r="E268" s="228" t="s">
        <v>993</v>
      </c>
      <c r="F268" s="229" t="s">
        <v>994</v>
      </c>
      <c r="G268" s="230" t="s">
        <v>153</v>
      </c>
      <c r="H268" s="231">
        <v>70</v>
      </c>
      <c r="I268" s="232"/>
      <c r="J268" s="233">
        <f>ROUND(I268*H268,2)</f>
        <v>0</v>
      </c>
      <c r="K268" s="229" t="s">
        <v>163</v>
      </c>
      <c r="L268" s="45"/>
      <c r="M268" s="234" t="s">
        <v>1</v>
      </c>
      <c r="N268" s="235" t="s">
        <v>42</v>
      </c>
      <c r="O268" s="92"/>
      <c r="P268" s="236">
        <f>O268*H268</f>
        <v>0</v>
      </c>
      <c r="Q268" s="236">
        <v>0</v>
      </c>
      <c r="R268" s="236">
        <f>Q268*H268</f>
        <v>0</v>
      </c>
      <c r="S268" s="236">
        <v>0.025</v>
      </c>
      <c r="T268" s="237">
        <f>S268*H268</f>
        <v>1.75</v>
      </c>
      <c r="U268" s="39"/>
      <c r="V268" s="39"/>
      <c r="W268" s="39"/>
      <c r="X268" s="39"/>
      <c r="Y268" s="39"/>
      <c r="Z268" s="39"/>
      <c r="AA268" s="39"/>
      <c r="AB268" s="39"/>
      <c r="AC268" s="39"/>
      <c r="AD268" s="39"/>
      <c r="AE268" s="39"/>
      <c r="AR268" s="238" t="s">
        <v>245</v>
      </c>
      <c r="AT268" s="238" t="s">
        <v>150</v>
      </c>
      <c r="AU268" s="238" t="s">
        <v>87</v>
      </c>
      <c r="AY268" s="18" t="s">
        <v>148</v>
      </c>
      <c r="BE268" s="239">
        <f>IF(N268="základní",J268,0)</f>
        <v>0</v>
      </c>
      <c r="BF268" s="239">
        <f>IF(N268="snížená",J268,0)</f>
        <v>0</v>
      </c>
      <c r="BG268" s="239">
        <f>IF(N268="zákl. přenesená",J268,0)</f>
        <v>0</v>
      </c>
      <c r="BH268" s="239">
        <f>IF(N268="sníž. přenesená",J268,0)</f>
        <v>0</v>
      </c>
      <c r="BI268" s="239">
        <f>IF(N268="nulová",J268,0)</f>
        <v>0</v>
      </c>
      <c r="BJ268" s="18" t="s">
        <v>85</v>
      </c>
      <c r="BK268" s="239">
        <f>ROUND(I268*H268,2)</f>
        <v>0</v>
      </c>
      <c r="BL268" s="18" t="s">
        <v>245</v>
      </c>
      <c r="BM268" s="238" t="s">
        <v>995</v>
      </c>
    </row>
    <row r="269" spans="1:51" s="13" customFormat="1" ht="12">
      <c r="A269" s="13"/>
      <c r="B269" s="245"/>
      <c r="C269" s="246"/>
      <c r="D269" s="240" t="s">
        <v>159</v>
      </c>
      <c r="E269" s="247" t="s">
        <v>1</v>
      </c>
      <c r="F269" s="248" t="s">
        <v>562</v>
      </c>
      <c r="G269" s="246"/>
      <c r="H269" s="249">
        <v>70</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85</v>
      </c>
      <c r="AY269" s="255" t="s">
        <v>148</v>
      </c>
    </row>
    <row r="270" spans="1:65" s="2" customFormat="1" ht="24.15" customHeight="1">
      <c r="A270" s="39"/>
      <c r="B270" s="40"/>
      <c r="C270" s="227" t="s">
        <v>376</v>
      </c>
      <c r="D270" s="227" t="s">
        <v>150</v>
      </c>
      <c r="E270" s="228" t="s">
        <v>996</v>
      </c>
      <c r="F270" s="229" t="s">
        <v>997</v>
      </c>
      <c r="G270" s="230" t="s">
        <v>998</v>
      </c>
      <c r="H270" s="231">
        <v>1560</v>
      </c>
      <c r="I270" s="232"/>
      <c r="J270" s="233">
        <f>ROUND(I270*H270,2)</f>
        <v>0</v>
      </c>
      <c r="K270" s="229" t="s">
        <v>163</v>
      </c>
      <c r="L270" s="45"/>
      <c r="M270" s="234" t="s">
        <v>1</v>
      </c>
      <c r="N270" s="235" t="s">
        <v>42</v>
      </c>
      <c r="O270" s="92"/>
      <c r="P270" s="236">
        <f>O270*H270</f>
        <v>0</v>
      </c>
      <c r="Q270" s="236">
        <v>0</v>
      </c>
      <c r="R270" s="236">
        <f>Q270*H270</f>
        <v>0</v>
      </c>
      <c r="S270" s="236">
        <v>0.001</v>
      </c>
      <c r="T270" s="237">
        <f>S270*H270</f>
        <v>1.56</v>
      </c>
      <c r="U270" s="39"/>
      <c r="V270" s="39"/>
      <c r="W270" s="39"/>
      <c r="X270" s="39"/>
      <c r="Y270" s="39"/>
      <c r="Z270" s="39"/>
      <c r="AA270" s="39"/>
      <c r="AB270" s="39"/>
      <c r="AC270" s="39"/>
      <c r="AD270" s="39"/>
      <c r="AE270" s="39"/>
      <c r="AR270" s="238" t="s">
        <v>245</v>
      </c>
      <c r="AT270" s="238" t="s">
        <v>150</v>
      </c>
      <c r="AU270" s="238" t="s">
        <v>87</v>
      </c>
      <c r="AY270" s="18" t="s">
        <v>148</v>
      </c>
      <c r="BE270" s="239">
        <f>IF(N270="základní",J270,0)</f>
        <v>0</v>
      </c>
      <c r="BF270" s="239">
        <f>IF(N270="snížená",J270,0)</f>
        <v>0</v>
      </c>
      <c r="BG270" s="239">
        <f>IF(N270="zákl. přenesená",J270,0)</f>
        <v>0</v>
      </c>
      <c r="BH270" s="239">
        <f>IF(N270="sníž. přenesená",J270,0)</f>
        <v>0</v>
      </c>
      <c r="BI270" s="239">
        <f>IF(N270="nulová",J270,0)</f>
        <v>0</v>
      </c>
      <c r="BJ270" s="18" t="s">
        <v>85</v>
      </c>
      <c r="BK270" s="239">
        <f>ROUND(I270*H270,2)</f>
        <v>0</v>
      </c>
      <c r="BL270" s="18" t="s">
        <v>245</v>
      </c>
      <c r="BM270" s="238" t="s">
        <v>999</v>
      </c>
    </row>
    <row r="271" spans="1:51" s="13" customFormat="1" ht="12">
      <c r="A271" s="13"/>
      <c r="B271" s="245"/>
      <c r="C271" s="246"/>
      <c r="D271" s="240" t="s">
        <v>159</v>
      </c>
      <c r="E271" s="247" t="s">
        <v>1</v>
      </c>
      <c r="F271" s="248" t="s">
        <v>1000</v>
      </c>
      <c r="G271" s="246"/>
      <c r="H271" s="249">
        <v>910</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159</v>
      </c>
      <c r="AU271" s="255" t="s">
        <v>87</v>
      </c>
      <c r="AV271" s="13" t="s">
        <v>87</v>
      </c>
      <c r="AW271" s="13" t="s">
        <v>32</v>
      </c>
      <c r="AX271" s="13" t="s">
        <v>77</v>
      </c>
      <c r="AY271" s="255" t="s">
        <v>148</v>
      </c>
    </row>
    <row r="272" spans="1:51" s="13" customFormat="1" ht="12">
      <c r="A272" s="13"/>
      <c r="B272" s="245"/>
      <c r="C272" s="246"/>
      <c r="D272" s="240" t="s">
        <v>159</v>
      </c>
      <c r="E272" s="247" t="s">
        <v>1</v>
      </c>
      <c r="F272" s="248" t="s">
        <v>1001</v>
      </c>
      <c r="G272" s="246"/>
      <c r="H272" s="249">
        <v>650</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159</v>
      </c>
      <c r="AU272" s="255" t="s">
        <v>87</v>
      </c>
      <c r="AV272" s="13" t="s">
        <v>87</v>
      </c>
      <c r="AW272" s="13" t="s">
        <v>32</v>
      </c>
      <c r="AX272" s="13" t="s">
        <v>77</v>
      </c>
      <c r="AY272" s="255" t="s">
        <v>148</v>
      </c>
    </row>
    <row r="273" spans="1:51" s="15" customFormat="1" ht="12">
      <c r="A273" s="15"/>
      <c r="B273" s="266"/>
      <c r="C273" s="267"/>
      <c r="D273" s="240" t="s">
        <v>159</v>
      </c>
      <c r="E273" s="268" t="s">
        <v>1</v>
      </c>
      <c r="F273" s="269" t="s">
        <v>167</v>
      </c>
      <c r="G273" s="267"/>
      <c r="H273" s="270">
        <v>1560</v>
      </c>
      <c r="I273" s="271"/>
      <c r="J273" s="267"/>
      <c r="K273" s="267"/>
      <c r="L273" s="272"/>
      <c r="M273" s="273"/>
      <c r="N273" s="274"/>
      <c r="O273" s="274"/>
      <c r="P273" s="274"/>
      <c r="Q273" s="274"/>
      <c r="R273" s="274"/>
      <c r="S273" s="274"/>
      <c r="T273" s="275"/>
      <c r="U273" s="15"/>
      <c r="V273" s="15"/>
      <c r="W273" s="15"/>
      <c r="X273" s="15"/>
      <c r="Y273" s="15"/>
      <c r="Z273" s="15"/>
      <c r="AA273" s="15"/>
      <c r="AB273" s="15"/>
      <c r="AC273" s="15"/>
      <c r="AD273" s="15"/>
      <c r="AE273" s="15"/>
      <c r="AT273" s="276" t="s">
        <v>159</v>
      </c>
      <c r="AU273" s="276" t="s">
        <v>87</v>
      </c>
      <c r="AV273" s="15" t="s">
        <v>155</v>
      </c>
      <c r="AW273" s="15" t="s">
        <v>32</v>
      </c>
      <c r="AX273" s="15" t="s">
        <v>85</v>
      </c>
      <c r="AY273" s="276" t="s">
        <v>148</v>
      </c>
    </row>
    <row r="274" spans="1:65" s="2" customFormat="1" ht="24.15" customHeight="1">
      <c r="A274" s="39"/>
      <c r="B274" s="40"/>
      <c r="C274" s="227" t="s">
        <v>383</v>
      </c>
      <c r="D274" s="227" t="s">
        <v>150</v>
      </c>
      <c r="E274" s="228" t="s">
        <v>1002</v>
      </c>
      <c r="F274" s="229" t="s">
        <v>1003</v>
      </c>
      <c r="G274" s="230" t="s">
        <v>998</v>
      </c>
      <c r="H274" s="231">
        <v>468</v>
      </c>
      <c r="I274" s="232"/>
      <c r="J274" s="233">
        <f>ROUND(I274*H274,2)</f>
        <v>0</v>
      </c>
      <c r="K274" s="229" t="s">
        <v>163</v>
      </c>
      <c r="L274" s="45"/>
      <c r="M274" s="234" t="s">
        <v>1</v>
      </c>
      <c r="N274" s="235" t="s">
        <v>42</v>
      </c>
      <c r="O274" s="92"/>
      <c r="P274" s="236">
        <f>O274*H274</f>
        <v>0</v>
      </c>
      <c r="Q274" s="236">
        <v>0</v>
      </c>
      <c r="R274" s="236">
        <f>Q274*H274</f>
        <v>0</v>
      </c>
      <c r="S274" s="236">
        <v>0.001</v>
      </c>
      <c r="T274" s="237">
        <f>S274*H274</f>
        <v>0.468</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1004</v>
      </c>
    </row>
    <row r="275" spans="1:51" s="13" customFormat="1" ht="12">
      <c r="A275" s="13"/>
      <c r="B275" s="245"/>
      <c r="C275" s="246"/>
      <c r="D275" s="240" t="s">
        <v>159</v>
      </c>
      <c r="E275" s="247" t="s">
        <v>1</v>
      </c>
      <c r="F275" s="248" t="s">
        <v>1005</v>
      </c>
      <c r="G275" s="246"/>
      <c r="H275" s="249">
        <v>468</v>
      </c>
      <c r="I275" s="250"/>
      <c r="J275" s="246"/>
      <c r="K275" s="246"/>
      <c r="L275" s="251"/>
      <c r="M275" s="252"/>
      <c r="N275" s="253"/>
      <c r="O275" s="253"/>
      <c r="P275" s="253"/>
      <c r="Q275" s="253"/>
      <c r="R275" s="253"/>
      <c r="S275" s="253"/>
      <c r="T275" s="254"/>
      <c r="U275" s="13"/>
      <c r="V275" s="13"/>
      <c r="W275" s="13"/>
      <c r="X275" s="13"/>
      <c r="Y275" s="13"/>
      <c r="Z275" s="13"/>
      <c r="AA275" s="13"/>
      <c r="AB275" s="13"/>
      <c r="AC275" s="13"/>
      <c r="AD275" s="13"/>
      <c r="AE275" s="13"/>
      <c r="AT275" s="255" t="s">
        <v>159</v>
      </c>
      <c r="AU275" s="255" t="s">
        <v>87</v>
      </c>
      <c r="AV275" s="13" t="s">
        <v>87</v>
      </c>
      <c r="AW275" s="13" t="s">
        <v>32</v>
      </c>
      <c r="AX275" s="13" t="s">
        <v>85</v>
      </c>
      <c r="AY275" s="255" t="s">
        <v>148</v>
      </c>
    </row>
    <row r="276" spans="1:63" s="12" customFormat="1" ht="22.8" customHeight="1">
      <c r="A276" s="12"/>
      <c r="B276" s="211"/>
      <c r="C276" s="212"/>
      <c r="D276" s="213" t="s">
        <v>76</v>
      </c>
      <c r="E276" s="225" t="s">
        <v>1006</v>
      </c>
      <c r="F276" s="225" t="s">
        <v>1007</v>
      </c>
      <c r="G276" s="212"/>
      <c r="H276" s="212"/>
      <c r="I276" s="215"/>
      <c r="J276" s="226">
        <f>BK276</f>
        <v>0</v>
      </c>
      <c r="K276" s="212"/>
      <c r="L276" s="217"/>
      <c r="M276" s="218"/>
      <c r="N276" s="219"/>
      <c r="O276" s="219"/>
      <c r="P276" s="220">
        <f>SUM(P277:P288)</f>
        <v>0</v>
      </c>
      <c r="Q276" s="219"/>
      <c r="R276" s="220">
        <f>SUM(R277:R288)</f>
        <v>2.2465028</v>
      </c>
      <c r="S276" s="219"/>
      <c r="T276" s="221">
        <f>SUM(T277:T288)</f>
        <v>0.4673932</v>
      </c>
      <c r="U276" s="12"/>
      <c r="V276" s="12"/>
      <c r="W276" s="12"/>
      <c r="X276" s="12"/>
      <c r="Y276" s="12"/>
      <c r="Z276" s="12"/>
      <c r="AA276" s="12"/>
      <c r="AB276" s="12"/>
      <c r="AC276" s="12"/>
      <c r="AD276" s="12"/>
      <c r="AE276" s="12"/>
      <c r="AR276" s="222" t="s">
        <v>87</v>
      </c>
      <c r="AT276" s="223" t="s">
        <v>76</v>
      </c>
      <c r="AU276" s="223" t="s">
        <v>85</v>
      </c>
      <c r="AY276" s="222" t="s">
        <v>148</v>
      </c>
      <c r="BK276" s="224">
        <f>SUM(BK277:BK288)</f>
        <v>0</v>
      </c>
    </row>
    <row r="277" spans="1:65" s="2" customFormat="1" ht="24.15" customHeight="1">
      <c r="A277" s="39"/>
      <c r="B277" s="40"/>
      <c r="C277" s="227" t="s">
        <v>386</v>
      </c>
      <c r="D277" s="227" t="s">
        <v>150</v>
      </c>
      <c r="E277" s="228" t="s">
        <v>1008</v>
      </c>
      <c r="F277" s="229" t="s">
        <v>1009</v>
      </c>
      <c r="G277" s="230" t="s">
        <v>153</v>
      </c>
      <c r="H277" s="231">
        <v>1507.72</v>
      </c>
      <c r="I277" s="232"/>
      <c r="J277" s="233">
        <f>ROUND(I277*H277,2)</f>
        <v>0</v>
      </c>
      <c r="K277" s="229" t="s">
        <v>163</v>
      </c>
      <c r="L277" s="45"/>
      <c r="M277" s="234" t="s">
        <v>1</v>
      </c>
      <c r="N277" s="235" t="s">
        <v>42</v>
      </c>
      <c r="O277" s="92"/>
      <c r="P277" s="236">
        <f>O277*H277</f>
        <v>0</v>
      </c>
      <c r="Q277" s="236">
        <v>0</v>
      </c>
      <c r="R277" s="236">
        <f>Q277*H277</f>
        <v>0</v>
      </c>
      <c r="S277" s="236">
        <v>0</v>
      </c>
      <c r="T277" s="237">
        <f>S277*H277</f>
        <v>0</v>
      </c>
      <c r="U277" s="39"/>
      <c r="V277" s="39"/>
      <c r="W277" s="39"/>
      <c r="X277" s="39"/>
      <c r="Y277" s="39"/>
      <c r="Z277" s="39"/>
      <c r="AA277" s="39"/>
      <c r="AB277" s="39"/>
      <c r="AC277" s="39"/>
      <c r="AD277" s="39"/>
      <c r="AE277" s="39"/>
      <c r="AR277" s="238" t="s">
        <v>245</v>
      </c>
      <c r="AT277" s="238" t="s">
        <v>150</v>
      </c>
      <c r="AU277" s="238" t="s">
        <v>87</v>
      </c>
      <c r="AY277" s="18" t="s">
        <v>148</v>
      </c>
      <c r="BE277" s="239">
        <f>IF(N277="základní",J277,0)</f>
        <v>0</v>
      </c>
      <c r="BF277" s="239">
        <f>IF(N277="snížená",J277,0)</f>
        <v>0</v>
      </c>
      <c r="BG277" s="239">
        <f>IF(N277="zákl. přenesená",J277,0)</f>
        <v>0</v>
      </c>
      <c r="BH277" s="239">
        <f>IF(N277="sníž. přenesená",J277,0)</f>
        <v>0</v>
      </c>
      <c r="BI277" s="239">
        <f>IF(N277="nulová",J277,0)</f>
        <v>0</v>
      </c>
      <c r="BJ277" s="18" t="s">
        <v>85</v>
      </c>
      <c r="BK277" s="239">
        <f>ROUND(I277*H277,2)</f>
        <v>0</v>
      </c>
      <c r="BL277" s="18" t="s">
        <v>245</v>
      </c>
      <c r="BM277" s="238" t="s">
        <v>1010</v>
      </c>
    </row>
    <row r="278" spans="1:51" s="13" customFormat="1" ht="12">
      <c r="A278" s="13"/>
      <c r="B278" s="245"/>
      <c r="C278" s="246"/>
      <c r="D278" s="240" t="s">
        <v>159</v>
      </c>
      <c r="E278" s="247" t="s">
        <v>1</v>
      </c>
      <c r="F278" s="248" t="s">
        <v>1011</v>
      </c>
      <c r="G278" s="246"/>
      <c r="H278" s="249">
        <v>339.87</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159</v>
      </c>
      <c r="AU278" s="255" t="s">
        <v>87</v>
      </c>
      <c r="AV278" s="13" t="s">
        <v>87</v>
      </c>
      <c r="AW278" s="13" t="s">
        <v>32</v>
      </c>
      <c r="AX278" s="13" t="s">
        <v>77</v>
      </c>
      <c r="AY278" s="255" t="s">
        <v>148</v>
      </c>
    </row>
    <row r="279" spans="1:51" s="16" customFormat="1" ht="12">
      <c r="A279" s="16"/>
      <c r="B279" s="277"/>
      <c r="C279" s="278"/>
      <c r="D279" s="240" t="s">
        <v>159</v>
      </c>
      <c r="E279" s="279" t="s">
        <v>1</v>
      </c>
      <c r="F279" s="280" t="s">
        <v>260</v>
      </c>
      <c r="G279" s="278"/>
      <c r="H279" s="281">
        <v>339.87</v>
      </c>
      <c r="I279" s="282"/>
      <c r="J279" s="278"/>
      <c r="K279" s="278"/>
      <c r="L279" s="283"/>
      <c r="M279" s="284"/>
      <c r="N279" s="285"/>
      <c r="O279" s="285"/>
      <c r="P279" s="285"/>
      <c r="Q279" s="285"/>
      <c r="R279" s="285"/>
      <c r="S279" s="285"/>
      <c r="T279" s="286"/>
      <c r="U279" s="16"/>
      <c r="V279" s="16"/>
      <c r="W279" s="16"/>
      <c r="X279" s="16"/>
      <c r="Y279" s="16"/>
      <c r="Z279" s="16"/>
      <c r="AA279" s="16"/>
      <c r="AB279" s="16"/>
      <c r="AC279" s="16"/>
      <c r="AD279" s="16"/>
      <c r="AE279" s="16"/>
      <c r="AT279" s="287" t="s">
        <v>159</v>
      </c>
      <c r="AU279" s="287" t="s">
        <v>87</v>
      </c>
      <c r="AV279" s="16" t="s">
        <v>168</v>
      </c>
      <c r="AW279" s="16" t="s">
        <v>32</v>
      </c>
      <c r="AX279" s="16" t="s">
        <v>77</v>
      </c>
      <c r="AY279" s="287" t="s">
        <v>148</v>
      </c>
    </row>
    <row r="280" spans="1:51" s="13" customFormat="1" ht="12">
      <c r="A280" s="13"/>
      <c r="B280" s="245"/>
      <c r="C280" s="246"/>
      <c r="D280" s="240" t="s">
        <v>159</v>
      </c>
      <c r="E280" s="247" t="s">
        <v>1</v>
      </c>
      <c r="F280" s="248" t="s">
        <v>1012</v>
      </c>
      <c r="G280" s="246"/>
      <c r="H280" s="249">
        <v>277.83</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159</v>
      </c>
      <c r="AU280" s="255" t="s">
        <v>87</v>
      </c>
      <c r="AV280" s="13" t="s">
        <v>87</v>
      </c>
      <c r="AW280" s="13" t="s">
        <v>32</v>
      </c>
      <c r="AX280" s="13" t="s">
        <v>77</v>
      </c>
      <c r="AY280" s="255" t="s">
        <v>148</v>
      </c>
    </row>
    <row r="281" spans="1:51" s="13" customFormat="1" ht="12">
      <c r="A281" s="13"/>
      <c r="B281" s="245"/>
      <c r="C281" s="246"/>
      <c r="D281" s="240" t="s">
        <v>159</v>
      </c>
      <c r="E281" s="247" t="s">
        <v>1</v>
      </c>
      <c r="F281" s="248" t="s">
        <v>1013</v>
      </c>
      <c r="G281" s="246"/>
      <c r="H281" s="249">
        <v>67</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159</v>
      </c>
      <c r="AU281" s="255" t="s">
        <v>87</v>
      </c>
      <c r="AV281" s="13" t="s">
        <v>87</v>
      </c>
      <c r="AW281" s="13" t="s">
        <v>32</v>
      </c>
      <c r="AX281" s="13" t="s">
        <v>77</v>
      </c>
      <c r="AY281" s="255" t="s">
        <v>148</v>
      </c>
    </row>
    <row r="282" spans="1:51" s="16" customFormat="1" ht="12">
      <c r="A282" s="16"/>
      <c r="B282" s="277"/>
      <c r="C282" s="278"/>
      <c r="D282" s="240" t="s">
        <v>159</v>
      </c>
      <c r="E282" s="279" t="s">
        <v>1</v>
      </c>
      <c r="F282" s="280" t="s">
        <v>260</v>
      </c>
      <c r="G282" s="278"/>
      <c r="H282" s="281">
        <v>344.83</v>
      </c>
      <c r="I282" s="282"/>
      <c r="J282" s="278"/>
      <c r="K282" s="278"/>
      <c r="L282" s="283"/>
      <c r="M282" s="284"/>
      <c r="N282" s="285"/>
      <c r="O282" s="285"/>
      <c r="P282" s="285"/>
      <c r="Q282" s="285"/>
      <c r="R282" s="285"/>
      <c r="S282" s="285"/>
      <c r="T282" s="286"/>
      <c r="U282" s="16"/>
      <c r="V282" s="16"/>
      <c r="W282" s="16"/>
      <c r="X282" s="16"/>
      <c r="Y282" s="16"/>
      <c r="Z282" s="16"/>
      <c r="AA282" s="16"/>
      <c r="AB282" s="16"/>
      <c r="AC282" s="16"/>
      <c r="AD282" s="16"/>
      <c r="AE282" s="16"/>
      <c r="AT282" s="287" t="s">
        <v>159</v>
      </c>
      <c r="AU282" s="287" t="s">
        <v>87</v>
      </c>
      <c r="AV282" s="16" t="s">
        <v>168</v>
      </c>
      <c r="AW282" s="16" t="s">
        <v>32</v>
      </c>
      <c r="AX282" s="16" t="s">
        <v>77</v>
      </c>
      <c r="AY282" s="287" t="s">
        <v>148</v>
      </c>
    </row>
    <row r="283" spans="1:51" s="13" customFormat="1" ht="12">
      <c r="A283" s="13"/>
      <c r="B283" s="245"/>
      <c r="C283" s="246"/>
      <c r="D283" s="240" t="s">
        <v>159</v>
      </c>
      <c r="E283" s="247" t="s">
        <v>1</v>
      </c>
      <c r="F283" s="248" t="s">
        <v>1014</v>
      </c>
      <c r="G283" s="246"/>
      <c r="H283" s="249">
        <v>823.02</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77</v>
      </c>
      <c r="AY283" s="255" t="s">
        <v>148</v>
      </c>
    </row>
    <row r="284" spans="1:51" s="16" customFormat="1" ht="12">
      <c r="A284" s="16"/>
      <c r="B284" s="277"/>
      <c r="C284" s="278"/>
      <c r="D284" s="240" t="s">
        <v>159</v>
      </c>
      <c r="E284" s="279" t="s">
        <v>1</v>
      </c>
      <c r="F284" s="280" t="s">
        <v>260</v>
      </c>
      <c r="G284" s="278"/>
      <c r="H284" s="281">
        <v>823.02</v>
      </c>
      <c r="I284" s="282"/>
      <c r="J284" s="278"/>
      <c r="K284" s="278"/>
      <c r="L284" s="283"/>
      <c r="M284" s="284"/>
      <c r="N284" s="285"/>
      <c r="O284" s="285"/>
      <c r="P284" s="285"/>
      <c r="Q284" s="285"/>
      <c r="R284" s="285"/>
      <c r="S284" s="285"/>
      <c r="T284" s="286"/>
      <c r="U284" s="16"/>
      <c r="V284" s="16"/>
      <c r="W284" s="16"/>
      <c r="X284" s="16"/>
      <c r="Y284" s="16"/>
      <c r="Z284" s="16"/>
      <c r="AA284" s="16"/>
      <c r="AB284" s="16"/>
      <c r="AC284" s="16"/>
      <c r="AD284" s="16"/>
      <c r="AE284" s="16"/>
      <c r="AT284" s="287" t="s">
        <v>159</v>
      </c>
      <c r="AU284" s="287" t="s">
        <v>87</v>
      </c>
      <c r="AV284" s="16" t="s">
        <v>168</v>
      </c>
      <c r="AW284" s="16" t="s">
        <v>32</v>
      </c>
      <c r="AX284" s="16" t="s">
        <v>77</v>
      </c>
      <c r="AY284" s="287" t="s">
        <v>148</v>
      </c>
    </row>
    <row r="285" spans="1:51" s="15" customFormat="1" ht="12">
      <c r="A285" s="15"/>
      <c r="B285" s="266"/>
      <c r="C285" s="267"/>
      <c r="D285" s="240" t="s">
        <v>159</v>
      </c>
      <c r="E285" s="268" t="s">
        <v>1</v>
      </c>
      <c r="F285" s="269" t="s">
        <v>167</v>
      </c>
      <c r="G285" s="267"/>
      <c r="H285" s="270">
        <v>1507.72</v>
      </c>
      <c r="I285" s="271"/>
      <c r="J285" s="267"/>
      <c r="K285" s="267"/>
      <c r="L285" s="272"/>
      <c r="M285" s="273"/>
      <c r="N285" s="274"/>
      <c r="O285" s="274"/>
      <c r="P285" s="274"/>
      <c r="Q285" s="274"/>
      <c r="R285" s="274"/>
      <c r="S285" s="274"/>
      <c r="T285" s="275"/>
      <c r="U285" s="15"/>
      <c r="V285" s="15"/>
      <c r="W285" s="15"/>
      <c r="X285" s="15"/>
      <c r="Y285" s="15"/>
      <c r="Z285" s="15"/>
      <c r="AA285" s="15"/>
      <c r="AB285" s="15"/>
      <c r="AC285" s="15"/>
      <c r="AD285" s="15"/>
      <c r="AE285" s="15"/>
      <c r="AT285" s="276" t="s">
        <v>159</v>
      </c>
      <c r="AU285" s="276" t="s">
        <v>87</v>
      </c>
      <c r="AV285" s="15" t="s">
        <v>155</v>
      </c>
      <c r="AW285" s="15" t="s">
        <v>32</v>
      </c>
      <c r="AX285" s="15" t="s">
        <v>85</v>
      </c>
      <c r="AY285" s="276" t="s">
        <v>148</v>
      </c>
    </row>
    <row r="286" spans="1:65" s="2" customFormat="1" ht="16.5" customHeight="1">
      <c r="A286" s="39"/>
      <c r="B286" s="40"/>
      <c r="C286" s="227" t="s">
        <v>390</v>
      </c>
      <c r="D286" s="227" t="s">
        <v>150</v>
      </c>
      <c r="E286" s="228" t="s">
        <v>1015</v>
      </c>
      <c r="F286" s="229" t="s">
        <v>1016</v>
      </c>
      <c r="G286" s="230" t="s">
        <v>153</v>
      </c>
      <c r="H286" s="231">
        <v>1507.72</v>
      </c>
      <c r="I286" s="232"/>
      <c r="J286" s="233">
        <f>ROUND(I286*H286,2)</f>
        <v>0</v>
      </c>
      <c r="K286" s="229" t="s">
        <v>163</v>
      </c>
      <c r="L286" s="45"/>
      <c r="M286" s="234" t="s">
        <v>1</v>
      </c>
      <c r="N286" s="235" t="s">
        <v>42</v>
      </c>
      <c r="O286" s="92"/>
      <c r="P286" s="236">
        <f>O286*H286</f>
        <v>0</v>
      </c>
      <c r="Q286" s="236">
        <v>0.001</v>
      </c>
      <c r="R286" s="236">
        <f>Q286*H286</f>
        <v>1.50772</v>
      </c>
      <c r="S286" s="236">
        <v>0.00031</v>
      </c>
      <c r="T286" s="237">
        <f>S286*H286</f>
        <v>0.4673932</v>
      </c>
      <c r="U286" s="39"/>
      <c r="V286" s="39"/>
      <c r="W286" s="39"/>
      <c r="X286" s="39"/>
      <c r="Y286" s="39"/>
      <c r="Z286" s="39"/>
      <c r="AA286" s="39"/>
      <c r="AB286" s="39"/>
      <c r="AC286" s="39"/>
      <c r="AD286" s="39"/>
      <c r="AE286" s="39"/>
      <c r="AR286" s="238" t="s">
        <v>245</v>
      </c>
      <c r="AT286" s="238" t="s">
        <v>150</v>
      </c>
      <c r="AU286" s="238" t="s">
        <v>87</v>
      </c>
      <c r="AY286" s="18" t="s">
        <v>148</v>
      </c>
      <c r="BE286" s="239">
        <f>IF(N286="základní",J286,0)</f>
        <v>0</v>
      </c>
      <c r="BF286" s="239">
        <f>IF(N286="snížená",J286,0)</f>
        <v>0</v>
      </c>
      <c r="BG286" s="239">
        <f>IF(N286="zákl. přenesená",J286,0)</f>
        <v>0</v>
      </c>
      <c r="BH286" s="239">
        <f>IF(N286="sníž. přenesená",J286,0)</f>
        <v>0</v>
      </c>
      <c r="BI286" s="239">
        <f>IF(N286="nulová",J286,0)</f>
        <v>0</v>
      </c>
      <c r="BJ286" s="18" t="s">
        <v>85</v>
      </c>
      <c r="BK286" s="239">
        <f>ROUND(I286*H286,2)</f>
        <v>0</v>
      </c>
      <c r="BL286" s="18" t="s">
        <v>245</v>
      </c>
      <c r="BM286" s="238" t="s">
        <v>1017</v>
      </c>
    </row>
    <row r="287" spans="1:65" s="2" customFormat="1" ht="24.15" customHeight="1">
      <c r="A287" s="39"/>
      <c r="B287" s="40"/>
      <c r="C287" s="227" t="s">
        <v>394</v>
      </c>
      <c r="D287" s="227" t="s">
        <v>150</v>
      </c>
      <c r="E287" s="228" t="s">
        <v>1018</v>
      </c>
      <c r="F287" s="229" t="s">
        <v>1019</v>
      </c>
      <c r="G287" s="230" t="s">
        <v>153</v>
      </c>
      <c r="H287" s="231">
        <v>1507.72</v>
      </c>
      <c r="I287" s="232"/>
      <c r="J287" s="233">
        <f>ROUND(I287*H287,2)</f>
        <v>0</v>
      </c>
      <c r="K287" s="229" t="s">
        <v>163</v>
      </c>
      <c r="L287" s="45"/>
      <c r="M287" s="234" t="s">
        <v>1</v>
      </c>
      <c r="N287" s="235" t="s">
        <v>42</v>
      </c>
      <c r="O287" s="92"/>
      <c r="P287" s="236">
        <f>O287*H287</f>
        <v>0</v>
      </c>
      <c r="Q287" s="236">
        <v>0.0002</v>
      </c>
      <c r="R287" s="236">
        <f>Q287*H287</f>
        <v>0.30154400000000003</v>
      </c>
      <c r="S287" s="236">
        <v>0</v>
      </c>
      <c r="T287" s="237">
        <f>S287*H287</f>
        <v>0</v>
      </c>
      <c r="U287" s="39"/>
      <c r="V287" s="39"/>
      <c r="W287" s="39"/>
      <c r="X287" s="39"/>
      <c r="Y287" s="39"/>
      <c r="Z287" s="39"/>
      <c r="AA287" s="39"/>
      <c r="AB287" s="39"/>
      <c r="AC287" s="39"/>
      <c r="AD287" s="39"/>
      <c r="AE287" s="39"/>
      <c r="AR287" s="238" t="s">
        <v>245</v>
      </c>
      <c r="AT287" s="238" t="s">
        <v>150</v>
      </c>
      <c r="AU287" s="238" t="s">
        <v>87</v>
      </c>
      <c r="AY287" s="18" t="s">
        <v>148</v>
      </c>
      <c r="BE287" s="239">
        <f>IF(N287="základní",J287,0)</f>
        <v>0</v>
      </c>
      <c r="BF287" s="239">
        <f>IF(N287="snížená",J287,0)</f>
        <v>0</v>
      </c>
      <c r="BG287" s="239">
        <f>IF(N287="zákl. přenesená",J287,0)</f>
        <v>0</v>
      </c>
      <c r="BH287" s="239">
        <f>IF(N287="sníž. přenesená",J287,0)</f>
        <v>0</v>
      </c>
      <c r="BI287" s="239">
        <f>IF(N287="nulová",J287,0)</f>
        <v>0</v>
      </c>
      <c r="BJ287" s="18" t="s">
        <v>85</v>
      </c>
      <c r="BK287" s="239">
        <f>ROUND(I287*H287,2)</f>
        <v>0</v>
      </c>
      <c r="BL287" s="18" t="s">
        <v>245</v>
      </c>
      <c r="BM287" s="238" t="s">
        <v>1020</v>
      </c>
    </row>
    <row r="288" spans="1:65" s="2" customFormat="1" ht="24.15" customHeight="1">
      <c r="A288" s="39"/>
      <c r="B288" s="40"/>
      <c r="C288" s="227" t="s">
        <v>400</v>
      </c>
      <c r="D288" s="227" t="s">
        <v>150</v>
      </c>
      <c r="E288" s="228" t="s">
        <v>1021</v>
      </c>
      <c r="F288" s="229" t="s">
        <v>1022</v>
      </c>
      <c r="G288" s="230" t="s">
        <v>153</v>
      </c>
      <c r="H288" s="231">
        <v>1507.72</v>
      </c>
      <c r="I288" s="232"/>
      <c r="J288" s="233">
        <f>ROUND(I288*H288,2)</f>
        <v>0</v>
      </c>
      <c r="K288" s="229" t="s">
        <v>163</v>
      </c>
      <c r="L288" s="45"/>
      <c r="M288" s="234" t="s">
        <v>1</v>
      </c>
      <c r="N288" s="235" t="s">
        <v>42</v>
      </c>
      <c r="O288" s="92"/>
      <c r="P288" s="236">
        <f>O288*H288</f>
        <v>0</v>
      </c>
      <c r="Q288" s="236">
        <v>0.00029</v>
      </c>
      <c r="R288" s="236">
        <f>Q288*H288</f>
        <v>0.4372388</v>
      </c>
      <c r="S288" s="236">
        <v>0</v>
      </c>
      <c r="T288" s="237">
        <f>S288*H288</f>
        <v>0</v>
      </c>
      <c r="U288" s="39"/>
      <c r="V288" s="39"/>
      <c r="W288" s="39"/>
      <c r="X288" s="39"/>
      <c r="Y288" s="39"/>
      <c r="Z288" s="39"/>
      <c r="AA288" s="39"/>
      <c r="AB288" s="39"/>
      <c r="AC288" s="39"/>
      <c r="AD288" s="39"/>
      <c r="AE288" s="39"/>
      <c r="AR288" s="238" t="s">
        <v>245</v>
      </c>
      <c r="AT288" s="238" t="s">
        <v>150</v>
      </c>
      <c r="AU288" s="238" t="s">
        <v>87</v>
      </c>
      <c r="AY288" s="18" t="s">
        <v>148</v>
      </c>
      <c r="BE288" s="239">
        <f>IF(N288="základní",J288,0)</f>
        <v>0</v>
      </c>
      <c r="BF288" s="239">
        <f>IF(N288="snížená",J288,0)</f>
        <v>0</v>
      </c>
      <c r="BG288" s="239">
        <f>IF(N288="zákl. přenesená",J288,0)</f>
        <v>0</v>
      </c>
      <c r="BH288" s="239">
        <f>IF(N288="sníž. přenesená",J288,0)</f>
        <v>0</v>
      </c>
      <c r="BI288" s="239">
        <f>IF(N288="nulová",J288,0)</f>
        <v>0</v>
      </c>
      <c r="BJ288" s="18" t="s">
        <v>85</v>
      </c>
      <c r="BK288" s="239">
        <f>ROUND(I288*H288,2)</f>
        <v>0</v>
      </c>
      <c r="BL288" s="18" t="s">
        <v>245</v>
      </c>
      <c r="BM288" s="238" t="s">
        <v>1023</v>
      </c>
    </row>
    <row r="289" spans="1:63" s="12" customFormat="1" ht="22.8" customHeight="1">
      <c r="A289" s="12"/>
      <c r="B289" s="211"/>
      <c r="C289" s="212"/>
      <c r="D289" s="213" t="s">
        <v>76</v>
      </c>
      <c r="E289" s="225" t="s">
        <v>1024</v>
      </c>
      <c r="F289" s="225" t="s">
        <v>1025</v>
      </c>
      <c r="G289" s="212"/>
      <c r="H289" s="212"/>
      <c r="I289" s="215"/>
      <c r="J289" s="226">
        <f>BK289</f>
        <v>0</v>
      </c>
      <c r="K289" s="212"/>
      <c r="L289" s="217"/>
      <c r="M289" s="218"/>
      <c r="N289" s="219"/>
      <c r="O289" s="219"/>
      <c r="P289" s="220">
        <f>SUM(P290:P291)</f>
        <v>0</v>
      </c>
      <c r="Q289" s="219"/>
      <c r="R289" s="220">
        <f>SUM(R290:R291)</f>
        <v>0</v>
      </c>
      <c r="S289" s="219"/>
      <c r="T289" s="221">
        <f>SUM(T290:T291)</f>
        <v>1.26</v>
      </c>
      <c r="U289" s="12"/>
      <c r="V289" s="12"/>
      <c r="W289" s="12"/>
      <c r="X289" s="12"/>
      <c r="Y289" s="12"/>
      <c r="Z289" s="12"/>
      <c r="AA289" s="12"/>
      <c r="AB289" s="12"/>
      <c r="AC289" s="12"/>
      <c r="AD289" s="12"/>
      <c r="AE289" s="12"/>
      <c r="AR289" s="222" t="s">
        <v>87</v>
      </c>
      <c r="AT289" s="223" t="s">
        <v>76</v>
      </c>
      <c r="AU289" s="223" t="s">
        <v>85</v>
      </c>
      <c r="AY289" s="222" t="s">
        <v>148</v>
      </c>
      <c r="BK289" s="224">
        <f>SUM(BK290:BK291)</f>
        <v>0</v>
      </c>
    </row>
    <row r="290" spans="1:65" s="2" customFormat="1" ht="21.75" customHeight="1">
      <c r="A290" s="39"/>
      <c r="B290" s="40"/>
      <c r="C290" s="227" t="s">
        <v>404</v>
      </c>
      <c r="D290" s="227" t="s">
        <v>150</v>
      </c>
      <c r="E290" s="228" t="s">
        <v>1026</v>
      </c>
      <c r="F290" s="229" t="s">
        <v>1027</v>
      </c>
      <c r="G290" s="230" t="s">
        <v>153</v>
      </c>
      <c r="H290" s="231">
        <v>70</v>
      </c>
      <c r="I290" s="232"/>
      <c r="J290" s="233">
        <f>ROUND(I290*H290,2)</f>
        <v>0</v>
      </c>
      <c r="K290" s="229" t="s">
        <v>163</v>
      </c>
      <c r="L290" s="45"/>
      <c r="M290" s="234" t="s">
        <v>1</v>
      </c>
      <c r="N290" s="235" t="s">
        <v>42</v>
      </c>
      <c r="O290" s="92"/>
      <c r="P290" s="236">
        <f>O290*H290</f>
        <v>0</v>
      </c>
      <c r="Q290" s="236">
        <v>0</v>
      </c>
      <c r="R290" s="236">
        <f>Q290*H290</f>
        <v>0</v>
      </c>
      <c r="S290" s="236">
        <v>0.018</v>
      </c>
      <c r="T290" s="237">
        <f>S290*H290</f>
        <v>1.26</v>
      </c>
      <c r="U290" s="39"/>
      <c r="V290" s="39"/>
      <c r="W290" s="39"/>
      <c r="X290" s="39"/>
      <c r="Y290" s="39"/>
      <c r="Z290" s="39"/>
      <c r="AA290" s="39"/>
      <c r="AB290" s="39"/>
      <c r="AC290" s="39"/>
      <c r="AD290" s="39"/>
      <c r="AE290" s="39"/>
      <c r="AR290" s="238" t="s">
        <v>245</v>
      </c>
      <c r="AT290" s="238" t="s">
        <v>150</v>
      </c>
      <c r="AU290" s="238" t="s">
        <v>87</v>
      </c>
      <c r="AY290" s="18" t="s">
        <v>148</v>
      </c>
      <c r="BE290" s="239">
        <f>IF(N290="základní",J290,0)</f>
        <v>0</v>
      </c>
      <c r="BF290" s="239">
        <f>IF(N290="snížená",J290,0)</f>
        <v>0</v>
      </c>
      <c r="BG290" s="239">
        <f>IF(N290="zákl. přenesená",J290,0)</f>
        <v>0</v>
      </c>
      <c r="BH290" s="239">
        <f>IF(N290="sníž. přenesená",J290,0)</f>
        <v>0</v>
      </c>
      <c r="BI290" s="239">
        <f>IF(N290="nulová",J290,0)</f>
        <v>0</v>
      </c>
      <c r="BJ290" s="18" t="s">
        <v>85</v>
      </c>
      <c r="BK290" s="239">
        <f>ROUND(I290*H290,2)</f>
        <v>0</v>
      </c>
      <c r="BL290" s="18" t="s">
        <v>245</v>
      </c>
      <c r="BM290" s="238" t="s">
        <v>1028</v>
      </c>
    </row>
    <row r="291" spans="1:65" s="2" customFormat="1" ht="16.5" customHeight="1">
      <c r="A291" s="39"/>
      <c r="B291" s="40"/>
      <c r="C291" s="227" t="s">
        <v>411</v>
      </c>
      <c r="D291" s="227" t="s">
        <v>150</v>
      </c>
      <c r="E291" s="228" t="s">
        <v>1029</v>
      </c>
      <c r="F291" s="229" t="s">
        <v>1030</v>
      </c>
      <c r="G291" s="230" t="s">
        <v>153</v>
      </c>
      <c r="H291" s="231">
        <v>70</v>
      </c>
      <c r="I291" s="232"/>
      <c r="J291" s="233">
        <f>ROUND(I291*H291,2)</f>
        <v>0</v>
      </c>
      <c r="K291" s="229" t="s">
        <v>163</v>
      </c>
      <c r="L291" s="45"/>
      <c r="M291" s="301" t="s">
        <v>1</v>
      </c>
      <c r="N291" s="302" t="s">
        <v>42</v>
      </c>
      <c r="O291" s="303"/>
      <c r="P291" s="304">
        <f>O291*H291</f>
        <v>0</v>
      </c>
      <c r="Q291" s="304">
        <v>0</v>
      </c>
      <c r="R291" s="304">
        <f>Q291*H291</f>
        <v>0</v>
      </c>
      <c r="S291" s="304">
        <v>0</v>
      </c>
      <c r="T291" s="305">
        <f>S291*H291</f>
        <v>0</v>
      </c>
      <c r="U291" s="39"/>
      <c r="V291" s="39"/>
      <c r="W291" s="39"/>
      <c r="X291" s="39"/>
      <c r="Y291" s="39"/>
      <c r="Z291" s="39"/>
      <c r="AA291" s="39"/>
      <c r="AB291" s="39"/>
      <c r="AC291" s="39"/>
      <c r="AD291" s="39"/>
      <c r="AE291" s="39"/>
      <c r="AR291" s="238" t="s">
        <v>245</v>
      </c>
      <c r="AT291" s="238" t="s">
        <v>150</v>
      </c>
      <c r="AU291" s="238" t="s">
        <v>87</v>
      </c>
      <c r="AY291" s="18" t="s">
        <v>148</v>
      </c>
      <c r="BE291" s="239">
        <f>IF(N291="základní",J291,0)</f>
        <v>0</v>
      </c>
      <c r="BF291" s="239">
        <f>IF(N291="snížená",J291,0)</f>
        <v>0</v>
      </c>
      <c r="BG291" s="239">
        <f>IF(N291="zákl. přenesená",J291,0)</f>
        <v>0</v>
      </c>
      <c r="BH291" s="239">
        <f>IF(N291="sníž. přenesená",J291,0)</f>
        <v>0</v>
      </c>
      <c r="BI291" s="239">
        <f>IF(N291="nulová",J291,0)</f>
        <v>0</v>
      </c>
      <c r="BJ291" s="18" t="s">
        <v>85</v>
      </c>
      <c r="BK291" s="239">
        <f>ROUND(I291*H291,2)</f>
        <v>0</v>
      </c>
      <c r="BL291" s="18" t="s">
        <v>245</v>
      </c>
      <c r="BM291" s="238" t="s">
        <v>1031</v>
      </c>
    </row>
    <row r="292" spans="1:31" s="2" customFormat="1" ht="6.95" customHeight="1">
      <c r="A292" s="39"/>
      <c r="B292" s="67"/>
      <c r="C292" s="68"/>
      <c r="D292" s="68"/>
      <c r="E292" s="68"/>
      <c r="F292" s="68"/>
      <c r="G292" s="68"/>
      <c r="H292" s="68"/>
      <c r="I292" s="68"/>
      <c r="J292" s="68"/>
      <c r="K292" s="68"/>
      <c r="L292" s="45"/>
      <c r="M292" s="39"/>
      <c r="O292" s="39"/>
      <c r="P292" s="39"/>
      <c r="Q292" s="39"/>
      <c r="R292" s="39"/>
      <c r="S292" s="39"/>
      <c r="T292" s="39"/>
      <c r="U292" s="39"/>
      <c r="V292" s="39"/>
      <c r="W292" s="39"/>
      <c r="X292" s="39"/>
      <c r="Y292" s="39"/>
      <c r="Z292" s="39"/>
      <c r="AA292" s="39"/>
      <c r="AB292" s="39"/>
      <c r="AC292" s="39"/>
      <c r="AD292" s="39"/>
      <c r="AE292" s="39"/>
    </row>
  </sheetData>
  <sheetProtection password="CC35" sheet="1" objects="1" scenarios="1" formatColumns="0" formatRows="0" autoFilter="0"/>
  <autoFilter ref="C125:K291"/>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1032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ROUND((SUM(BE127:BE318)),2)</f>
        <v>0</v>
      </c>
      <c r="G33" s="39"/>
      <c r="H33" s="39"/>
      <c r="I33" s="165">
        <v>0.21</v>
      </c>
      <c r="J33" s="164">
        <f>ROUND(((SUM(BE127:BE318))*I33),2)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ROUND((SUM(BF127:BF318)),2)</f>
        <v>0</v>
      </c>
      <c r="G34" s="39"/>
      <c r="H34" s="39"/>
      <c r="I34" s="165">
        <v>0.15</v>
      </c>
      <c r="J34" s="164">
        <f>ROUND(((SUM(BF127:BF318))*I34),2)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ROUND((SUM(BG127:BG318)),2)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ROUND((SUM(BH127:BH318)),2)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ROUND((SUM(BI127:BI318)),2)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Rekonstrukce střechy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122</v>
      </c>
      <c r="E97" s="192"/>
      <c r="F97" s="192"/>
      <c r="G97" s="192"/>
      <c r="H97" s="192"/>
      <c r="I97" s="192"/>
      <c r="J97" s="193">
        <f>J128</f>
        <v>0</v>
      </c>
      <c r="K97" s="190"/>
      <c r="L97" s="194"/>
      <c r="S97" s="9"/>
      <c r="T97" s="9"/>
      <c r="U97" s="9"/>
      <c r="V97" s="9"/>
      <c r="W97" s="9"/>
      <c r="X97" s="9"/>
      <c r="Y97" s="9"/>
      <c r="Z97" s="9"/>
      <c r="AA97" s="9"/>
      <c r="AB97" s="9"/>
      <c r="AC97" s="9"/>
      <c r="AD97" s="9"/>
      <c r="AE97" s="9"/>
    </row>
    <row r="98" spans="1:31" s="10" customFormat="1" ht="19.9" customHeight="1">
      <c r="A98" s="10"/>
      <c r="B98" s="195"/>
      <c r="C98" s="134"/>
      <c r="D98" s="196" t="s">
        <v>125</v>
      </c>
      <c r="E98" s="197"/>
      <c r="F98" s="197"/>
      <c r="G98" s="197"/>
      <c r="H98" s="197"/>
      <c r="I98" s="197"/>
      <c r="J98" s="198">
        <f>J129</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126</v>
      </c>
      <c r="E99" s="197"/>
      <c r="F99" s="197"/>
      <c r="G99" s="197"/>
      <c r="H99" s="197"/>
      <c r="I99" s="197"/>
      <c r="J99" s="198">
        <f>J140</f>
        <v>0</v>
      </c>
      <c r="K99" s="134"/>
      <c r="L99" s="199"/>
      <c r="S99" s="10"/>
      <c r="T99" s="10"/>
      <c r="U99" s="10"/>
      <c r="V99" s="10"/>
      <c r="W99" s="10"/>
      <c r="X99" s="10"/>
      <c r="Y99" s="10"/>
      <c r="Z99" s="10"/>
      <c r="AA99" s="10"/>
      <c r="AB99" s="10"/>
      <c r="AC99" s="10"/>
      <c r="AD99" s="10"/>
      <c r="AE99" s="10"/>
    </row>
    <row r="100" spans="1:31" s="9" customFormat="1" ht="24.95" customHeight="1">
      <c r="A100" s="9"/>
      <c r="B100" s="189"/>
      <c r="C100" s="190"/>
      <c r="D100" s="191" t="s">
        <v>128</v>
      </c>
      <c r="E100" s="192"/>
      <c r="F100" s="192"/>
      <c r="G100" s="192"/>
      <c r="H100" s="192"/>
      <c r="I100" s="192"/>
      <c r="J100" s="193">
        <f>J153</f>
        <v>0</v>
      </c>
      <c r="K100" s="190"/>
      <c r="L100" s="194"/>
      <c r="S100" s="9"/>
      <c r="T100" s="9"/>
      <c r="U100" s="9"/>
      <c r="V100" s="9"/>
      <c r="W100" s="9"/>
      <c r="X100" s="9"/>
      <c r="Y100" s="9"/>
      <c r="Z100" s="9"/>
      <c r="AA100" s="9"/>
      <c r="AB100" s="9"/>
      <c r="AC100" s="9"/>
      <c r="AD100" s="9"/>
      <c r="AE100" s="9"/>
    </row>
    <row r="101" spans="1:31" s="10" customFormat="1" ht="19.9" customHeight="1">
      <c r="A101" s="10"/>
      <c r="B101" s="195"/>
      <c r="C101" s="134"/>
      <c r="D101" s="196" t="s">
        <v>1033</v>
      </c>
      <c r="E101" s="197"/>
      <c r="F101" s="197"/>
      <c r="G101" s="197"/>
      <c r="H101" s="197"/>
      <c r="I101" s="197"/>
      <c r="J101" s="198">
        <f>J154</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1034</v>
      </c>
      <c r="E102" s="197"/>
      <c r="F102" s="197"/>
      <c r="G102" s="197"/>
      <c r="H102" s="197"/>
      <c r="I102" s="197"/>
      <c r="J102" s="198">
        <f>J237</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1035</v>
      </c>
      <c r="E103" s="197"/>
      <c r="F103" s="197"/>
      <c r="G103" s="197"/>
      <c r="H103" s="197"/>
      <c r="I103" s="197"/>
      <c r="J103" s="198">
        <f>J273</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1036</v>
      </c>
      <c r="E104" s="197"/>
      <c r="F104" s="197"/>
      <c r="G104" s="197"/>
      <c r="H104" s="197"/>
      <c r="I104" s="197"/>
      <c r="J104" s="198">
        <f>J281</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130</v>
      </c>
      <c r="E105" s="197"/>
      <c r="F105" s="197"/>
      <c r="G105" s="197"/>
      <c r="H105" s="197"/>
      <c r="I105" s="197"/>
      <c r="J105" s="198">
        <f>J291</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131</v>
      </c>
      <c r="E106" s="197"/>
      <c r="F106" s="197"/>
      <c r="G106" s="197"/>
      <c r="H106" s="197"/>
      <c r="I106" s="197"/>
      <c r="J106" s="198">
        <f>J299</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132</v>
      </c>
      <c r="E107" s="192"/>
      <c r="F107" s="192"/>
      <c r="G107" s="192"/>
      <c r="H107" s="192"/>
      <c r="I107" s="192"/>
      <c r="J107" s="193">
        <f>J314</f>
        <v>0</v>
      </c>
      <c r="K107" s="190"/>
      <c r="L107" s="194"/>
      <c r="S107" s="9"/>
      <c r="T107" s="9"/>
      <c r="U107" s="9"/>
      <c r="V107" s="9"/>
      <c r="W107" s="9"/>
      <c r="X107" s="9"/>
      <c r="Y107" s="9"/>
      <c r="Z107" s="9"/>
      <c r="AA107" s="9"/>
      <c r="AB107" s="9"/>
      <c r="AC107" s="9"/>
      <c r="AD107" s="9"/>
      <c r="AE107" s="9"/>
    </row>
    <row r="108" spans="1:31" s="2" customFormat="1" ht="21.8"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67"/>
      <c r="C109" s="68"/>
      <c r="D109" s="68"/>
      <c r="E109" s="68"/>
      <c r="F109" s="68"/>
      <c r="G109" s="68"/>
      <c r="H109" s="68"/>
      <c r="I109" s="68"/>
      <c r="J109" s="68"/>
      <c r="K109" s="68"/>
      <c r="L109" s="64"/>
      <c r="S109" s="39"/>
      <c r="T109" s="39"/>
      <c r="U109" s="39"/>
      <c r="V109" s="39"/>
      <c r="W109" s="39"/>
      <c r="X109" s="39"/>
      <c r="Y109" s="39"/>
      <c r="Z109" s="39"/>
      <c r="AA109" s="39"/>
      <c r="AB109" s="39"/>
      <c r="AC109" s="39"/>
      <c r="AD109" s="39"/>
      <c r="AE109" s="39"/>
    </row>
    <row r="113" spans="1:31" s="2" customFormat="1" ht="6.95" customHeight="1">
      <c r="A113" s="39"/>
      <c r="B113" s="69"/>
      <c r="C113" s="70"/>
      <c r="D113" s="70"/>
      <c r="E113" s="70"/>
      <c r="F113" s="70"/>
      <c r="G113" s="70"/>
      <c r="H113" s="70"/>
      <c r="I113" s="70"/>
      <c r="J113" s="70"/>
      <c r="K113" s="70"/>
      <c r="L113" s="64"/>
      <c r="S113" s="39"/>
      <c r="T113" s="39"/>
      <c r="U113" s="39"/>
      <c r="V113" s="39"/>
      <c r="W113" s="39"/>
      <c r="X113" s="39"/>
      <c r="Y113" s="39"/>
      <c r="Z113" s="39"/>
      <c r="AA113" s="39"/>
      <c r="AB113" s="39"/>
      <c r="AC113" s="39"/>
      <c r="AD113" s="39"/>
      <c r="AE113" s="39"/>
    </row>
    <row r="114" spans="1:31" s="2" customFormat="1" ht="24.95" customHeight="1">
      <c r="A114" s="39"/>
      <c r="B114" s="40"/>
      <c r="C114" s="24" t="s">
        <v>133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184" t="str">
        <f>E7</f>
        <v>Snížení en. náročnosti budovy dílen VOŠS a SPŠS v Náchodě</v>
      </c>
      <c r="F117" s="33"/>
      <c r="G117" s="33"/>
      <c r="H117" s="33"/>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114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E9</f>
        <v>03 - Rekonstrukce střechy</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F12</f>
        <v>Pražská 931</v>
      </c>
      <c r="G121" s="41"/>
      <c r="H121" s="41"/>
      <c r="I121" s="33" t="s">
        <v>22</v>
      </c>
      <c r="J121" s="80" t="str">
        <f>IF(J12="","",J12)</f>
        <v>12. 11. 2021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E15</f>
        <v>SPŠS a OA Pražská 931, Náchod</v>
      </c>
      <c r="G123" s="41"/>
      <c r="H123" s="41"/>
      <c r="I123" s="33" t="s">
        <v>30</v>
      </c>
      <c r="J123" s="37" t="str">
        <f>E21</f>
        <v>OBCHODNÍ PROJEKT HRADEC KRÁLOVÉ v.o.s.</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IF(E18="","",E18)</f>
        <v>Vyplň údaj</v>
      </c>
      <c r="G124" s="41"/>
      <c r="H124" s="41"/>
      <c r="I124" s="33" t="s">
        <v>33</v>
      </c>
      <c r="J124" s="37" t="str">
        <f>E24</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134</v>
      </c>
      <c r="D126" s="203" t="s">
        <v>62</v>
      </c>
      <c r="E126" s="203" t="s">
        <v>58</v>
      </c>
      <c r="F126" s="203" t="s">
        <v>59</v>
      </c>
      <c r="G126" s="203" t="s">
        <v>135</v>
      </c>
      <c r="H126" s="203" t="s">
        <v>136</v>
      </c>
      <c r="I126" s="203" t="s">
        <v>137</v>
      </c>
      <c r="J126" s="203" t="s">
        <v>119</v>
      </c>
      <c r="K126" s="204" t="s">
        <v>138</v>
      </c>
      <c r="L126" s="205"/>
      <c r="M126" s="101" t="s">
        <v>1</v>
      </c>
      <c r="N126" s="102" t="s">
        <v>41</v>
      </c>
      <c r="O126" s="102" t="s">
        <v>139</v>
      </c>
      <c r="P126" s="102" t="s">
        <v>140</v>
      </c>
      <c r="Q126" s="102" t="s">
        <v>141</v>
      </c>
      <c r="R126" s="102" t="s">
        <v>142</v>
      </c>
      <c r="S126" s="102" t="s">
        <v>143</v>
      </c>
      <c r="T126" s="103" t="s">
        <v>144</v>
      </c>
      <c r="U126" s="200"/>
      <c r="V126" s="200"/>
      <c r="W126" s="200"/>
      <c r="X126" s="200"/>
      <c r="Y126" s="200"/>
      <c r="Z126" s="200"/>
      <c r="AA126" s="200"/>
      <c r="AB126" s="200"/>
      <c r="AC126" s="200"/>
      <c r="AD126" s="200"/>
      <c r="AE126" s="200"/>
    </row>
    <row r="127" spans="1:63" s="2" customFormat="1" ht="22.8" customHeight="1">
      <c r="A127" s="39"/>
      <c r="B127" s="40"/>
      <c r="C127" s="108" t="s">
        <v>145</v>
      </c>
      <c r="D127" s="41"/>
      <c r="E127" s="41"/>
      <c r="F127" s="41"/>
      <c r="G127" s="41"/>
      <c r="H127" s="41"/>
      <c r="I127" s="41"/>
      <c r="J127" s="206">
        <f>BK127</f>
        <v>0</v>
      </c>
      <c r="K127" s="41"/>
      <c r="L127" s="45"/>
      <c r="M127" s="104"/>
      <c r="N127" s="207"/>
      <c r="O127" s="105"/>
      <c r="P127" s="208">
        <f>P128+P153+P314</f>
        <v>0</v>
      </c>
      <c r="Q127" s="105"/>
      <c r="R127" s="208">
        <f>R128+R153+R314</f>
        <v>26.70800802</v>
      </c>
      <c r="S127" s="105"/>
      <c r="T127" s="209">
        <f>T128+T153+T314</f>
        <v>355.83692279999997</v>
      </c>
      <c r="U127" s="39"/>
      <c r="V127" s="39"/>
      <c r="W127" s="39"/>
      <c r="X127" s="39"/>
      <c r="Y127" s="39"/>
      <c r="Z127" s="39"/>
      <c r="AA127" s="39"/>
      <c r="AB127" s="39"/>
      <c r="AC127" s="39"/>
      <c r="AD127" s="39"/>
      <c r="AE127" s="39"/>
      <c r="AT127" s="18" t="s">
        <v>76</v>
      </c>
      <c r="AU127" s="18" t="s">
        <v>121</v>
      </c>
      <c r="BK127" s="210">
        <f>BK128+BK153+BK314</f>
        <v>0</v>
      </c>
    </row>
    <row r="128" spans="1:63" s="12" customFormat="1" ht="25.9" customHeight="1">
      <c r="A128" s="12"/>
      <c r="B128" s="211"/>
      <c r="C128" s="212"/>
      <c r="D128" s="213" t="s">
        <v>76</v>
      </c>
      <c r="E128" s="214" t="s">
        <v>146</v>
      </c>
      <c r="F128" s="214" t="s">
        <v>147</v>
      </c>
      <c r="G128" s="212"/>
      <c r="H128" s="212"/>
      <c r="I128" s="215"/>
      <c r="J128" s="216">
        <f>BK128</f>
        <v>0</v>
      </c>
      <c r="K128" s="212"/>
      <c r="L128" s="217"/>
      <c r="M128" s="218"/>
      <c r="N128" s="219"/>
      <c r="O128" s="219"/>
      <c r="P128" s="220">
        <f>P129+P140</f>
        <v>0</v>
      </c>
      <c r="Q128" s="219"/>
      <c r="R128" s="220">
        <f>R129+R140</f>
        <v>0</v>
      </c>
      <c r="S128" s="219"/>
      <c r="T128" s="221">
        <f>T129+T140</f>
        <v>163.8476</v>
      </c>
      <c r="U128" s="12"/>
      <c r="V128" s="12"/>
      <c r="W128" s="12"/>
      <c r="X128" s="12"/>
      <c r="Y128" s="12"/>
      <c r="Z128" s="12"/>
      <c r="AA128" s="12"/>
      <c r="AB128" s="12"/>
      <c r="AC128" s="12"/>
      <c r="AD128" s="12"/>
      <c r="AE128" s="12"/>
      <c r="AR128" s="222" t="s">
        <v>85</v>
      </c>
      <c r="AT128" s="223" t="s">
        <v>76</v>
      </c>
      <c r="AU128" s="223" t="s">
        <v>77</v>
      </c>
      <c r="AY128" s="222" t="s">
        <v>148</v>
      </c>
      <c r="BK128" s="224">
        <f>BK129+BK140</f>
        <v>0</v>
      </c>
    </row>
    <row r="129" spans="1:63" s="12" customFormat="1" ht="22.8" customHeight="1">
      <c r="A129" s="12"/>
      <c r="B129" s="211"/>
      <c r="C129" s="212"/>
      <c r="D129" s="213" t="s">
        <v>76</v>
      </c>
      <c r="E129" s="225" t="s">
        <v>199</v>
      </c>
      <c r="F129" s="225" t="s">
        <v>600</v>
      </c>
      <c r="G129" s="212"/>
      <c r="H129" s="212"/>
      <c r="I129" s="215"/>
      <c r="J129" s="226">
        <f>BK129</f>
        <v>0</v>
      </c>
      <c r="K129" s="212"/>
      <c r="L129" s="217"/>
      <c r="M129" s="218"/>
      <c r="N129" s="219"/>
      <c r="O129" s="219"/>
      <c r="P129" s="220">
        <f>SUM(P130:P139)</f>
        <v>0</v>
      </c>
      <c r="Q129" s="219"/>
      <c r="R129" s="220">
        <f>SUM(R130:R139)</f>
        <v>0</v>
      </c>
      <c r="S129" s="219"/>
      <c r="T129" s="221">
        <f>SUM(T130:T139)</f>
        <v>163.8476</v>
      </c>
      <c r="U129" s="12"/>
      <c r="V129" s="12"/>
      <c r="W129" s="12"/>
      <c r="X129" s="12"/>
      <c r="Y129" s="12"/>
      <c r="Z129" s="12"/>
      <c r="AA129" s="12"/>
      <c r="AB129" s="12"/>
      <c r="AC129" s="12"/>
      <c r="AD129" s="12"/>
      <c r="AE129" s="12"/>
      <c r="AR129" s="222" t="s">
        <v>85</v>
      </c>
      <c r="AT129" s="223" t="s">
        <v>76</v>
      </c>
      <c r="AU129" s="223" t="s">
        <v>85</v>
      </c>
      <c r="AY129" s="222" t="s">
        <v>148</v>
      </c>
      <c r="BK129" s="224">
        <f>SUM(BK130:BK139)</f>
        <v>0</v>
      </c>
    </row>
    <row r="130" spans="1:65" s="2" customFormat="1" ht="37.8" customHeight="1">
      <c r="A130" s="39"/>
      <c r="B130" s="40"/>
      <c r="C130" s="227" t="s">
        <v>85</v>
      </c>
      <c r="D130" s="227" t="s">
        <v>150</v>
      </c>
      <c r="E130" s="228" t="s">
        <v>1037</v>
      </c>
      <c r="F130" s="229" t="s">
        <v>1038</v>
      </c>
      <c r="G130" s="230" t="s">
        <v>174</v>
      </c>
      <c r="H130" s="231">
        <v>52.45</v>
      </c>
      <c r="I130" s="232"/>
      <c r="J130" s="233">
        <f>ROUND(I130*H130,2)</f>
        <v>0</v>
      </c>
      <c r="K130" s="229" t="s">
        <v>163</v>
      </c>
      <c r="L130" s="45"/>
      <c r="M130" s="234" t="s">
        <v>1</v>
      </c>
      <c r="N130" s="235" t="s">
        <v>42</v>
      </c>
      <c r="O130" s="92"/>
      <c r="P130" s="236">
        <f>O130*H130</f>
        <v>0</v>
      </c>
      <c r="Q130" s="236">
        <v>0</v>
      </c>
      <c r="R130" s="236">
        <f>Q130*H130</f>
        <v>0</v>
      </c>
      <c r="S130" s="236">
        <v>2.2</v>
      </c>
      <c r="T130" s="237">
        <f>S130*H130</f>
        <v>115.39000000000001</v>
      </c>
      <c r="U130" s="39"/>
      <c r="V130" s="39"/>
      <c r="W130" s="39"/>
      <c r="X130" s="39"/>
      <c r="Y130" s="39"/>
      <c r="Z130" s="39"/>
      <c r="AA130" s="39"/>
      <c r="AB130" s="39"/>
      <c r="AC130" s="39"/>
      <c r="AD130" s="39"/>
      <c r="AE130" s="39"/>
      <c r="AR130" s="238" t="s">
        <v>155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1039</v>
      </c>
    </row>
    <row r="131" spans="1:51" s="13" customFormat="1" ht="12">
      <c r="A131" s="13"/>
      <c r="B131" s="245"/>
      <c r="C131" s="246"/>
      <c r="D131" s="240" t="s">
        <v>159</v>
      </c>
      <c r="E131" s="247" t="s">
        <v>1</v>
      </c>
      <c r="F131" s="248" t="s">
        <v>1040</v>
      </c>
      <c r="G131" s="246"/>
      <c r="H131" s="249">
        <v>52.45</v>
      </c>
      <c r="I131" s="250"/>
      <c r="J131" s="246"/>
      <c r="K131" s="246"/>
      <c r="L131" s="251"/>
      <c r="M131" s="252"/>
      <c r="N131" s="253"/>
      <c r="O131" s="253"/>
      <c r="P131" s="253"/>
      <c r="Q131" s="253"/>
      <c r="R131" s="253"/>
      <c r="S131" s="253"/>
      <c r="T131" s="254"/>
      <c r="U131" s="13"/>
      <c r="V131" s="13"/>
      <c r="W131" s="13"/>
      <c r="X131" s="13"/>
      <c r="Y131" s="13"/>
      <c r="Z131" s="13"/>
      <c r="AA131" s="13"/>
      <c r="AB131" s="13"/>
      <c r="AC131" s="13"/>
      <c r="AD131" s="13"/>
      <c r="AE131" s="13"/>
      <c r="AT131" s="255" t="s">
        <v>159</v>
      </c>
      <c r="AU131" s="255" t="s">
        <v>87</v>
      </c>
      <c r="AV131" s="13" t="s">
        <v>87</v>
      </c>
      <c r="AW131" s="13" t="s">
        <v>32</v>
      </c>
      <c r="AX131" s="13" t="s">
        <v>77</v>
      </c>
      <c r="AY131" s="255" t="s">
        <v>148</v>
      </c>
    </row>
    <row r="132" spans="1:51" s="15" customFormat="1" ht="12">
      <c r="A132" s="15"/>
      <c r="B132" s="266"/>
      <c r="C132" s="267"/>
      <c r="D132" s="240" t="s">
        <v>159</v>
      </c>
      <c r="E132" s="268" t="s">
        <v>1</v>
      </c>
      <c r="F132" s="269" t="s">
        <v>167</v>
      </c>
      <c r="G132" s="267"/>
      <c r="H132" s="270">
        <v>52.45</v>
      </c>
      <c r="I132" s="271"/>
      <c r="J132" s="267"/>
      <c r="K132" s="267"/>
      <c r="L132" s="272"/>
      <c r="M132" s="273"/>
      <c r="N132" s="274"/>
      <c r="O132" s="274"/>
      <c r="P132" s="274"/>
      <c r="Q132" s="274"/>
      <c r="R132" s="274"/>
      <c r="S132" s="274"/>
      <c r="T132" s="275"/>
      <c r="U132" s="15"/>
      <c r="V132" s="15"/>
      <c r="W132" s="15"/>
      <c r="X132" s="15"/>
      <c r="Y132" s="15"/>
      <c r="Z132" s="15"/>
      <c r="AA132" s="15"/>
      <c r="AB132" s="15"/>
      <c r="AC132" s="15"/>
      <c r="AD132" s="15"/>
      <c r="AE132" s="15"/>
      <c r="AT132" s="276" t="s">
        <v>159</v>
      </c>
      <c r="AU132" s="276" t="s">
        <v>87</v>
      </c>
      <c r="AV132" s="15" t="s">
        <v>155</v>
      </c>
      <c r="AW132" s="15" t="s">
        <v>32</v>
      </c>
      <c r="AX132" s="15" t="s">
        <v>85</v>
      </c>
      <c r="AY132" s="276" t="s">
        <v>148</v>
      </c>
    </row>
    <row r="133" spans="1:65" s="2" customFormat="1" ht="24.15" customHeight="1">
      <c r="A133" s="39"/>
      <c r="B133" s="40"/>
      <c r="C133" s="227" t="s">
        <v>87</v>
      </c>
      <c r="D133" s="227" t="s">
        <v>150</v>
      </c>
      <c r="E133" s="228" t="s">
        <v>1041</v>
      </c>
      <c r="F133" s="229" t="s">
        <v>1042</v>
      </c>
      <c r="G133" s="230" t="s">
        <v>303</v>
      </c>
      <c r="H133" s="231">
        <v>229.66</v>
      </c>
      <c r="I133" s="232"/>
      <c r="J133" s="233">
        <f>ROUND(I133*H133,2)</f>
        <v>0</v>
      </c>
      <c r="K133" s="229" t="s">
        <v>154</v>
      </c>
      <c r="L133" s="45"/>
      <c r="M133" s="234" t="s">
        <v>1</v>
      </c>
      <c r="N133" s="235" t="s">
        <v>42</v>
      </c>
      <c r="O133" s="92"/>
      <c r="P133" s="236">
        <f>O133*H133</f>
        <v>0</v>
      </c>
      <c r="Q133" s="236">
        <v>0</v>
      </c>
      <c r="R133" s="236">
        <f>Q133*H133</f>
        <v>0</v>
      </c>
      <c r="S133" s="236">
        <v>0.2</v>
      </c>
      <c r="T133" s="237">
        <f>S133*H133</f>
        <v>45.932</v>
      </c>
      <c r="U133" s="39"/>
      <c r="V133" s="39"/>
      <c r="W133" s="39"/>
      <c r="X133" s="39"/>
      <c r="Y133" s="39"/>
      <c r="Z133" s="39"/>
      <c r="AA133" s="39"/>
      <c r="AB133" s="39"/>
      <c r="AC133" s="39"/>
      <c r="AD133" s="39"/>
      <c r="AE133" s="39"/>
      <c r="AR133" s="238" t="s">
        <v>155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1043</v>
      </c>
    </row>
    <row r="134" spans="1:47" s="2" customFormat="1" ht="12">
      <c r="A134" s="39"/>
      <c r="B134" s="40"/>
      <c r="C134" s="41"/>
      <c r="D134" s="240" t="s">
        <v>157</v>
      </c>
      <c r="E134" s="41"/>
      <c r="F134" s="241" t="s">
        <v>961</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51" s="13" customFormat="1" ht="12">
      <c r="A135" s="13"/>
      <c r="B135" s="245"/>
      <c r="C135" s="246"/>
      <c r="D135" s="240" t="s">
        <v>159</v>
      </c>
      <c r="E135" s="247" t="s">
        <v>1</v>
      </c>
      <c r="F135" s="248" t="s">
        <v>1044</v>
      </c>
      <c r="G135" s="246"/>
      <c r="H135" s="249">
        <v>229.66</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159</v>
      </c>
      <c r="AU135" s="255" t="s">
        <v>87</v>
      </c>
      <c r="AV135" s="13" t="s">
        <v>87</v>
      </c>
      <c r="AW135" s="13" t="s">
        <v>32</v>
      </c>
      <c r="AX135" s="13" t="s">
        <v>85</v>
      </c>
      <c r="AY135" s="255" t="s">
        <v>148</v>
      </c>
    </row>
    <row r="136" spans="1:65" s="2" customFormat="1" ht="24.15" customHeight="1">
      <c r="A136" s="39"/>
      <c r="B136" s="40"/>
      <c r="C136" s="227" t="s">
        <v>168</v>
      </c>
      <c r="D136" s="227" t="s">
        <v>150</v>
      </c>
      <c r="E136" s="228" t="s">
        <v>1045</v>
      </c>
      <c r="F136" s="229" t="s">
        <v>1046</v>
      </c>
      <c r="G136" s="230" t="s">
        <v>174</v>
      </c>
      <c r="H136" s="231">
        <v>1.148</v>
      </c>
      <c r="I136" s="232"/>
      <c r="J136" s="233">
        <f>ROUND(I136*H136,2)</f>
        <v>0</v>
      </c>
      <c r="K136" s="229" t="s">
        <v>163</v>
      </c>
      <c r="L136" s="45"/>
      <c r="M136" s="234" t="s">
        <v>1</v>
      </c>
      <c r="N136" s="235" t="s">
        <v>42</v>
      </c>
      <c r="O136" s="92"/>
      <c r="P136" s="236">
        <f>O136*H136</f>
        <v>0</v>
      </c>
      <c r="Q136" s="236">
        <v>0</v>
      </c>
      <c r="R136" s="236">
        <f>Q136*H136</f>
        <v>0</v>
      </c>
      <c r="S136" s="236">
        <v>2.2</v>
      </c>
      <c r="T136" s="237">
        <f>S136*H136</f>
        <v>2.5256</v>
      </c>
      <c r="U136" s="39"/>
      <c r="V136" s="39"/>
      <c r="W136" s="39"/>
      <c r="X136" s="39"/>
      <c r="Y136" s="39"/>
      <c r="Z136" s="39"/>
      <c r="AA136" s="39"/>
      <c r="AB136" s="39"/>
      <c r="AC136" s="39"/>
      <c r="AD136" s="39"/>
      <c r="AE136" s="39"/>
      <c r="AR136" s="238" t="s">
        <v>155</v>
      </c>
      <c r="AT136" s="238" t="s">
        <v>150</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1047</v>
      </c>
    </row>
    <row r="137" spans="1:51" s="13" customFormat="1" ht="12">
      <c r="A137" s="13"/>
      <c r="B137" s="245"/>
      <c r="C137" s="246"/>
      <c r="D137" s="240" t="s">
        <v>159</v>
      </c>
      <c r="E137" s="247" t="s">
        <v>1</v>
      </c>
      <c r="F137" s="248" t="s">
        <v>1048</v>
      </c>
      <c r="G137" s="246"/>
      <c r="H137" s="249">
        <v>0.623</v>
      </c>
      <c r="I137" s="250"/>
      <c r="J137" s="246"/>
      <c r="K137" s="246"/>
      <c r="L137" s="251"/>
      <c r="M137" s="252"/>
      <c r="N137" s="253"/>
      <c r="O137" s="253"/>
      <c r="P137" s="253"/>
      <c r="Q137" s="253"/>
      <c r="R137" s="253"/>
      <c r="S137" s="253"/>
      <c r="T137" s="254"/>
      <c r="U137" s="13"/>
      <c r="V137" s="13"/>
      <c r="W137" s="13"/>
      <c r="X137" s="13"/>
      <c r="Y137" s="13"/>
      <c r="Z137" s="13"/>
      <c r="AA137" s="13"/>
      <c r="AB137" s="13"/>
      <c r="AC137" s="13"/>
      <c r="AD137" s="13"/>
      <c r="AE137" s="13"/>
      <c r="AT137" s="255" t="s">
        <v>159</v>
      </c>
      <c r="AU137" s="255" t="s">
        <v>87</v>
      </c>
      <c r="AV137" s="13" t="s">
        <v>87</v>
      </c>
      <c r="AW137" s="13" t="s">
        <v>32</v>
      </c>
      <c r="AX137" s="13" t="s">
        <v>77</v>
      </c>
      <c r="AY137" s="255" t="s">
        <v>148</v>
      </c>
    </row>
    <row r="138" spans="1:51" s="13" customFormat="1" ht="12">
      <c r="A138" s="13"/>
      <c r="B138" s="245"/>
      <c r="C138" s="246"/>
      <c r="D138" s="240" t="s">
        <v>159</v>
      </c>
      <c r="E138" s="247" t="s">
        <v>1</v>
      </c>
      <c r="F138" s="248" t="s">
        <v>1049</v>
      </c>
      <c r="G138" s="246"/>
      <c r="H138" s="249">
        <v>0.525</v>
      </c>
      <c r="I138" s="250"/>
      <c r="J138" s="246"/>
      <c r="K138" s="246"/>
      <c r="L138" s="251"/>
      <c r="M138" s="252"/>
      <c r="N138" s="253"/>
      <c r="O138" s="253"/>
      <c r="P138" s="253"/>
      <c r="Q138" s="253"/>
      <c r="R138" s="253"/>
      <c r="S138" s="253"/>
      <c r="T138" s="254"/>
      <c r="U138" s="13"/>
      <c r="V138" s="13"/>
      <c r="W138" s="13"/>
      <c r="X138" s="13"/>
      <c r="Y138" s="13"/>
      <c r="Z138" s="13"/>
      <c r="AA138" s="13"/>
      <c r="AB138" s="13"/>
      <c r="AC138" s="13"/>
      <c r="AD138" s="13"/>
      <c r="AE138" s="13"/>
      <c r="AT138" s="255" t="s">
        <v>159</v>
      </c>
      <c r="AU138" s="255" t="s">
        <v>87</v>
      </c>
      <c r="AV138" s="13" t="s">
        <v>87</v>
      </c>
      <c r="AW138" s="13" t="s">
        <v>32</v>
      </c>
      <c r="AX138" s="13" t="s">
        <v>77</v>
      </c>
      <c r="AY138" s="255" t="s">
        <v>148</v>
      </c>
    </row>
    <row r="139" spans="1:51" s="15" customFormat="1" ht="12">
      <c r="A139" s="15"/>
      <c r="B139" s="266"/>
      <c r="C139" s="267"/>
      <c r="D139" s="240" t="s">
        <v>159</v>
      </c>
      <c r="E139" s="268" t="s">
        <v>1</v>
      </c>
      <c r="F139" s="269" t="s">
        <v>167</v>
      </c>
      <c r="G139" s="267"/>
      <c r="H139" s="270">
        <v>1.148</v>
      </c>
      <c r="I139" s="271"/>
      <c r="J139" s="267"/>
      <c r="K139" s="267"/>
      <c r="L139" s="272"/>
      <c r="M139" s="273"/>
      <c r="N139" s="274"/>
      <c r="O139" s="274"/>
      <c r="P139" s="274"/>
      <c r="Q139" s="274"/>
      <c r="R139" s="274"/>
      <c r="S139" s="274"/>
      <c r="T139" s="275"/>
      <c r="U139" s="15"/>
      <c r="V139" s="15"/>
      <c r="W139" s="15"/>
      <c r="X139" s="15"/>
      <c r="Y139" s="15"/>
      <c r="Z139" s="15"/>
      <c r="AA139" s="15"/>
      <c r="AB139" s="15"/>
      <c r="AC139" s="15"/>
      <c r="AD139" s="15"/>
      <c r="AE139" s="15"/>
      <c r="AT139" s="276" t="s">
        <v>159</v>
      </c>
      <c r="AU139" s="276" t="s">
        <v>87</v>
      </c>
      <c r="AV139" s="15" t="s">
        <v>155</v>
      </c>
      <c r="AW139" s="15" t="s">
        <v>32</v>
      </c>
      <c r="AX139" s="15" t="s">
        <v>85</v>
      </c>
      <c r="AY139" s="276" t="s">
        <v>148</v>
      </c>
    </row>
    <row r="140" spans="1:63" s="12" customFormat="1" ht="22.8" customHeight="1">
      <c r="A140" s="12"/>
      <c r="B140" s="211"/>
      <c r="C140" s="212"/>
      <c r="D140" s="213" t="s">
        <v>76</v>
      </c>
      <c r="E140" s="225" t="s">
        <v>708</v>
      </c>
      <c r="F140" s="225" t="s">
        <v>709</v>
      </c>
      <c r="G140" s="212"/>
      <c r="H140" s="212"/>
      <c r="I140" s="215"/>
      <c r="J140" s="226">
        <f>BK140</f>
        <v>0</v>
      </c>
      <c r="K140" s="212"/>
      <c r="L140" s="217"/>
      <c r="M140" s="218"/>
      <c r="N140" s="219"/>
      <c r="O140" s="219"/>
      <c r="P140" s="220">
        <f>SUM(P141:P152)</f>
        <v>0</v>
      </c>
      <c r="Q140" s="219"/>
      <c r="R140" s="220">
        <f>SUM(R141:R152)</f>
        <v>0</v>
      </c>
      <c r="S140" s="219"/>
      <c r="T140" s="221">
        <f>SUM(T141:T152)</f>
        <v>0</v>
      </c>
      <c r="U140" s="12"/>
      <c r="V140" s="12"/>
      <c r="W140" s="12"/>
      <c r="X140" s="12"/>
      <c r="Y140" s="12"/>
      <c r="Z140" s="12"/>
      <c r="AA140" s="12"/>
      <c r="AB140" s="12"/>
      <c r="AC140" s="12"/>
      <c r="AD140" s="12"/>
      <c r="AE140" s="12"/>
      <c r="AR140" s="222" t="s">
        <v>85</v>
      </c>
      <c r="AT140" s="223" t="s">
        <v>76</v>
      </c>
      <c r="AU140" s="223" t="s">
        <v>85</v>
      </c>
      <c r="AY140" s="222" t="s">
        <v>148</v>
      </c>
      <c r="BK140" s="224">
        <f>SUM(BK141:BK152)</f>
        <v>0</v>
      </c>
    </row>
    <row r="141" spans="1:65" s="2" customFormat="1" ht="24.15" customHeight="1">
      <c r="A141" s="39"/>
      <c r="B141" s="40"/>
      <c r="C141" s="227" t="s">
        <v>155</v>
      </c>
      <c r="D141" s="227" t="s">
        <v>150</v>
      </c>
      <c r="E141" s="228" t="s">
        <v>715</v>
      </c>
      <c r="F141" s="229" t="s">
        <v>716</v>
      </c>
      <c r="G141" s="230" t="s">
        <v>195</v>
      </c>
      <c r="H141" s="231">
        <v>355.837</v>
      </c>
      <c r="I141" s="232"/>
      <c r="J141" s="233">
        <f>ROUND(I141*H141,2)</f>
        <v>0</v>
      </c>
      <c r="K141" s="229" t="s">
        <v>163</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1050</v>
      </c>
    </row>
    <row r="142" spans="1:65" s="2" customFormat="1" ht="16.5" customHeight="1">
      <c r="A142" s="39"/>
      <c r="B142" s="40"/>
      <c r="C142" s="227" t="s">
        <v>178</v>
      </c>
      <c r="D142" s="227" t="s">
        <v>150</v>
      </c>
      <c r="E142" s="228" t="s">
        <v>1051</v>
      </c>
      <c r="F142" s="229" t="s">
        <v>1052</v>
      </c>
      <c r="G142" s="230" t="s">
        <v>303</v>
      </c>
      <c r="H142" s="231">
        <v>14</v>
      </c>
      <c r="I142" s="232"/>
      <c r="J142" s="233">
        <f>ROUND(I142*H142,2)</f>
        <v>0</v>
      </c>
      <c r="K142" s="229" t="s">
        <v>163</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1053</v>
      </c>
    </row>
    <row r="143" spans="1:51" s="13" customFormat="1" ht="12">
      <c r="A143" s="13"/>
      <c r="B143" s="245"/>
      <c r="C143" s="246"/>
      <c r="D143" s="240" t="s">
        <v>159</v>
      </c>
      <c r="E143" s="247" t="s">
        <v>1</v>
      </c>
      <c r="F143" s="248" t="s">
        <v>1054</v>
      </c>
      <c r="G143" s="246"/>
      <c r="H143" s="249">
        <v>14</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159</v>
      </c>
      <c r="AU143" s="255" t="s">
        <v>87</v>
      </c>
      <c r="AV143" s="13" t="s">
        <v>87</v>
      </c>
      <c r="AW143" s="13" t="s">
        <v>32</v>
      </c>
      <c r="AX143" s="13" t="s">
        <v>85</v>
      </c>
      <c r="AY143" s="255" t="s">
        <v>148</v>
      </c>
    </row>
    <row r="144" spans="1:65" s="2" customFormat="1" ht="24.15" customHeight="1">
      <c r="A144" s="39"/>
      <c r="B144" s="40"/>
      <c r="C144" s="227" t="s">
        <v>182</v>
      </c>
      <c r="D144" s="227" t="s">
        <v>150</v>
      </c>
      <c r="E144" s="228" t="s">
        <v>1055</v>
      </c>
      <c r="F144" s="229" t="s">
        <v>1056</v>
      </c>
      <c r="G144" s="230" t="s">
        <v>303</v>
      </c>
      <c r="H144" s="231">
        <v>630</v>
      </c>
      <c r="I144" s="232"/>
      <c r="J144" s="233">
        <f>ROUND(I144*H144,2)</f>
        <v>0</v>
      </c>
      <c r="K144" s="229" t="s">
        <v>163</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155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155</v>
      </c>
      <c r="BM144" s="238" t="s">
        <v>1057</v>
      </c>
    </row>
    <row r="145" spans="1:51" s="13" customFormat="1" ht="12">
      <c r="A145" s="13"/>
      <c r="B145" s="245"/>
      <c r="C145" s="246"/>
      <c r="D145" s="240" t="s">
        <v>159</v>
      </c>
      <c r="E145" s="247" t="s">
        <v>1</v>
      </c>
      <c r="F145" s="248" t="s">
        <v>1058</v>
      </c>
      <c r="G145" s="246"/>
      <c r="H145" s="249">
        <v>630</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159</v>
      </c>
      <c r="AU145" s="255" t="s">
        <v>87</v>
      </c>
      <c r="AV145" s="13" t="s">
        <v>87</v>
      </c>
      <c r="AW145" s="13" t="s">
        <v>32</v>
      </c>
      <c r="AX145" s="13" t="s">
        <v>85</v>
      </c>
      <c r="AY145" s="255" t="s">
        <v>148</v>
      </c>
    </row>
    <row r="146" spans="1:65" s="2" customFormat="1" ht="24.15" customHeight="1">
      <c r="A146" s="39"/>
      <c r="B146" s="40"/>
      <c r="C146" s="227" t="s">
        <v>188</v>
      </c>
      <c r="D146" s="227" t="s">
        <v>150</v>
      </c>
      <c r="E146" s="228" t="s">
        <v>718</v>
      </c>
      <c r="F146" s="229" t="s">
        <v>719</v>
      </c>
      <c r="G146" s="230" t="s">
        <v>195</v>
      </c>
      <c r="H146" s="231">
        <v>355.837</v>
      </c>
      <c r="I146" s="232"/>
      <c r="J146" s="233">
        <f>ROUND(I146*H146,2)</f>
        <v>0</v>
      </c>
      <c r="K146" s="229" t="s">
        <v>163</v>
      </c>
      <c r="L146" s="45"/>
      <c r="M146" s="234" t="s">
        <v>1</v>
      </c>
      <c r="N146" s="235"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155</v>
      </c>
      <c r="AT146" s="238" t="s">
        <v>150</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155</v>
      </c>
      <c r="BM146" s="238" t="s">
        <v>1059</v>
      </c>
    </row>
    <row r="147" spans="1:65" s="2" customFormat="1" ht="24.15" customHeight="1">
      <c r="A147" s="39"/>
      <c r="B147" s="40"/>
      <c r="C147" s="227" t="s">
        <v>192</v>
      </c>
      <c r="D147" s="227" t="s">
        <v>150</v>
      </c>
      <c r="E147" s="228" t="s">
        <v>722</v>
      </c>
      <c r="F147" s="229" t="s">
        <v>723</v>
      </c>
      <c r="G147" s="230" t="s">
        <v>195</v>
      </c>
      <c r="H147" s="231">
        <v>8895.925</v>
      </c>
      <c r="I147" s="232"/>
      <c r="J147" s="233">
        <f>ROUND(I147*H147,2)</f>
        <v>0</v>
      </c>
      <c r="K147" s="229" t="s">
        <v>163</v>
      </c>
      <c r="L147" s="45"/>
      <c r="M147" s="234" t="s">
        <v>1</v>
      </c>
      <c r="N147" s="235"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155</v>
      </c>
      <c r="AT147" s="238" t="s">
        <v>150</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155</v>
      </c>
      <c r="BM147" s="238" t="s">
        <v>1060</v>
      </c>
    </row>
    <row r="148" spans="1:51" s="13" customFormat="1" ht="12">
      <c r="A148" s="13"/>
      <c r="B148" s="245"/>
      <c r="C148" s="246"/>
      <c r="D148" s="240" t="s">
        <v>159</v>
      </c>
      <c r="E148" s="246"/>
      <c r="F148" s="248" t="s">
        <v>1061</v>
      </c>
      <c r="G148" s="246"/>
      <c r="H148" s="249">
        <v>8895.925</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159</v>
      </c>
      <c r="AU148" s="255" t="s">
        <v>87</v>
      </c>
      <c r="AV148" s="13" t="s">
        <v>87</v>
      </c>
      <c r="AW148" s="13" t="s">
        <v>4</v>
      </c>
      <c r="AX148" s="13" t="s">
        <v>85</v>
      </c>
      <c r="AY148" s="255" t="s">
        <v>148</v>
      </c>
    </row>
    <row r="149" spans="1:65" s="2" customFormat="1" ht="24.15" customHeight="1">
      <c r="A149" s="39"/>
      <c r="B149" s="40"/>
      <c r="C149" s="227" t="s">
        <v>199</v>
      </c>
      <c r="D149" s="227" t="s">
        <v>150</v>
      </c>
      <c r="E149" s="228" t="s">
        <v>1062</v>
      </c>
      <c r="F149" s="229" t="s">
        <v>1063</v>
      </c>
      <c r="G149" s="230" t="s">
        <v>195</v>
      </c>
      <c r="H149" s="231">
        <v>71.167</v>
      </c>
      <c r="I149" s="232"/>
      <c r="J149" s="233">
        <f>ROUND(I149*H149,2)</f>
        <v>0</v>
      </c>
      <c r="K149" s="229" t="s">
        <v>163</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155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155</v>
      </c>
      <c r="BM149" s="238" t="s">
        <v>1064</v>
      </c>
    </row>
    <row r="150" spans="1:51" s="13" customFormat="1" ht="12">
      <c r="A150" s="13"/>
      <c r="B150" s="245"/>
      <c r="C150" s="246"/>
      <c r="D150" s="240" t="s">
        <v>159</v>
      </c>
      <c r="E150" s="246"/>
      <c r="F150" s="248" t="s">
        <v>1065</v>
      </c>
      <c r="G150" s="246"/>
      <c r="H150" s="249">
        <v>71.167</v>
      </c>
      <c r="I150" s="250"/>
      <c r="J150" s="246"/>
      <c r="K150" s="246"/>
      <c r="L150" s="251"/>
      <c r="M150" s="252"/>
      <c r="N150" s="253"/>
      <c r="O150" s="253"/>
      <c r="P150" s="253"/>
      <c r="Q150" s="253"/>
      <c r="R150" s="253"/>
      <c r="S150" s="253"/>
      <c r="T150" s="254"/>
      <c r="U150" s="13"/>
      <c r="V150" s="13"/>
      <c r="W150" s="13"/>
      <c r="X150" s="13"/>
      <c r="Y150" s="13"/>
      <c r="Z150" s="13"/>
      <c r="AA150" s="13"/>
      <c r="AB150" s="13"/>
      <c r="AC150" s="13"/>
      <c r="AD150" s="13"/>
      <c r="AE150" s="13"/>
      <c r="AT150" s="255" t="s">
        <v>159</v>
      </c>
      <c r="AU150" s="255" t="s">
        <v>87</v>
      </c>
      <c r="AV150" s="13" t="s">
        <v>87</v>
      </c>
      <c r="AW150" s="13" t="s">
        <v>4</v>
      </c>
      <c r="AX150" s="13" t="s">
        <v>85</v>
      </c>
      <c r="AY150" s="255" t="s">
        <v>148</v>
      </c>
    </row>
    <row r="151" spans="1:65" s="2" customFormat="1" ht="33" customHeight="1">
      <c r="A151" s="39"/>
      <c r="B151" s="40"/>
      <c r="C151" s="227" t="s">
        <v>215</v>
      </c>
      <c r="D151" s="227" t="s">
        <v>150</v>
      </c>
      <c r="E151" s="228" t="s">
        <v>727</v>
      </c>
      <c r="F151" s="229" t="s">
        <v>728</v>
      </c>
      <c r="G151" s="230" t="s">
        <v>195</v>
      </c>
      <c r="H151" s="231">
        <v>284.67</v>
      </c>
      <c r="I151" s="232"/>
      <c r="J151" s="233">
        <f>ROUND(I151*H151,2)</f>
        <v>0</v>
      </c>
      <c r="K151" s="229" t="s">
        <v>163</v>
      </c>
      <c r="L151" s="45"/>
      <c r="M151" s="234" t="s">
        <v>1</v>
      </c>
      <c r="N151" s="235"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155</v>
      </c>
      <c r="AT151" s="238" t="s">
        <v>150</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155</v>
      </c>
      <c r="BM151" s="238" t="s">
        <v>1066</v>
      </c>
    </row>
    <row r="152" spans="1:51" s="13" customFormat="1" ht="12">
      <c r="A152" s="13"/>
      <c r="B152" s="245"/>
      <c r="C152" s="246"/>
      <c r="D152" s="240" t="s">
        <v>159</v>
      </c>
      <c r="E152" s="246"/>
      <c r="F152" s="248" t="s">
        <v>1067</v>
      </c>
      <c r="G152" s="246"/>
      <c r="H152" s="249">
        <v>284.67</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159</v>
      </c>
      <c r="AU152" s="255" t="s">
        <v>87</v>
      </c>
      <c r="AV152" s="13" t="s">
        <v>87</v>
      </c>
      <c r="AW152" s="13" t="s">
        <v>4</v>
      </c>
      <c r="AX152" s="13" t="s">
        <v>85</v>
      </c>
      <c r="AY152" s="255" t="s">
        <v>148</v>
      </c>
    </row>
    <row r="153" spans="1:63" s="12" customFormat="1" ht="25.9" customHeight="1">
      <c r="A153" s="12"/>
      <c r="B153" s="211"/>
      <c r="C153" s="212"/>
      <c r="D153" s="213" t="s">
        <v>76</v>
      </c>
      <c r="E153" s="214" t="s">
        <v>737</v>
      </c>
      <c r="F153" s="214" t="s">
        <v>738</v>
      </c>
      <c r="G153" s="212"/>
      <c r="H153" s="212"/>
      <c r="I153" s="215"/>
      <c r="J153" s="216">
        <f>BK153</f>
        <v>0</v>
      </c>
      <c r="K153" s="212"/>
      <c r="L153" s="217"/>
      <c r="M153" s="218"/>
      <c r="N153" s="219"/>
      <c r="O153" s="219"/>
      <c r="P153" s="220">
        <f>P154+P237+P273+P281+P291+P299</f>
        <v>0</v>
      </c>
      <c r="Q153" s="219"/>
      <c r="R153" s="220">
        <f>R154+R237+R273+R281+R291+R299</f>
        <v>26.70800802</v>
      </c>
      <c r="S153" s="219"/>
      <c r="T153" s="221">
        <f>T154+T237+T273+T281+T291+T299</f>
        <v>191.98932279999997</v>
      </c>
      <c r="U153" s="12"/>
      <c r="V153" s="12"/>
      <c r="W153" s="12"/>
      <c r="X153" s="12"/>
      <c r="Y153" s="12"/>
      <c r="Z153" s="12"/>
      <c r="AA153" s="12"/>
      <c r="AB153" s="12"/>
      <c r="AC153" s="12"/>
      <c r="AD153" s="12"/>
      <c r="AE153" s="12"/>
      <c r="AR153" s="222" t="s">
        <v>87</v>
      </c>
      <c r="AT153" s="223" t="s">
        <v>76</v>
      </c>
      <c r="AU153" s="223" t="s">
        <v>77</v>
      </c>
      <c r="AY153" s="222" t="s">
        <v>148</v>
      </c>
      <c r="BK153" s="224">
        <f>BK154+BK237+BK273+BK281+BK291+BK299</f>
        <v>0</v>
      </c>
    </row>
    <row r="154" spans="1:63" s="12" customFormat="1" ht="22.8" customHeight="1">
      <c r="A154" s="12"/>
      <c r="B154" s="211"/>
      <c r="C154" s="212"/>
      <c r="D154" s="213" t="s">
        <v>76</v>
      </c>
      <c r="E154" s="225" t="s">
        <v>1068</v>
      </c>
      <c r="F154" s="225" t="s">
        <v>1069</v>
      </c>
      <c r="G154" s="212"/>
      <c r="H154" s="212"/>
      <c r="I154" s="215"/>
      <c r="J154" s="226">
        <f>BK154</f>
        <v>0</v>
      </c>
      <c r="K154" s="212"/>
      <c r="L154" s="217"/>
      <c r="M154" s="218"/>
      <c r="N154" s="219"/>
      <c r="O154" s="219"/>
      <c r="P154" s="220">
        <f>SUM(P155:P236)</f>
        <v>0</v>
      </c>
      <c r="Q154" s="219"/>
      <c r="R154" s="220">
        <f>SUM(R155:R236)</f>
        <v>16.246250520000004</v>
      </c>
      <c r="S154" s="219"/>
      <c r="T154" s="221">
        <f>SUM(T155:T236)</f>
        <v>189.51788</v>
      </c>
      <c r="U154" s="12"/>
      <c r="V154" s="12"/>
      <c r="W154" s="12"/>
      <c r="X154" s="12"/>
      <c r="Y154" s="12"/>
      <c r="Z154" s="12"/>
      <c r="AA154" s="12"/>
      <c r="AB154" s="12"/>
      <c r="AC154" s="12"/>
      <c r="AD154" s="12"/>
      <c r="AE154" s="12"/>
      <c r="AR154" s="222" t="s">
        <v>87</v>
      </c>
      <c r="AT154" s="223" t="s">
        <v>76</v>
      </c>
      <c r="AU154" s="223" t="s">
        <v>85</v>
      </c>
      <c r="AY154" s="222" t="s">
        <v>148</v>
      </c>
      <c r="BK154" s="224">
        <f>SUM(BK155:BK236)</f>
        <v>0</v>
      </c>
    </row>
    <row r="155" spans="1:65" s="2" customFormat="1" ht="24.15" customHeight="1">
      <c r="A155" s="39"/>
      <c r="B155" s="40"/>
      <c r="C155" s="227" t="s">
        <v>219</v>
      </c>
      <c r="D155" s="227" t="s">
        <v>150</v>
      </c>
      <c r="E155" s="228" t="s">
        <v>1070</v>
      </c>
      <c r="F155" s="229" t="s">
        <v>1071</v>
      </c>
      <c r="G155" s="230" t="s">
        <v>153</v>
      </c>
      <c r="H155" s="231">
        <v>1150.245</v>
      </c>
      <c r="I155" s="232"/>
      <c r="J155" s="233">
        <f>ROUND(I155*H155,2)</f>
        <v>0</v>
      </c>
      <c r="K155" s="229" t="s">
        <v>163</v>
      </c>
      <c r="L155" s="45"/>
      <c r="M155" s="234" t="s">
        <v>1</v>
      </c>
      <c r="N155" s="235" t="s">
        <v>42</v>
      </c>
      <c r="O155" s="92"/>
      <c r="P155" s="236">
        <f>O155*H155</f>
        <v>0</v>
      </c>
      <c r="Q155" s="236">
        <v>0</v>
      </c>
      <c r="R155" s="236">
        <f>Q155*H155</f>
        <v>0</v>
      </c>
      <c r="S155" s="236">
        <v>0.0165</v>
      </c>
      <c r="T155" s="237">
        <f>S155*H155</f>
        <v>18.9790425</v>
      </c>
      <c r="U155" s="39"/>
      <c r="V155" s="39"/>
      <c r="W155" s="39"/>
      <c r="X155" s="39"/>
      <c r="Y155" s="39"/>
      <c r="Z155" s="39"/>
      <c r="AA155" s="39"/>
      <c r="AB155" s="39"/>
      <c r="AC155" s="39"/>
      <c r="AD155" s="39"/>
      <c r="AE155" s="39"/>
      <c r="AR155" s="238" t="s">
        <v>245</v>
      </c>
      <c r="AT155" s="238" t="s">
        <v>150</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1072</v>
      </c>
    </row>
    <row r="156" spans="1:51" s="13" customFormat="1" ht="12">
      <c r="A156" s="13"/>
      <c r="B156" s="245"/>
      <c r="C156" s="246"/>
      <c r="D156" s="240" t="s">
        <v>159</v>
      </c>
      <c r="E156" s="247" t="s">
        <v>1</v>
      </c>
      <c r="F156" s="248" t="s">
        <v>1073</v>
      </c>
      <c r="G156" s="246"/>
      <c r="H156" s="249">
        <v>1049</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159</v>
      </c>
      <c r="AU156" s="255" t="s">
        <v>87</v>
      </c>
      <c r="AV156" s="13" t="s">
        <v>87</v>
      </c>
      <c r="AW156" s="13" t="s">
        <v>32</v>
      </c>
      <c r="AX156" s="13" t="s">
        <v>77</v>
      </c>
      <c r="AY156" s="255" t="s">
        <v>148</v>
      </c>
    </row>
    <row r="157" spans="1:51" s="13" customFormat="1" ht="12">
      <c r="A157" s="13"/>
      <c r="B157" s="245"/>
      <c r="C157" s="246"/>
      <c r="D157" s="240" t="s">
        <v>159</v>
      </c>
      <c r="E157" s="247" t="s">
        <v>1</v>
      </c>
      <c r="F157" s="248" t="s">
        <v>1074</v>
      </c>
      <c r="G157" s="246"/>
      <c r="H157" s="249">
        <v>24.475</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159</v>
      </c>
      <c r="AU157" s="255" t="s">
        <v>87</v>
      </c>
      <c r="AV157" s="13" t="s">
        <v>87</v>
      </c>
      <c r="AW157" s="13" t="s">
        <v>32</v>
      </c>
      <c r="AX157" s="13" t="s">
        <v>77</v>
      </c>
      <c r="AY157" s="255" t="s">
        <v>148</v>
      </c>
    </row>
    <row r="158" spans="1:51" s="13" customFormat="1" ht="12">
      <c r="A158" s="13"/>
      <c r="B158" s="245"/>
      <c r="C158" s="246"/>
      <c r="D158" s="240" t="s">
        <v>159</v>
      </c>
      <c r="E158" s="247" t="s">
        <v>1</v>
      </c>
      <c r="F158" s="248" t="s">
        <v>1075</v>
      </c>
      <c r="G158" s="246"/>
      <c r="H158" s="249">
        <v>62.415</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159</v>
      </c>
      <c r="AU158" s="255" t="s">
        <v>87</v>
      </c>
      <c r="AV158" s="13" t="s">
        <v>87</v>
      </c>
      <c r="AW158" s="13" t="s">
        <v>32</v>
      </c>
      <c r="AX158" s="13" t="s">
        <v>77</v>
      </c>
      <c r="AY158" s="255" t="s">
        <v>148</v>
      </c>
    </row>
    <row r="159" spans="1:51" s="13" customFormat="1" ht="12">
      <c r="A159" s="13"/>
      <c r="B159" s="245"/>
      <c r="C159" s="246"/>
      <c r="D159" s="240" t="s">
        <v>159</v>
      </c>
      <c r="E159" s="247" t="s">
        <v>1</v>
      </c>
      <c r="F159" s="248" t="s">
        <v>1076</v>
      </c>
      <c r="G159" s="246"/>
      <c r="H159" s="249">
        <v>14.355</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159</v>
      </c>
      <c r="AU159" s="255" t="s">
        <v>87</v>
      </c>
      <c r="AV159" s="13" t="s">
        <v>87</v>
      </c>
      <c r="AW159" s="13" t="s">
        <v>32</v>
      </c>
      <c r="AX159" s="13" t="s">
        <v>77</v>
      </c>
      <c r="AY159" s="255" t="s">
        <v>148</v>
      </c>
    </row>
    <row r="160" spans="1:51" s="15" customFormat="1" ht="12">
      <c r="A160" s="15"/>
      <c r="B160" s="266"/>
      <c r="C160" s="267"/>
      <c r="D160" s="240" t="s">
        <v>159</v>
      </c>
      <c r="E160" s="268" t="s">
        <v>1</v>
      </c>
      <c r="F160" s="269" t="s">
        <v>167</v>
      </c>
      <c r="G160" s="267"/>
      <c r="H160" s="270">
        <v>1150.245</v>
      </c>
      <c r="I160" s="271"/>
      <c r="J160" s="267"/>
      <c r="K160" s="267"/>
      <c r="L160" s="272"/>
      <c r="M160" s="273"/>
      <c r="N160" s="274"/>
      <c r="O160" s="274"/>
      <c r="P160" s="274"/>
      <c r="Q160" s="274"/>
      <c r="R160" s="274"/>
      <c r="S160" s="274"/>
      <c r="T160" s="275"/>
      <c r="U160" s="15"/>
      <c r="V160" s="15"/>
      <c r="W160" s="15"/>
      <c r="X160" s="15"/>
      <c r="Y160" s="15"/>
      <c r="Z160" s="15"/>
      <c r="AA160" s="15"/>
      <c r="AB160" s="15"/>
      <c r="AC160" s="15"/>
      <c r="AD160" s="15"/>
      <c r="AE160" s="15"/>
      <c r="AT160" s="276" t="s">
        <v>159</v>
      </c>
      <c r="AU160" s="276" t="s">
        <v>87</v>
      </c>
      <c r="AV160" s="15" t="s">
        <v>155</v>
      </c>
      <c r="AW160" s="15" t="s">
        <v>32</v>
      </c>
      <c r="AX160" s="15" t="s">
        <v>85</v>
      </c>
      <c r="AY160" s="276" t="s">
        <v>148</v>
      </c>
    </row>
    <row r="161" spans="1:65" s="2" customFormat="1" ht="33" customHeight="1">
      <c r="A161" s="39"/>
      <c r="B161" s="40"/>
      <c r="C161" s="227" t="s">
        <v>223</v>
      </c>
      <c r="D161" s="227" t="s">
        <v>150</v>
      </c>
      <c r="E161" s="228" t="s">
        <v>1077</v>
      </c>
      <c r="F161" s="229" t="s">
        <v>1078</v>
      </c>
      <c r="G161" s="230" t="s">
        <v>153</v>
      </c>
      <c r="H161" s="231">
        <v>1150.245</v>
      </c>
      <c r="I161" s="232"/>
      <c r="J161" s="233">
        <f>ROUND(I161*H161,2)</f>
        <v>0</v>
      </c>
      <c r="K161" s="229" t="s">
        <v>163</v>
      </c>
      <c r="L161" s="45"/>
      <c r="M161" s="234" t="s">
        <v>1</v>
      </c>
      <c r="N161" s="235" t="s">
        <v>42</v>
      </c>
      <c r="O161" s="92"/>
      <c r="P161" s="236">
        <f>O161*H161</f>
        <v>0</v>
      </c>
      <c r="Q161" s="236">
        <v>0</v>
      </c>
      <c r="R161" s="236">
        <f>Q161*H161</f>
        <v>0</v>
      </c>
      <c r="S161" s="236">
        <v>0.0055</v>
      </c>
      <c r="T161" s="237">
        <f>S161*H161</f>
        <v>6.326347499999999</v>
      </c>
      <c r="U161" s="39"/>
      <c r="V161" s="39"/>
      <c r="W161" s="39"/>
      <c r="X161" s="39"/>
      <c r="Y161" s="39"/>
      <c r="Z161" s="39"/>
      <c r="AA161" s="39"/>
      <c r="AB161" s="39"/>
      <c r="AC161" s="39"/>
      <c r="AD161" s="39"/>
      <c r="AE161" s="39"/>
      <c r="AR161" s="238" t="s">
        <v>245</v>
      </c>
      <c r="AT161" s="238" t="s">
        <v>150</v>
      </c>
      <c r="AU161" s="238" t="s">
        <v>87</v>
      </c>
      <c r="AY161" s="18" t="s">
        <v>148</v>
      </c>
      <c r="BE161" s="239">
        <f>IF(N161="základní",J161,0)</f>
        <v>0</v>
      </c>
      <c r="BF161" s="239">
        <f>IF(N161="snížená",J161,0)</f>
        <v>0</v>
      </c>
      <c r="BG161" s="239">
        <f>IF(N161="zákl. přenesená",J161,0)</f>
        <v>0</v>
      </c>
      <c r="BH161" s="239">
        <f>IF(N161="sníž. přenesená",J161,0)</f>
        <v>0</v>
      </c>
      <c r="BI161" s="239">
        <f>IF(N161="nulová",J161,0)</f>
        <v>0</v>
      </c>
      <c r="BJ161" s="18" t="s">
        <v>85</v>
      </c>
      <c r="BK161" s="239">
        <f>ROUND(I161*H161,2)</f>
        <v>0</v>
      </c>
      <c r="BL161" s="18" t="s">
        <v>245</v>
      </c>
      <c r="BM161" s="238" t="s">
        <v>1079</v>
      </c>
    </row>
    <row r="162" spans="1:65" s="2" customFormat="1" ht="33" customHeight="1">
      <c r="A162" s="39"/>
      <c r="B162" s="40"/>
      <c r="C162" s="227" t="s">
        <v>229</v>
      </c>
      <c r="D162" s="227" t="s">
        <v>150</v>
      </c>
      <c r="E162" s="228" t="s">
        <v>1080</v>
      </c>
      <c r="F162" s="229" t="s">
        <v>1081</v>
      </c>
      <c r="G162" s="230" t="s">
        <v>153</v>
      </c>
      <c r="H162" s="231">
        <v>1150.245</v>
      </c>
      <c r="I162" s="232"/>
      <c r="J162" s="233">
        <f>ROUND(I162*H162,2)</f>
        <v>0</v>
      </c>
      <c r="K162" s="229" t="s">
        <v>163</v>
      </c>
      <c r="L162" s="45"/>
      <c r="M162" s="234" t="s">
        <v>1</v>
      </c>
      <c r="N162" s="235" t="s">
        <v>42</v>
      </c>
      <c r="O162" s="92"/>
      <c r="P162" s="236">
        <f>O162*H162</f>
        <v>0</v>
      </c>
      <c r="Q162" s="236">
        <v>0</v>
      </c>
      <c r="R162" s="236">
        <f>Q162*H162</f>
        <v>0</v>
      </c>
      <c r="S162" s="236">
        <v>0.002</v>
      </c>
      <c r="T162" s="237">
        <f>S162*H162</f>
        <v>2.30049</v>
      </c>
      <c r="U162" s="39"/>
      <c r="V162" s="39"/>
      <c r="W162" s="39"/>
      <c r="X162" s="39"/>
      <c r="Y162" s="39"/>
      <c r="Z162" s="39"/>
      <c r="AA162" s="39"/>
      <c r="AB162" s="39"/>
      <c r="AC162" s="39"/>
      <c r="AD162" s="39"/>
      <c r="AE162" s="39"/>
      <c r="AR162" s="238" t="s">
        <v>245</v>
      </c>
      <c r="AT162" s="238" t="s">
        <v>150</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1082</v>
      </c>
    </row>
    <row r="163" spans="1:65" s="2" customFormat="1" ht="24.15" customHeight="1">
      <c r="A163" s="39"/>
      <c r="B163" s="40"/>
      <c r="C163" s="227" t="s">
        <v>233</v>
      </c>
      <c r="D163" s="227" t="s">
        <v>150</v>
      </c>
      <c r="E163" s="228" t="s">
        <v>1083</v>
      </c>
      <c r="F163" s="229" t="s">
        <v>1084</v>
      </c>
      <c r="G163" s="230" t="s">
        <v>153</v>
      </c>
      <c r="H163" s="231">
        <v>1150.245</v>
      </c>
      <c r="I163" s="232"/>
      <c r="J163" s="233">
        <f>ROUND(I163*H163,2)</f>
        <v>0</v>
      </c>
      <c r="K163" s="229" t="s">
        <v>163</v>
      </c>
      <c r="L163" s="45"/>
      <c r="M163" s="234" t="s">
        <v>1</v>
      </c>
      <c r="N163" s="235" t="s">
        <v>42</v>
      </c>
      <c r="O163" s="92"/>
      <c r="P163" s="236">
        <f>O163*H163</f>
        <v>0</v>
      </c>
      <c r="Q163" s="236">
        <v>0</v>
      </c>
      <c r="R163" s="236">
        <f>Q163*H163</f>
        <v>0</v>
      </c>
      <c r="S163" s="236">
        <v>0.002</v>
      </c>
      <c r="T163" s="237">
        <f>S163*H163</f>
        <v>2.30049</v>
      </c>
      <c r="U163" s="39"/>
      <c r="V163" s="39"/>
      <c r="W163" s="39"/>
      <c r="X163" s="39"/>
      <c r="Y163" s="39"/>
      <c r="Z163" s="39"/>
      <c r="AA163" s="39"/>
      <c r="AB163" s="39"/>
      <c r="AC163" s="39"/>
      <c r="AD163" s="39"/>
      <c r="AE163" s="39"/>
      <c r="AR163" s="238" t="s">
        <v>245</v>
      </c>
      <c r="AT163" s="238" t="s">
        <v>150</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1085</v>
      </c>
    </row>
    <row r="164" spans="1:65" s="2" customFormat="1" ht="16.5" customHeight="1">
      <c r="A164" s="39"/>
      <c r="B164" s="40"/>
      <c r="C164" s="227" t="s">
        <v>8</v>
      </c>
      <c r="D164" s="227" t="s">
        <v>150</v>
      </c>
      <c r="E164" s="228" t="s">
        <v>1086</v>
      </c>
      <c r="F164" s="229" t="s">
        <v>1087</v>
      </c>
      <c r="G164" s="230" t="s">
        <v>153</v>
      </c>
      <c r="H164" s="231">
        <v>115.025</v>
      </c>
      <c r="I164" s="232"/>
      <c r="J164" s="233">
        <f>ROUND(I164*H164,2)</f>
        <v>0</v>
      </c>
      <c r="K164" s="229" t="s">
        <v>154</v>
      </c>
      <c r="L164" s="45"/>
      <c r="M164" s="234" t="s">
        <v>1</v>
      </c>
      <c r="N164" s="235" t="s">
        <v>42</v>
      </c>
      <c r="O164" s="92"/>
      <c r="P164" s="236">
        <f>O164*H164</f>
        <v>0</v>
      </c>
      <c r="Q164" s="236">
        <v>0</v>
      </c>
      <c r="R164" s="236">
        <f>Q164*H164</f>
        <v>0</v>
      </c>
      <c r="S164" s="236">
        <v>0.002</v>
      </c>
      <c r="T164" s="237">
        <f>S164*H164</f>
        <v>0.23005</v>
      </c>
      <c r="U164" s="39"/>
      <c r="V164" s="39"/>
      <c r="W164" s="39"/>
      <c r="X164" s="39"/>
      <c r="Y164" s="39"/>
      <c r="Z164" s="39"/>
      <c r="AA164" s="39"/>
      <c r="AB164" s="39"/>
      <c r="AC164" s="39"/>
      <c r="AD164" s="39"/>
      <c r="AE164" s="39"/>
      <c r="AR164" s="238" t="s">
        <v>245</v>
      </c>
      <c r="AT164" s="238" t="s">
        <v>150</v>
      </c>
      <c r="AU164" s="238" t="s">
        <v>87</v>
      </c>
      <c r="AY164" s="18" t="s">
        <v>148</v>
      </c>
      <c r="BE164" s="239">
        <f>IF(N164="základní",J164,0)</f>
        <v>0</v>
      </c>
      <c r="BF164" s="239">
        <f>IF(N164="snížená",J164,0)</f>
        <v>0</v>
      </c>
      <c r="BG164" s="239">
        <f>IF(N164="zákl. přenesená",J164,0)</f>
        <v>0</v>
      </c>
      <c r="BH164" s="239">
        <f>IF(N164="sníž. přenesená",J164,0)</f>
        <v>0</v>
      </c>
      <c r="BI164" s="239">
        <f>IF(N164="nulová",J164,0)</f>
        <v>0</v>
      </c>
      <c r="BJ164" s="18" t="s">
        <v>85</v>
      </c>
      <c r="BK164" s="239">
        <f>ROUND(I164*H164,2)</f>
        <v>0</v>
      </c>
      <c r="BL164" s="18" t="s">
        <v>245</v>
      </c>
      <c r="BM164" s="238" t="s">
        <v>1088</v>
      </c>
    </row>
    <row r="165" spans="1:47" s="2" customFormat="1" ht="12">
      <c r="A165" s="39"/>
      <c r="B165" s="40"/>
      <c r="C165" s="41"/>
      <c r="D165" s="240" t="s">
        <v>157</v>
      </c>
      <c r="E165" s="41"/>
      <c r="F165" s="241" t="s">
        <v>961</v>
      </c>
      <c r="G165" s="41"/>
      <c r="H165" s="41"/>
      <c r="I165" s="242"/>
      <c r="J165" s="41"/>
      <c r="K165" s="41"/>
      <c r="L165" s="45"/>
      <c r="M165" s="243"/>
      <c r="N165" s="244"/>
      <c r="O165" s="92"/>
      <c r="P165" s="92"/>
      <c r="Q165" s="92"/>
      <c r="R165" s="92"/>
      <c r="S165" s="92"/>
      <c r="T165" s="93"/>
      <c r="U165" s="39"/>
      <c r="V165" s="39"/>
      <c r="W165" s="39"/>
      <c r="X165" s="39"/>
      <c r="Y165" s="39"/>
      <c r="Z165" s="39"/>
      <c r="AA165" s="39"/>
      <c r="AB165" s="39"/>
      <c r="AC165" s="39"/>
      <c r="AD165" s="39"/>
      <c r="AE165" s="39"/>
      <c r="AT165" s="18" t="s">
        <v>157</v>
      </c>
      <c r="AU165" s="18" t="s">
        <v>87</v>
      </c>
    </row>
    <row r="166" spans="1:51" s="13" customFormat="1" ht="12">
      <c r="A166" s="13"/>
      <c r="B166" s="245"/>
      <c r="C166" s="246"/>
      <c r="D166" s="240" t="s">
        <v>159</v>
      </c>
      <c r="E166" s="247" t="s">
        <v>1</v>
      </c>
      <c r="F166" s="248" t="s">
        <v>1089</v>
      </c>
      <c r="G166" s="246"/>
      <c r="H166" s="249">
        <v>115.025</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159</v>
      </c>
      <c r="AU166" s="255" t="s">
        <v>87</v>
      </c>
      <c r="AV166" s="13" t="s">
        <v>87</v>
      </c>
      <c r="AW166" s="13" t="s">
        <v>32</v>
      </c>
      <c r="AX166" s="13" t="s">
        <v>85</v>
      </c>
      <c r="AY166" s="255" t="s">
        <v>148</v>
      </c>
    </row>
    <row r="167" spans="1:65" s="2" customFormat="1" ht="24.15" customHeight="1">
      <c r="A167" s="39"/>
      <c r="B167" s="40"/>
      <c r="C167" s="227" t="s">
        <v>245</v>
      </c>
      <c r="D167" s="227" t="s">
        <v>150</v>
      </c>
      <c r="E167" s="228" t="s">
        <v>1090</v>
      </c>
      <c r="F167" s="229" t="s">
        <v>1091</v>
      </c>
      <c r="G167" s="230" t="s">
        <v>153</v>
      </c>
      <c r="H167" s="231">
        <v>1150.245</v>
      </c>
      <c r="I167" s="232"/>
      <c r="J167" s="233">
        <f>ROUND(I167*H167,2)</f>
        <v>0</v>
      </c>
      <c r="K167" s="229" t="s">
        <v>163</v>
      </c>
      <c r="L167" s="45"/>
      <c r="M167" s="234" t="s">
        <v>1</v>
      </c>
      <c r="N167" s="235" t="s">
        <v>42</v>
      </c>
      <c r="O167" s="92"/>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245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245</v>
      </c>
      <c r="BM167" s="238" t="s">
        <v>1092</v>
      </c>
    </row>
    <row r="168" spans="1:65" s="2" customFormat="1" ht="16.5" customHeight="1">
      <c r="A168" s="39"/>
      <c r="B168" s="40"/>
      <c r="C168" s="288" t="s">
        <v>269</v>
      </c>
      <c r="D168" s="288" t="s">
        <v>295</v>
      </c>
      <c r="E168" s="289" t="s">
        <v>1093</v>
      </c>
      <c r="F168" s="290" t="s">
        <v>1094</v>
      </c>
      <c r="G168" s="291" t="s">
        <v>195</v>
      </c>
      <c r="H168" s="292">
        <v>0.46</v>
      </c>
      <c r="I168" s="293"/>
      <c r="J168" s="294">
        <f>ROUND(I168*H168,2)</f>
        <v>0</v>
      </c>
      <c r="K168" s="290" t="s">
        <v>163</v>
      </c>
      <c r="L168" s="295"/>
      <c r="M168" s="296" t="s">
        <v>1</v>
      </c>
      <c r="N168" s="297" t="s">
        <v>42</v>
      </c>
      <c r="O168" s="92"/>
      <c r="P168" s="236">
        <f>O168*H168</f>
        <v>0</v>
      </c>
      <c r="Q168" s="236">
        <v>1</v>
      </c>
      <c r="R168" s="236">
        <f>Q168*H168</f>
        <v>0.46</v>
      </c>
      <c r="S168" s="236">
        <v>0</v>
      </c>
      <c r="T168" s="237">
        <f>S168*H168</f>
        <v>0</v>
      </c>
      <c r="U168" s="39"/>
      <c r="V168" s="39"/>
      <c r="W168" s="39"/>
      <c r="X168" s="39"/>
      <c r="Y168" s="39"/>
      <c r="Z168" s="39"/>
      <c r="AA168" s="39"/>
      <c r="AB168" s="39"/>
      <c r="AC168" s="39"/>
      <c r="AD168" s="39"/>
      <c r="AE168" s="39"/>
      <c r="AR168" s="238" t="s">
        <v>351</v>
      </c>
      <c r="AT168" s="238" t="s">
        <v>295</v>
      </c>
      <c r="AU168" s="238" t="s">
        <v>87</v>
      </c>
      <c r="AY168" s="18" t="s">
        <v>148</v>
      </c>
      <c r="BE168" s="239">
        <f>IF(N168="základní",J168,0)</f>
        <v>0</v>
      </c>
      <c r="BF168" s="239">
        <f>IF(N168="snížená",J168,0)</f>
        <v>0</v>
      </c>
      <c r="BG168" s="239">
        <f>IF(N168="zákl. přenesená",J168,0)</f>
        <v>0</v>
      </c>
      <c r="BH168" s="239">
        <f>IF(N168="sníž. přenesená",J168,0)</f>
        <v>0</v>
      </c>
      <c r="BI168" s="239">
        <f>IF(N168="nulová",J168,0)</f>
        <v>0</v>
      </c>
      <c r="BJ168" s="18" t="s">
        <v>85</v>
      </c>
      <c r="BK168" s="239">
        <f>ROUND(I168*H168,2)</f>
        <v>0</v>
      </c>
      <c r="BL168" s="18" t="s">
        <v>245</v>
      </c>
      <c r="BM168" s="238" t="s">
        <v>1095</v>
      </c>
    </row>
    <row r="169" spans="1:47" s="2" customFormat="1" ht="12">
      <c r="A169" s="39"/>
      <c r="B169" s="40"/>
      <c r="C169" s="41"/>
      <c r="D169" s="240" t="s">
        <v>157</v>
      </c>
      <c r="E169" s="41"/>
      <c r="F169" s="241" t="s">
        <v>1096</v>
      </c>
      <c r="G169" s="41"/>
      <c r="H169" s="41"/>
      <c r="I169" s="242"/>
      <c r="J169" s="41"/>
      <c r="K169" s="41"/>
      <c r="L169" s="45"/>
      <c r="M169" s="243"/>
      <c r="N169" s="244"/>
      <c r="O169" s="92"/>
      <c r="P169" s="92"/>
      <c r="Q169" s="92"/>
      <c r="R169" s="92"/>
      <c r="S169" s="92"/>
      <c r="T169" s="93"/>
      <c r="U169" s="39"/>
      <c r="V169" s="39"/>
      <c r="W169" s="39"/>
      <c r="X169" s="39"/>
      <c r="Y169" s="39"/>
      <c r="Z169" s="39"/>
      <c r="AA169" s="39"/>
      <c r="AB169" s="39"/>
      <c r="AC169" s="39"/>
      <c r="AD169" s="39"/>
      <c r="AE169" s="39"/>
      <c r="AT169" s="18" t="s">
        <v>157</v>
      </c>
      <c r="AU169" s="18" t="s">
        <v>87</v>
      </c>
    </row>
    <row r="170" spans="1:51" s="13" customFormat="1" ht="12">
      <c r="A170" s="13"/>
      <c r="B170" s="245"/>
      <c r="C170" s="246"/>
      <c r="D170" s="240" t="s">
        <v>159</v>
      </c>
      <c r="E170" s="247" t="s">
        <v>1</v>
      </c>
      <c r="F170" s="248" t="s">
        <v>1097</v>
      </c>
      <c r="G170" s="246"/>
      <c r="H170" s="249">
        <v>0.46</v>
      </c>
      <c r="I170" s="250"/>
      <c r="J170" s="246"/>
      <c r="K170" s="246"/>
      <c r="L170" s="251"/>
      <c r="M170" s="252"/>
      <c r="N170" s="253"/>
      <c r="O170" s="253"/>
      <c r="P170" s="253"/>
      <c r="Q170" s="253"/>
      <c r="R170" s="253"/>
      <c r="S170" s="253"/>
      <c r="T170" s="254"/>
      <c r="U170" s="13"/>
      <c r="V170" s="13"/>
      <c r="W170" s="13"/>
      <c r="X170" s="13"/>
      <c r="Y170" s="13"/>
      <c r="Z170" s="13"/>
      <c r="AA170" s="13"/>
      <c r="AB170" s="13"/>
      <c r="AC170" s="13"/>
      <c r="AD170" s="13"/>
      <c r="AE170" s="13"/>
      <c r="AT170" s="255" t="s">
        <v>159</v>
      </c>
      <c r="AU170" s="255" t="s">
        <v>87</v>
      </c>
      <c r="AV170" s="13" t="s">
        <v>87</v>
      </c>
      <c r="AW170" s="13" t="s">
        <v>32</v>
      </c>
      <c r="AX170" s="13" t="s">
        <v>85</v>
      </c>
      <c r="AY170" s="255" t="s">
        <v>148</v>
      </c>
    </row>
    <row r="171" spans="1:65" s="2" customFormat="1" ht="24.15" customHeight="1">
      <c r="A171" s="39"/>
      <c r="B171" s="40"/>
      <c r="C171" s="227" t="s">
        <v>273</v>
      </c>
      <c r="D171" s="227" t="s">
        <v>150</v>
      </c>
      <c r="E171" s="228" t="s">
        <v>1098</v>
      </c>
      <c r="F171" s="229" t="s">
        <v>1099</v>
      </c>
      <c r="G171" s="230" t="s">
        <v>153</v>
      </c>
      <c r="H171" s="231">
        <v>1150.245</v>
      </c>
      <c r="I171" s="232"/>
      <c r="J171" s="233">
        <f>ROUND(I171*H171,2)</f>
        <v>0</v>
      </c>
      <c r="K171" s="229" t="s">
        <v>163</v>
      </c>
      <c r="L171" s="45"/>
      <c r="M171" s="234" t="s">
        <v>1</v>
      </c>
      <c r="N171" s="235" t="s">
        <v>42</v>
      </c>
      <c r="O171" s="92"/>
      <c r="P171" s="236">
        <f>O171*H171</f>
        <v>0</v>
      </c>
      <c r="Q171" s="236">
        <v>0.00088</v>
      </c>
      <c r="R171" s="236">
        <f>Q171*H171</f>
        <v>1.0122156</v>
      </c>
      <c r="S171" s="236">
        <v>0</v>
      </c>
      <c r="T171" s="237">
        <f>S171*H171</f>
        <v>0</v>
      </c>
      <c r="U171" s="39"/>
      <c r="V171" s="39"/>
      <c r="W171" s="39"/>
      <c r="X171" s="39"/>
      <c r="Y171" s="39"/>
      <c r="Z171" s="39"/>
      <c r="AA171" s="39"/>
      <c r="AB171" s="39"/>
      <c r="AC171" s="39"/>
      <c r="AD171" s="39"/>
      <c r="AE171" s="39"/>
      <c r="AR171" s="238" t="s">
        <v>245</v>
      </c>
      <c r="AT171" s="238" t="s">
        <v>150</v>
      </c>
      <c r="AU171" s="238" t="s">
        <v>87</v>
      </c>
      <c r="AY171" s="18" t="s">
        <v>148</v>
      </c>
      <c r="BE171" s="239">
        <f>IF(N171="základní",J171,0)</f>
        <v>0</v>
      </c>
      <c r="BF171" s="239">
        <f>IF(N171="snížená",J171,0)</f>
        <v>0</v>
      </c>
      <c r="BG171" s="239">
        <f>IF(N171="zákl. přenesená",J171,0)</f>
        <v>0</v>
      </c>
      <c r="BH171" s="239">
        <f>IF(N171="sníž. přenesená",J171,0)</f>
        <v>0</v>
      </c>
      <c r="BI171" s="239">
        <f>IF(N171="nulová",J171,0)</f>
        <v>0</v>
      </c>
      <c r="BJ171" s="18" t="s">
        <v>85</v>
      </c>
      <c r="BK171" s="239">
        <f>ROUND(I171*H171,2)</f>
        <v>0</v>
      </c>
      <c r="BL171" s="18" t="s">
        <v>245</v>
      </c>
      <c r="BM171" s="238" t="s">
        <v>1100</v>
      </c>
    </row>
    <row r="172" spans="1:65" s="2" customFormat="1" ht="37.8" customHeight="1">
      <c r="A172" s="39"/>
      <c r="B172" s="40"/>
      <c r="C172" s="288" t="s">
        <v>277</v>
      </c>
      <c r="D172" s="288" t="s">
        <v>295</v>
      </c>
      <c r="E172" s="289" t="s">
        <v>1101</v>
      </c>
      <c r="F172" s="290" t="s">
        <v>1102</v>
      </c>
      <c r="G172" s="291" t="s">
        <v>153</v>
      </c>
      <c r="H172" s="292">
        <v>1653.477</v>
      </c>
      <c r="I172" s="293"/>
      <c r="J172" s="294">
        <f>ROUND(I172*H172,2)</f>
        <v>0</v>
      </c>
      <c r="K172" s="290" t="s">
        <v>163</v>
      </c>
      <c r="L172" s="295"/>
      <c r="M172" s="296" t="s">
        <v>1</v>
      </c>
      <c r="N172" s="297" t="s">
        <v>42</v>
      </c>
      <c r="O172" s="92"/>
      <c r="P172" s="236">
        <f>O172*H172</f>
        <v>0</v>
      </c>
      <c r="Q172" s="236">
        <v>0.0054</v>
      </c>
      <c r="R172" s="236">
        <f>Q172*H172</f>
        <v>8.9287758</v>
      </c>
      <c r="S172" s="236">
        <v>0</v>
      </c>
      <c r="T172" s="237">
        <f>S172*H172</f>
        <v>0</v>
      </c>
      <c r="U172" s="39"/>
      <c r="V172" s="39"/>
      <c r="W172" s="39"/>
      <c r="X172" s="39"/>
      <c r="Y172" s="39"/>
      <c r="Z172" s="39"/>
      <c r="AA172" s="39"/>
      <c r="AB172" s="39"/>
      <c r="AC172" s="39"/>
      <c r="AD172" s="39"/>
      <c r="AE172" s="39"/>
      <c r="AR172" s="238" t="s">
        <v>351</v>
      </c>
      <c r="AT172" s="238" t="s">
        <v>295</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245</v>
      </c>
      <c r="BM172" s="238" t="s">
        <v>1103</v>
      </c>
    </row>
    <row r="173" spans="1:51" s="13" customFormat="1" ht="12">
      <c r="A173" s="13"/>
      <c r="B173" s="245"/>
      <c r="C173" s="246"/>
      <c r="D173" s="240" t="s">
        <v>159</v>
      </c>
      <c r="E173" s="247" t="s">
        <v>1</v>
      </c>
      <c r="F173" s="248" t="s">
        <v>1104</v>
      </c>
      <c r="G173" s="246"/>
      <c r="H173" s="249">
        <v>1437.806</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159</v>
      </c>
      <c r="AU173" s="255" t="s">
        <v>87</v>
      </c>
      <c r="AV173" s="13" t="s">
        <v>87</v>
      </c>
      <c r="AW173" s="13" t="s">
        <v>32</v>
      </c>
      <c r="AX173" s="13" t="s">
        <v>85</v>
      </c>
      <c r="AY173" s="255" t="s">
        <v>148</v>
      </c>
    </row>
    <row r="174" spans="1:51" s="13" customFormat="1" ht="12">
      <c r="A174" s="13"/>
      <c r="B174" s="245"/>
      <c r="C174" s="246"/>
      <c r="D174" s="240" t="s">
        <v>159</v>
      </c>
      <c r="E174" s="246"/>
      <c r="F174" s="248" t="s">
        <v>1105</v>
      </c>
      <c r="G174" s="246"/>
      <c r="H174" s="249">
        <v>1653.477</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159</v>
      </c>
      <c r="AU174" s="255" t="s">
        <v>87</v>
      </c>
      <c r="AV174" s="13" t="s">
        <v>87</v>
      </c>
      <c r="AW174" s="13" t="s">
        <v>4</v>
      </c>
      <c r="AX174" s="13" t="s">
        <v>85</v>
      </c>
      <c r="AY174" s="255" t="s">
        <v>148</v>
      </c>
    </row>
    <row r="175" spans="1:65" s="2" customFormat="1" ht="37.8" customHeight="1">
      <c r="A175" s="39"/>
      <c r="B175" s="40"/>
      <c r="C175" s="227" t="s">
        <v>284</v>
      </c>
      <c r="D175" s="227" t="s">
        <v>150</v>
      </c>
      <c r="E175" s="228" t="s">
        <v>1106</v>
      </c>
      <c r="F175" s="229" t="s">
        <v>1107</v>
      </c>
      <c r="G175" s="230" t="s">
        <v>418</v>
      </c>
      <c r="H175" s="231">
        <v>28</v>
      </c>
      <c r="I175" s="232"/>
      <c r="J175" s="233">
        <f>ROUND(I175*H175,2)</f>
        <v>0</v>
      </c>
      <c r="K175" s="229" t="s">
        <v>1</v>
      </c>
      <c r="L175" s="45"/>
      <c r="M175" s="234" t="s">
        <v>1</v>
      </c>
      <c r="N175" s="235" t="s">
        <v>42</v>
      </c>
      <c r="O175" s="92"/>
      <c r="P175" s="236">
        <f>O175*H175</f>
        <v>0</v>
      </c>
      <c r="Q175" s="236">
        <v>0.0075</v>
      </c>
      <c r="R175" s="236">
        <f>Q175*H175</f>
        <v>0.21</v>
      </c>
      <c r="S175" s="236">
        <v>0</v>
      </c>
      <c r="T175" s="237">
        <f>S175*H175</f>
        <v>0</v>
      </c>
      <c r="U175" s="39"/>
      <c r="V175" s="39"/>
      <c r="W175" s="39"/>
      <c r="X175" s="39"/>
      <c r="Y175" s="39"/>
      <c r="Z175" s="39"/>
      <c r="AA175" s="39"/>
      <c r="AB175" s="39"/>
      <c r="AC175" s="39"/>
      <c r="AD175" s="39"/>
      <c r="AE175" s="39"/>
      <c r="AR175" s="238" t="s">
        <v>245</v>
      </c>
      <c r="AT175" s="238" t="s">
        <v>150</v>
      </c>
      <c r="AU175" s="238" t="s">
        <v>87</v>
      </c>
      <c r="AY175" s="18" t="s">
        <v>148</v>
      </c>
      <c r="BE175" s="239">
        <f>IF(N175="základní",J175,0)</f>
        <v>0</v>
      </c>
      <c r="BF175" s="239">
        <f>IF(N175="snížená",J175,0)</f>
        <v>0</v>
      </c>
      <c r="BG175" s="239">
        <f>IF(N175="zákl. přenesená",J175,0)</f>
        <v>0</v>
      </c>
      <c r="BH175" s="239">
        <f>IF(N175="sníž. přenesená",J175,0)</f>
        <v>0</v>
      </c>
      <c r="BI175" s="239">
        <f>IF(N175="nulová",J175,0)</f>
        <v>0</v>
      </c>
      <c r="BJ175" s="18" t="s">
        <v>85</v>
      </c>
      <c r="BK175" s="239">
        <f>ROUND(I175*H175,2)</f>
        <v>0</v>
      </c>
      <c r="BL175" s="18" t="s">
        <v>245</v>
      </c>
      <c r="BM175" s="238" t="s">
        <v>1108</v>
      </c>
    </row>
    <row r="176" spans="1:65" s="2" customFormat="1" ht="33" customHeight="1">
      <c r="A176" s="39"/>
      <c r="B176" s="40"/>
      <c r="C176" s="227" t="s">
        <v>7</v>
      </c>
      <c r="D176" s="227" t="s">
        <v>150</v>
      </c>
      <c r="E176" s="228" t="s">
        <v>1109</v>
      </c>
      <c r="F176" s="229" t="s">
        <v>1110</v>
      </c>
      <c r="G176" s="230" t="s">
        <v>153</v>
      </c>
      <c r="H176" s="231">
        <v>155.083</v>
      </c>
      <c r="I176" s="232"/>
      <c r="J176" s="233">
        <f>ROUND(I176*H176,2)</f>
        <v>0</v>
      </c>
      <c r="K176" s="229" t="s">
        <v>163</v>
      </c>
      <c r="L176" s="45"/>
      <c r="M176" s="234" t="s">
        <v>1</v>
      </c>
      <c r="N176" s="235" t="s">
        <v>42</v>
      </c>
      <c r="O176" s="92"/>
      <c r="P176" s="236">
        <f>O176*H176</f>
        <v>0</v>
      </c>
      <c r="Q176" s="236">
        <v>0.0108</v>
      </c>
      <c r="R176" s="236">
        <f>Q176*H176</f>
        <v>1.6748964000000002</v>
      </c>
      <c r="S176" s="236">
        <v>0</v>
      </c>
      <c r="T176" s="237">
        <f>S176*H176</f>
        <v>0</v>
      </c>
      <c r="U176" s="39"/>
      <c r="V176" s="39"/>
      <c r="W176" s="39"/>
      <c r="X176" s="39"/>
      <c r="Y176" s="39"/>
      <c r="Z176" s="39"/>
      <c r="AA176" s="39"/>
      <c r="AB176" s="39"/>
      <c r="AC176" s="39"/>
      <c r="AD176" s="39"/>
      <c r="AE176" s="39"/>
      <c r="AR176" s="238" t="s">
        <v>245</v>
      </c>
      <c r="AT176" s="238" t="s">
        <v>150</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245</v>
      </c>
      <c r="BM176" s="238" t="s">
        <v>1111</v>
      </c>
    </row>
    <row r="177" spans="1:51" s="14" customFormat="1" ht="12">
      <c r="A177" s="14"/>
      <c r="B177" s="256"/>
      <c r="C177" s="257"/>
      <c r="D177" s="240" t="s">
        <v>159</v>
      </c>
      <c r="E177" s="258" t="s">
        <v>1</v>
      </c>
      <c r="F177" s="259" t="s">
        <v>1112</v>
      </c>
      <c r="G177" s="257"/>
      <c r="H177" s="258" t="s">
        <v>1</v>
      </c>
      <c r="I177" s="260"/>
      <c r="J177" s="257"/>
      <c r="K177" s="257"/>
      <c r="L177" s="261"/>
      <c r="M177" s="262"/>
      <c r="N177" s="263"/>
      <c r="O177" s="263"/>
      <c r="P177" s="263"/>
      <c r="Q177" s="263"/>
      <c r="R177" s="263"/>
      <c r="S177" s="263"/>
      <c r="T177" s="264"/>
      <c r="U177" s="14"/>
      <c r="V177" s="14"/>
      <c r="W177" s="14"/>
      <c r="X177" s="14"/>
      <c r="Y177" s="14"/>
      <c r="Z177" s="14"/>
      <c r="AA177" s="14"/>
      <c r="AB177" s="14"/>
      <c r="AC177" s="14"/>
      <c r="AD177" s="14"/>
      <c r="AE177" s="14"/>
      <c r="AT177" s="265" t="s">
        <v>159</v>
      </c>
      <c r="AU177" s="265" t="s">
        <v>87</v>
      </c>
      <c r="AV177" s="14" t="s">
        <v>85</v>
      </c>
      <c r="AW177" s="14" t="s">
        <v>32</v>
      </c>
      <c r="AX177" s="14" t="s">
        <v>77</v>
      </c>
      <c r="AY177" s="265" t="s">
        <v>148</v>
      </c>
    </row>
    <row r="178" spans="1:51" s="13" customFormat="1" ht="12">
      <c r="A178" s="13"/>
      <c r="B178" s="245"/>
      <c r="C178" s="246"/>
      <c r="D178" s="240" t="s">
        <v>159</v>
      </c>
      <c r="E178" s="247" t="s">
        <v>1</v>
      </c>
      <c r="F178" s="248" t="s">
        <v>1113</v>
      </c>
      <c r="G178" s="246"/>
      <c r="H178" s="249">
        <v>90.09</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159</v>
      </c>
      <c r="AU178" s="255" t="s">
        <v>87</v>
      </c>
      <c r="AV178" s="13" t="s">
        <v>87</v>
      </c>
      <c r="AW178" s="13" t="s">
        <v>32</v>
      </c>
      <c r="AX178" s="13" t="s">
        <v>77</v>
      </c>
      <c r="AY178" s="255" t="s">
        <v>148</v>
      </c>
    </row>
    <row r="179" spans="1:51" s="13" customFormat="1" ht="12">
      <c r="A179" s="13"/>
      <c r="B179" s="245"/>
      <c r="C179" s="246"/>
      <c r="D179" s="240" t="s">
        <v>159</v>
      </c>
      <c r="E179" s="247" t="s">
        <v>1</v>
      </c>
      <c r="F179" s="248" t="s">
        <v>1114</v>
      </c>
      <c r="G179" s="246"/>
      <c r="H179" s="249">
        <v>59.988</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159</v>
      </c>
      <c r="AU179" s="255" t="s">
        <v>87</v>
      </c>
      <c r="AV179" s="13" t="s">
        <v>87</v>
      </c>
      <c r="AW179" s="13" t="s">
        <v>32</v>
      </c>
      <c r="AX179" s="13" t="s">
        <v>77</v>
      </c>
      <c r="AY179" s="255" t="s">
        <v>148</v>
      </c>
    </row>
    <row r="180" spans="1:51" s="14" customFormat="1" ht="12">
      <c r="A180" s="14"/>
      <c r="B180" s="256"/>
      <c r="C180" s="257"/>
      <c r="D180" s="240" t="s">
        <v>159</v>
      </c>
      <c r="E180" s="258" t="s">
        <v>1</v>
      </c>
      <c r="F180" s="259" t="s">
        <v>1115</v>
      </c>
      <c r="G180" s="257"/>
      <c r="H180" s="258" t="s">
        <v>1</v>
      </c>
      <c r="I180" s="260"/>
      <c r="J180" s="257"/>
      <c r="K180" s="257"/>
      <c r="L180" s="261"/>
      <c r="M180" s="262"/>
      <c r="N180" s="263"/>
      <c r="O180" s="263"/>
      <c r="P180" s="263"/>
      <c r="Q180" s="263"/>
      <c r="R180" s="263"/>
      <c r="S180" s="263"/>
      <c r="T180" s="264"/>
      <c r="U180" s="14"/>
      <c r="V180" s="14"/>
      <c r="W180" s="14"/>
      <c r="X180" s="14"/>
      <c r="Y180" s="14"/>
      <c r="Z180" s="14"/>
      <c r="AA180" s="14"/>
      <c r="AB180" s="14"/>
      <c r="AC180" s="14"/>
      <c r="AD180" s="14"/>
      <c r="AE180" s="14"/>
      <c r="AT180" s="265" t="s">
        <v>159</v>
      </c>
      <c r="AU180" s="265" t="s">
        <v>87</v>
      </c>
      <c r="AV180" s="14" t="s">
        <v>85</v>
      </c>
      <c r="AW180" s="14" t="s">
        <v>32</v>
      </c>
      <c r="AX180" s="14" t="s">
        <v>77</v>
      </c>
      <c r="AY180" s="265" t="s">
        <v>148</v>
      </c>
    </row>
    <row r="181" spans="1:51" s="13" customFormat="1" ht="12">
      <c r="A181" s="13"/>
      <c r="B181" s="245"/>
      <c r="C181" s="246"/>
      <c r="D181" s="240" t="s">
        <v>159</v>
      </c>
      <c r="E181" s="247" t="s">
        <v>1</v>
      </c>
      <c r="F181" s="248" t="s">
        <v>1116</v>
      </c>
      <c r="G181" s="246"/>
      <c r="H181" s="249">
        <v>3.28</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159</v>
      </c>
      <c r="AU181" s="255" t="s">
        <v>87</v>
      </c>
      <c r="AV181" s="13" t="s">
        <v>87</v>
      </c>
      <c r="AW181" s="13" t="s">
        <v>32</v>
      </c>
      <c r="AX181" s="13" t="s">
        <v>77</v>
      </c>
      <c r="AY181" s="255" t="s">
        <v>148</v>
      </c>
    </row>
    <row r="182" spans="1:51" s="13" customFormat="1" ht="12">
      <c r="A182" s="13"/>
      <c r="B182" s="245"/>
      <c r="C182" s="246"/>
      <c r="D182" s="240" t="s">
        <v>159</v>
      </c>
      <c r="E182" s="247" t="s">
        <v>1</v>
      </c>
      <c r="F182" s="248" t="s">
        <v>1117</v>
      </c>
      <c r="G182" s="246"/>
      <c r="H182" s="249">
        <v>0.7</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159</v>
      </c>
      <c r="AU182" s="255" t="s">
        <v>87</v>
      </c>
      <c r="AV182" s="13" t="s">
        <v>87</v>
      </c>
      <c r="AW182" s="13" t="s">
        <v>32</v>
      </c>
      <c r="AX182" s="13" t="s">
        <v>77</v>
      </c>
      <c r="AY182" s="255" t="s">
        <v>148</v>
      </c>
    </row>
    <row r="183" spans="1:51" s="13" customFormat="1" ht="12">
      <c r="A183" s="13"/>
      <c r="B183" s="245"/>
      <c r="C183" s="246"/>
      <c r="D183" s="240" t="s">
        <v>159</v>
      </c>
      <c r="E183" s="247" t="s">
        <v>1</v>
      </c>
      <c r="F183" s="248" t="s">
        <v>1118</v>
      </c>
      <c r="G183" s="246"/>
      <c r="H183" s="249">
        <v>1.025</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159</v>
      </c>
      <c r="AU183" s="255" t="s">
        <v>87</v>
      </c>
      <c r="AV183" s="13" t="s">
        <v>87</v>
      </c>
      <c r="AW183" s="13" t="s">
        <v>32</v>
      </c>
      <c r="AX183" s="13" t="s">
        <v>77</v>
      </c>
      <c r="AY183" s="255" t="s">
        <v>148</v>
      </c>
    </row>
    <row r="184" spans="1:51" s="15" customFormat="1" ht="12">
      <c r="A184" s="15"/>
      <c r="B184" s="266"/>
      <c r="C184" s="267"/>
      <c r="D184" s="240" t="s">
        <v>159</v>
      </c>
      <c r="E184" s="268" t="s">
        <v>1</v>
      </c>
      <c r="F184" s="269" t="s">
        <v>167</v>
      </c>
      <c r="G184" s="267"/>
      <c r="H184" s="270">
        <v>155.083</v>
      </c>
      <c r="I184" s="271"/>
      <c r="J184" s="267"/>
      <c r="K184" s="267"/>
      <c r="L184" s="272"/>
      <c r="M184" s="273"/>
      <c r="N184" s="274"/>
      <c r="O184" s="274"/>
      <c r="P184" s="274"/>
      <c r="Q184" s="274"/>
      <c r="R184" s="274"/>
      <c r="S184" s="274"/>
      <c r="T184" s="275"/>
      <c r="U184" s="15"/>
      <c r="V184" s="15"/>
      <c r="W184" s="15"/>
      <c r="X184" s="15"/>
      <c r="Y184" s="15"/>
      <c r="Z184" s="15"/>
      <c r="AA184" s="15"/>
      <c r="AB184" s="15"/>
      <c r="AC184" s="15"/>
      <c r="AD184" s="15"/>
      <c r="AE184" s="15"/>
      <c r="AT184" s="276" t="s">
        <v>159</v>
      </c>
      <c r="AU184" s="276" t="s">
        <v>87</v>
      </c>
      <c r="AV184" s="15" t="s">
        <v>155</v>
      </c>
      <c r="AW184" s="15" t="s">
        <v>32</v>
      </c>
      <c r="AX184" s="15" t="s">
        <v>85</v>
      </c>
      <c r="AY184" s="276" t="s">
        <v>148</v>
      </c>
    </row>
    <row r="185" spans="1:65" s="2" customFormat="1" ht="24.15" customHeight="1">
      <c r="A185" s="39"/>
      <c r="B185" s="40"/>
      <c r="C185" s="227" t="s">
        <v>294</v>
      </c>
      <c r="D185" s="227" t="s">
        <v>150</v>
      </c>
      <c r="E185" s="228" t="s">
        <v>1119</v>
      </c>
      <c r="F185" s="229" t="s">
        <v>1120</v>
      </c>
      <c r="G185" s="230" t="s">
        <v>303</v>
      </c>
      <c r="H185" s="231">
        <v>86.4</v>
      </c>
      <c r="I185" s="232"/>
      <c r="J185" s="233">
        <f>ROUND(I185*H185,2)</f>
        <v>0</v>
      </c>
      <c r="K185" s="229" t="s">
        <v>1</v>
      </c>
      <c r="L185" s="45"/>
      <c r="M185" s="234" t="s">
        <v>1</v>
      </c>
      <c r="N185" s="235" t="s">
        <v>42</v>
      </c>
      <c r="O185" s="92"/>
      <c r="P185" s="236">
        <f>O185*H185</f>
        <v>0</v>
      </c>
      <c r="Q185" s="236">
        <v>0.0108</v>
      </c>
      <c r="R185" s="236">
        <f>Q185*H185</f>
        <v>0.9331200000000001</v>
      </c>
      <c r="S185" s="236">
        <v>0</v>
      </c>
      <c r="T185" s="237">
        <f>S185*H185</f>
        <v>0</v>
      </c>
      <c r="U185" s="39"/>
      <c r="V185" s="39"/>
      <c r="W185" s="39"/>
      <c r="X185" s="39"/>
      <c r="Y185" s="39"/>
      <c r="Z185" s="39"/>
      <c r="AA185" s="39"/>
      <c r="AB185" s="39"/>
      <c r="AC185" s="39"/>
      <c r="AD185" s="39"/>
      <c r="AE185" s="39"/>
      <c r="AR185" s="238" t="s">
        <v>245</v>
      </c>
      <c r="AT185" s="238" t="s">
        <v>150</v>
      </c>
      <c r="AU185" s="238" t="s">
        <v>87</v>
      </c>
      <c r="AY185" s="18" t="s">
        <v>148</v>
      </c>
      <c r="BE185" s="239">
        <f>IF(N185="základní",J185,0)</f>
        <v>0</v>
      </c>
      <c r="BF185" s="239">
        <f>IF(N185="snížená",J185,0)</f>
        <v>0</v>
      </c>
      <c r="BG185" s="239">
        <f>IF(N185="zákl. přenesená",J185,0)</f>
        <v>0</v>
      </c>
      <c r="BH185" s="239">
        <f>IF(N185="sníž. přenesená",J185,0)</f>
        <v>0</v>
      </c>
      <c r="BI185" s="239">
        <f>IF(N185="nulová",J185,0)</f>
        <v>0</v>
      </c>
      <c r="BJ185" s="18" t="s">
        <v>85</v>
      </c>
      <c r="BK185" s="239">
        <f>ROUND(I185*H185,2)</f>
        <v>0</v>
      </c>
      <c r="BL185" s="18" t="s">
        <v>245</v>
      </c>
      <c r="BM185" s="238" t="s">
        <v>1121</v>
      </c>
    </row>
    <row r="186" spans="1:51" s="13" customFormat="1" ht="12">
      <c r="A186" s="13"/>
      <c r="B186" s="245"/>
      <c r="C186" s="246"/>
      <c r="D186" s="240" t="s">
        <v>159</v>
      </c>
      <c r="E186" s="247" t="s">
        <v>1</v>
      </c>
      <c r="F186" s="248" t="s">
        <v>1122</v>
      </c>
      <c r="G186" s="246"/>
      <c r="H186" s="249">
        <v>81.9</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159</v>
      </c>
      <c r="AU186" s="255" t="s">
        <v>87</v>
      </c>
      <c r="AV186" s="13" t="s">
        <v>87</v>
      </c>
      <c r="AW186" s="13" t="s">
        <v>32</v>
      </c>
      <c r="AX186" s="13" t="s">
        <v>77</v>
      </c>
      <c r="AY186" s="255" t="s">
        <v>148</v>
      </c>
    </row>
    <row r="187" spans="1:51" s="13" customFormat="1" ht="12">
      <c r="A187" s="13"/>
      <c r="B187" s="245"/>
      <c r="C187" s="246"/>
      <c r="D187" s="240" t="s">
        <v>159</v>
      </c>
      <c r="E187" s="247" t="s">
        <v>1</v>
      </c>
      <c r="F187" s="248" t="s">
        <v>1123</v>
      </c>
      <c r="G187" s="246"/>
      <c r="H187" s="249">
        <v>4.5</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159</v>
      </c>
      <c r="AU187" s="255" t="s">
        <v>87</v>
      </c>
      <c r="AV187" s="13" t="s">
        <v>87</v>
      </c>
      <c r="AW187" s="13" t="s">
        <v>32</v>
      </c>
      <c r="AX187" s="13" t="s">
        <v>77</v>
      </c>
      <c r="AY187" s="255" t="s">
        <v>148</v>
      </c>
    </row>
    <row r="188" spans="1:51" s="15" customFormat="1" ht="12">
      <c r="A188" s="15"/>
      <c r="B188" s="266"/>
      <c r="C188" s="267"/>
      <c r="D188" s="240" t="s">
        <v>159</v>
      </c>
      <c r="E188" s="268" t="s">
        <v>1</v>
      </c>
      <c r="F188" s="269" t="s">
        <v>167</v>
      </c>
      <c r="G188" s="267"/>
      <c r="H188" s="270">
        <v>86.4</v>
      </c>
      <c r="I188" s="271"/>
      <c r="J188" s="267"/>
      <c r="K188" s="267"/>
      <c r="L188" s="272"/>
      <c r="M188" s="273"/>
      <c r="N188" s="274"/>
      <c r="O188" s="274"/>
      <c r="P188" s="274"/>
      <c r="Q188" s="274"/>
      <c r="R188" s="274"/>
      <c r="S188" s="274"/>
      <c r="T188" s="275"/>
      <c r="U188" s="15"/>
      <c r="V188" s="15"/>
      <c r="W188" s="15"/>
      <c r="X188" s="15"/>
      <c r="Y188" s="15"/>
      <c r="Z188" s="15"/>
      <c r="AA188" s="15"/>
      <c r="AB188" s="15"/>
      <c r="AC188" s="15"/>
      <c r="AD188" s="15"/>
      <c r="AE188" s="15"/>
      <c r="AT188" s="276" t="s">
        <v>159</v>
      </c>
      <c r="AU188" s="276" t="s">
        <v>87</v>
      </c>
      <c r="AV188" s="15" t="s">
        <v>155</v>
      </c>
      <c r="AW188" s="15" t="s">
        <v>32</v>
      </c>
      <c r="AX188" s="15" t="s">
        <v>85</v>
      </c>
      <c r="AY188" s="276" t="s">
        <v>148</v>
      </c>
    </row>
    <row r="189" spans="1:65" s="2" customFormat="1" ht="37.8" customHeight="1">
      <c r="A189" s="39"/>
      <c r="B189" s="40"/>
      <c r="C189" s="227" t="s">
        <v>300</v>
      </c>
      <c r="D189" s="227" t="s">
        <v>150</v>
      </c>
      <c r="E189" s="228" t="s">
        <v>1124</v>
      </c>
      <c r="F189" s="229" t="s">
        <v>1125</v>
      </c>
      <c r="G189" s="230" t="s">
        <v>153</v>
      </c>
      <c r="H189" s="231">
        <v>83.92</v>
      </c>
      <c r="I189" s="232"/>
      <c r="J189" s="233">
        <f>ROUND(I189*H189,2)</f>
        <v>0</v>
      </c>
      <c r="K189" s="229" t="s">
        <v>163</v>
      </c>
      <c r="L189" s="45"/>
      <c r="M189" s="234" t="s">
        <v>1</v>
      </c>
      <c r="N189" s="235" t="s">
        <v>42</v>
      </c>
      <c r="O189" s="92"/>
      <c r="P189" s="236">
        <f>O189*H189</f>
        <v>0</v>
      </c>
      <c r="Q189" s="236">
        <v>0.00016</v>
      </c>
      <c r="R189" s="236">
        <f>Q189*H189</f>
        <v>0.013427200000000002</v>
      </c>
      <c r="S189" s="236">
        <v>0</v>
      </c>
      <c r="T189" s="237">
        <f>S189*H189</f>
        <v>0</v>
      </c>
      <c r="U189" s="39"/>
      <c r="V189" s="39"/>
      <c r="W189" s="39"/>
      <c r="X189" s="39"/>
      <c r="Y189" s="39"/>
      <c r="Z189" s="39"/>
      <c r="AA189" s="39"/>
      <c r="AB189" s="39"/>
      <c r="AC189" s="39"/>
      <c r="AD189" s="39"/>
      <c r="AE189" s="39"/>
      <c r="AR189" s="238" t="s">
        <v>245</v>
      </c>
      <c r="AT189" s="238" t="s">
        <v>150</v>
      </c>
      <c r="AU189" s="238" t="s">
        <v>87</v>
      </c>
      <c r="AY189" s="18" t="s">
        <v>148</v>
      </c>
      <c r="BE189" s="239">
        <f>IF(N189="základní",J189,0)</f>
        <v>0</v>
      </c>
      <c r="BF189" s="239">
        <f>IF(N189="snížená",J189,0)</f>
        <v>0</v>
      </c>
      <c r="BG189" s="239">
        <f>IF(N189="zákl. přenesená",J189,0)</f>
        <v>0</v>
      </c>
      <c r="BH189" s="239">
        <f>IF(N189="sníž. přenesená",J189,0)</f>
        <v>0</v>
      </c>
      <c r="BI189" s="239">
        <f>IF(N189="nulová",J189,0)</f>
        <v>0</v>
      </c>
      <c r="BJ189" s="18" t="s">
        <v>85</v>
      </c>
      <c r="BK189" s="239">
        <f>ROUND(I189*H189,2)</f>
        <v>0</v>
      </c>
      <c r="BL189" s="18" t="s">
        <v>245</v>
      </c>
      <c r="BM189" s="238" t="s">
        <v>1126</v>
      </c>
    </row>
    <row r="190" spans="1:51" s="13" customFormat="1" ht="12">
      <c r="A190" s="13"/>
      <c r="B190" s="245"/>
      <c r="C190" s="246"/>
      <c r="D190" s="240" t="s">
        <v>159</v>
      </c>
      <c r="E190" s="247" t="s">
        <v>1</v>
      </c>
      <c r="F190" s="248" t="s">
        <v>519</v>
      </c>
      <c r="G190" s="246"/>
      <c r="H190" s="249">
        <v>62</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159</v>
      </c>
      <c r="AU190" s="255" t="s">
        <v>87</v>
      </c>
      <c r="AV190" s="13" t="s">
        <v>87</v>
      </c>
      <c r="AW190" s="13" t="s">
        <v>32</v>
      </c>
      <c r="AX190" s="13" t="s">
        <v>77</v>
      </c>
      <c r="AY190" s="255" t="s">
        <v>148</v>
      </c>
    </row>
    <row r="191" spans="1:51" s="13" customFormat="1" ht="12">
      <c r="A191" s="13"/>
      <c r="B191" s="245"/>
      <c r="C191" s="246"/>
      <c r="D191" s="240" t="s">
        <v>159</v>
      </c>
      <c r="E191" s="247" t="s">
        <v>1</v>
      </c>
      <c r="F191" s="248" t="s">
        <v>1127</v>
      </c>
      <c r="G191" s="246"/>
      <c r="H191" s="249">
        <v>21.92</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159</v>
      </c>
      <c r="AU191" s="255" t="s">
        <v>87</v>
      </c>
      <c r="AV191" s="13" t="s">
        <v>87</v>
      </c>
      <c r="AW191" s="13" t="s">
        <v>32</v>
      </c>
      <c r="AX191" s="13" t="s">
        <v>77</v>
      </c>
      <c r="AY191" s="255" t="s">
        <v>148</v>
      </c>
    </row>
    <row r="192" spans="1:51" s="15" customFormat="1" ht="12">
      <c r="A192" s="15"/>
      <c r="B192" s="266"/>
      <c r="C192" s="267"/>
      <c r="D192" s="240" t="s">
        <v>159</v>
      </c>
      <c r="E192" s="268" t="s">
        <v>1</v>
      </c>
      <c r="F192" s="269" t="s">
        <v>167</v>
      </c>
      <c r="G192" s="267"/>
      <c r="H192" s="270">
        <v>83.92</v>
      </c>
      <c r="I192" s="271"/>
      <c r="J192" s="267"/>
      <c r="K192" s="267"/>
      <c r="L192" s="272"/>
      <c r="M192" s="273"/>
      <c r="N192" s="274"/>
      <c r="O192" s="274"/>
      <c r="P192" s="274"/>
      <c r="Q192" s="274"/>
      <c r="R192" s="274"/>
      <c r="S192" s="274"/>
      <c r="T192" s="275"/>
      <c r="U192" s="15"/>
      <c r="V192" s="15"/>
      <c r="W192" s="15"/>
      <c r="X192" s="15"/>
      <c r="Y192" s="15"/>
      <c r="Z192" s="15"/>
      <c r="AA192" s="15"/>
      <c r="AB192" s="15"/>
      <c r="AC192" s="15"/>
      <c r="AD192" s="15"/>
      <c r="AE192" s="15"/>
      <c r="AT192" s="276" t="s">
        <v>159</v>
      </c>
      <c r="AU192" s="276" t="s">
        <v>87</v>
      </c>
      <c r="AV192" s="15" t="s">
        <v>155</v>
      </c>
      <c r="AW192" s="15" t="s">
        <v>32</v>
      </c>
      <c r="AX192" s="15" t="s">
        <v>85</v>
      </c>
      <c r="AY192" s="276" t="s">
        <v>148</v>
      </c>
    </row>
    <row r="193" spans="1:65" s="2" customFormat="1" ht="24.15" customHeight="1">
      <c r="A193" s="39"/>
      <c r="B193" s="40"/>
      <c r="C193" s="288" t="s">
        <v>309</v>
      </c>
      <c r="D193" s="288" t="s">
        <v>295</v>
      </c>
      <c r="E193" s="289" t="s">
        <v>1128</v>
      </c>
      <c r="F193" s="290" t="s">
        <v>1129</v>
      </c>
      <c r="G193" s="291" t="s">
        <v>153</v>
      </c>
      <c r="H193" s="292">
        <v>96.508</v>
      </c>
      <c r="I193" s="293"/>
      <c r="J193" s="294">
        <f>ROUND(I193*H193,2)</f>
        <v>0</v>
      </c>
      <c r="K193" s="290" t="s">
        <v>163</v>
      </c>
      <c r="L193" s="295"/>
      <c r="M193" s="296" t="s">
        <v>1</v>
      </c>
      <c r="N193" s="297" t="s">
        <v>42</v>
      </c>
      <c r="O193" s="92"/>
      <c r="P193" s="236">
        <f>O193*H193</f>
        <v>0</v>
      </c>
      <c r="Q193" s="236">
        <v>0.0019</v>
      </c>
      <c r="R193" s="236">
        <f>Q193*H193</f>
        <v>0.18336519999999998</v>
      </c>
      <c r="S193" s="236">
        <v>0</v>
      </c>
      <c r="T193" s="237">
        <f>S193*H193</f>
        <v>0</v>
      </c>
      <c r="U193" s="39"/>
      <c r="V193" s="39"/>
      <c r="W193" s="39"/>
      <c r="X193" s="39"/>
      <c r="Y193" s="39"/>
      <c r="Z193" s="39"/>
      <c r="AA193" s="39"/>
      <c r="AB193" s="39"/>
      <c r="AC193" s="39"/>
      <c r="AD193" s="39"/>
      <c r="AE193" s="39"/>
      <c r="AR193" s="238" t="s">
        <v>351</v>
      </c>
      <c r="AT193" s="238" t="s">
        <v>295</v>
      </c>
      <c r="AU193" s="238" t="s">
        <v>87</v>
      </c>
      <c r="AY193" s="18" t="s">
        <v>148</v>
      </c>
      <c r="BE193" s="239">
        <f>IF(N193="základní",J193,0)</f>
        <v>0</v>
      </c>
      <c r="BF193" s="239">
        <f>IF(N193="snížená",J193,0)</f>
        <v>0</v>
      </c>
      <c r="BG193" s="239">
        <f>IF(N193="zákl. přenesená",J193,0)</f>
        <v>0</v>
      </c>
      <c r="BH193" s="239">
        <f>IF(N193="sníž. přenesená",J193,0)</f>
        <v>0</v>
      </c>
      <c r="BI193" s="239">
        <f>IF(N193="nulová",J193,0)</f>
        <v>0</v>
      </c>
      <c r="BJ193" s="18" t="s">
        <v>85</v>
      </c>
      <c r="BK193" s="239">
        <f>ROUND(I193*H193,2)</f>
        <v>0</v>
      </c>
      <c r="BL193" s="18" t="s">
        <v>245</v>
      </c>
      <c r="BM193" s="238" t="s">
        <v>1130</v>
      </c>
    </row>
    <row r="194" spans="1:51" s="13" customFormat="1" ht="12">
      <c r="A194" s="13"/>
      <c r="B194" s="245"/>
      <c r="C194" s="246"/>
      <c r="D194" s="240" t="s">
        <v>159</v>
      </c>
      <c r="E194" s="247" t="s">
        <v>1</v>
      </c>
      <c r="F194" s="248" t="s">
        <v>1131</v>
      </c>
      <c r="G194" s="246"/>
      <c r="H194" s="249">
        <v>96.508</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159</v>
      </c>
      <c r="AU194" s="255" t="s">
        <v>87</v>
      </c>
      <c r="AV194" s="13" t="s">
        <v>87</v>
      </c>
      <c r="AW194" s="13" t="s">
        <v>32</v>
      </c>
      <c r="AX194" s="13" t="s">
        <v>85</v>
      </c>
      <c r="AY194" s="255" t="s">
        <v>148</v>
      </c>
    </row>
    <row r="195" spans="1:65" s="2" customFormat="1" ht="33" customHeight="1">
      <c r="A195" s="39"/>
      <c r="B195" s="40"/>
      <c r="C195" s="227" t="s">
        <v>314</v>
      </c>
      <c r="D195" s="227" t="s">
        <v>150</v>
      </c>
      <c r="E195" s="228" t="s">
        <v>1132</v>
      </c>
      <c r="F195" s="229" t="s">
        <v>1133</v>
      </c>
      <c r="G195" s="230" t="s">
        <v>153</v>
      </c>
      <c r="H195" s="231">
        <v>1066.325</v>
      </c>
      <c r="I195" s="232"/>
      <c r="J195" s="233">
        <f>ROUND(I195*H195,2)</f>
        <v>0</v>
      </c>
      <c r="K195" s="229" t="s">
        <v>163</v>
      </c>
      <c r="L195" s="45"/>
      <c r="M195" s="234" t="s">
        <v>1</v>
      </c>
      <c r="N195" s="235" t="s">
        <v>42</v>
      </c>
      <c r="O195" s="92"/>
      <c r="P195" s="236">
        <f>O195*H195</f>
        <v>0</v>
      </c>
      <c r="Q195" s="236">
        <v>0.00028</v>
      </c>
      <c r="R195" s="236">
        <f>Q195*H195</f>
        <v>0.298571</v>
      </c>
      <c r="S195" s="236">
        <v>0</v>
      </c>
      <c r="T195" s="237">
        <f>S195*H195</f>
        <v>0</v>
      </c>
      <c r="U195" s="39"/>
      <c r="V195" s="39"/>
      <c r="W195" s="39"/>
      <c r="X195" s="39"/>
      <c r="Y195" s="39"/>
      <c r="Z195" s="39"/>
      <c r="AA195" s="39"/>
      <c r="AB195" s="39"/>
      <c r="AC195" s="39"/>
      <c r="AD195" s="39"/>
      <c r="AE195" s="39"/>
      <c r="AR195" s="238" t="s">
        <v>155</v>
      </c>
      <c r="AT195" s="238" t="s">
        <v>150</v>
      </c>
      <c r="AU195" s="238" t="s">
        <v>87</v>
      </c>
      <c r="AY195" s="18" t="s">
        <v>148</v>
      </c>
      <c r="BE195" s="239">
        <f>IF(N195="základní",J195,0)</f>
        <v>0</v>
      </c>
      <c r="BF195" s="239">
        <f>IF(N195="snížená",J195,0)</f>
        <v>0</v>
      </c>
      <c r="BG195" s="239">
        <f>IF(N195="zákl. přenesená",J195,0)</f>
        <v>0</v>
      </c>
      <c r="BH195" s="239">
        <f>IF(N195="sníž. přenesená",J195,0)</f>
        <v>0</v>
      </c>
      <c r="BI195" s="239">
        <f>IF(N195="nulová",J195,0)</f>
        <v>0</v>
      </c>
      <c r="BJ195" s="18" t="s">
        <v>85</v>
      </c>
      <c r="BK195" s="239">
        <f>ROUND(I195*H195,2)</f>
        <v>0</v>
      </c>
      <c r="BL195" s="18" t="s">
        <v>155</v>
      </c>
      <c r="BM195" s="238" t="s">
        <v>1134</v>
      </c>
    </row>
    <row r="196" spans="1:51" s="13" customFormat="1" ht="12">
      <c r="A196" s="13"/>
      <c r="B196" s="245"/>
      <c r="C196" s="246"/>
      <c r="D196" s="240" t="s">
        <v>159</v>
      </c>
      <c r="E196" s="247" t="s">
        <v>1</v>
      </c>
      <c r="F196" s="248" t="s">
        <v>1135</v>
      </c>
      <c r="G196" s="246"/>
      <c r="H196" s="249">
        <v>1150.245</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159</v>
      </c>
      <c r="AU196" s="255" t="s">
        <v>87</v>
      </c>
      <c r="AV196" s="13" t="s">
        <v>87</v>
      </c>
      <c r="AW196" s="13" t="s">
        <v>32</v>
      </c>
      <c r="AX196" s="13" t="s">
        <v>77</v>
      </c>
      <c r="AY196" s="255" t="s">
        <v>148</v>
      </c>
    </row>
    <row r="197" spans="1:51" s="13" customFormat="1" ht="12">
      <c r="A197" s="13"/>
      <c r="B197" s="245"/>
      <c r="C197" s="246"/>
      <c r="D197" s="240" t="s">
        <v>159</v>
      </c>
      <c r="E197" s="247" t="s">
        <v>1</v>
      </c>
      <c r="F197" s="248" t="s">
        <v>1136</v>
      </c>
      <c r="G197" s="246"/>
      <c r="H197" s="249">
        <v>-83.92</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159</v>
      </c>
      <c r="AU197" s="255" t="s">
        <v>87</v>
      </c>
      <c r="AV197" s="13" t="s">
        <v>87</v>
      </c>
      <c r="AW197" s="13" t="s">
        <v>32</v>
      </c>
      <c r="AX197" s="13" t="s">
        <v>77</v>
      </c>
      <c r="AY197" s="255" t="s">
        <v>148</v>
      </c>
    </row>
    <row r="198" spans="1:51" s="15" customFormat="1" ht="12">
      <c r="A198" s="15"/>
      <c r="B198" s="266"/>
      <c r="C198" s="267"/>
      <c r="D198" s="240" t="s">
        <v>159</v>
      </c>
      <c r="E198" s="268" t="s">
        <v>1</v>
      </c>
      <c r="F198" s="269" t="s">
        <v>167</v>
      </c>
      <c r="G198" s="267"/>
      <c r="H198" s="270">
        <v>1066.325</v>
      </c>
      <c r="I198" s="271"/>
      <c r="J198" s="267"/>
      <c r="K198" s="267"/>
      <c r="L198" s="272"/>
      <c r="M198" s="273"/>
      <c r="N198" s="274"/>
      <c r="O198" s="274"/>
      <c r="P198" s="274"/>
      <c r="Q198" s="274"/>
      <c r="R198" s="274"/>
      <c r="S198" s="274"/>
      <c r="T198" s="275"/>
      <c r="U198" s="15"/>
      <c r="V198" s="15"/>
      <c r="W198" s="15"/>
      <c r="X198" s="15"/>
      <c r="Y198" s="15"/>
      <c r="Z198" s="15"/>
      <c r="AA198" s="15"/>
      <c r="AB198" s="15"/>
      <c r="AC198" s="15"/>
      <c r="AD198" s="15"/>
      <c r="AE198" s="15"/>
      <c r="AT198" s="276" t="s">
        <v>159</v>
      </c>
      <c r="AU198" s="276" t="s">
        <v>87</v>
      </c>
      <c r="AV198" s="15" t="s">
        <v>155</v>
      </c>
      <c r="AW198" s="15" t="s">
        <v>32</v>
      </c>
      <c r="AX198" s="15" t="s">
        <v>85</v>
      </c>
      <c r="AY198" s="276" t="s">
        <v>148</v>
      </c>
    </row>
    <row r="199" spans="1:65" s="2" customFormat="1" ht="24.15" customHeight="1">
      <c r="A199" s="39"/>
      <c r="B199" s="40"/>
      <c r="C199" s="288" t="s">
        <v>319</v>
      </c>
      <c r="D199" s="288" t="s">
        <v>295</v>
      </c>
      <c r="E199" s="289" t="s">
        <v>1128</v>
      </c>
      <c r="F199" s="290" t="s">
        <v>1129</v>
      </c>
      <c r="G199" s="291" t="s">
        <v>153</v>
      </c>
      <c r="H199" s="292">
        <v>481.365</v>
      </c>
      <c r="I199" s="293"/>
      <c r="J199" s="294">
        <f>ROUND(I199*H199,2)</f>
        <v>0</v>
      </c>
      <c r="K199" s="290" t="s">
        <v>163</v>
      </c>
      <c r="L199" s="295"/>
      <c r="M199" s="296" t="s">
        <v>1</v>
      </c>
      <c r="N199" s="297" t="s">
        <v>42</v>
      </c>
      <c r="O199" s="92"/>
      <c r="P199" s="236">
        <f>O199*H199</f>
        <v>0</v>
      </c>
      <c r="Q199" s="236">
        <v>0.0019</v>
      </c>
      <c r="R199" s="236">
        <f>Q199*H199</f>
        <v>0.9145935000000001</v>
      </c>
      <c r="S199" s="236">
        <v>0</v>
      </c>
      <c r="T199" s="237">
        <f>S199*H199</f>
        <v>0</v>
      </c>
      <c r="U199" s="39"/>
      <c r="V199" s="39"/>
      <c r="W199" s="39"/>
      <c r="X199" s="39"/>
      <c r="Y199" s="39"/>
      <c r="Z199" s="39"/>
      <c r="AA199" s="39"/>
      <c r="AB199" s="39"/>
      <c r="AC199" s="39"/>
      <c r="AD199" s="39"/>
      <c r="AE199" s="39"/>
      <c r="AR199" s="238" t="s">
        <v>192</v>
      </c>
      <c r="AT199" s="238" t="s">
        <v>295</v>
      </c>
      <c r="AU199" s="238" t="s">
        <v>87</v>
      </c>
      <c r="AY199" s="18" t="s">
        <v>148</v>
      </c>
      <c r="BE199" s="239">
        <f>IF(N199="základní",J199,0)</f>
        <v>0</v>
      </c>
      <c r="BF199" s="239">
        <f>IF(N199="snížená",J199,0)</f>
        <v>0</v>
      </c>
      <c r="BG199" s="239">
        <f>IF(N199="zákl. přenesená",J199,0)</f>
        <v>0</v>
      </c>
      <c r="BH199" s="239">
        <f>IF(N199="sníž. přenesená",J199,0)</f>
        <v>0</v>
      </c>
      <c r="BI199" s="239">
        <f>IF(N199="nulová",J199,0)</f>
        <v>0</v>
      </c>
      <c r="BJ199" s="18" t="s">
        <v>85</v>
      </c>
      <c r="BK199" s="239">
        <f>ROUND(I199*H199,2)</f>
        <v>0</v>
      </c>
      <c r="BL199" s="18" t="s">
        <v>155</v>
      </c>
      <c r="BM199" s="238" t="s">
        <v>1137</v>
      </c>
    </row>
    <row r="200" spans="1:51" s="13" customFormat="1" ht="12">
      <c r="A200" s="13"/>
      <c r="B200" s="245"/>
      <c r="C200" s="246"/>
      <c r="D200" s="240" t="s">
        <v>159</v>
      </c>
      <c r="E200" s="247" t="s">
        <v>1</v>
      </c>
      <c r="F200" s="248" t="s">
        <v>1138</v>
      </c>
      <c r="G200" s="246"/>
      <c r="H200" s="249">
        <v>1066.325</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159</v>
      </c>
      <c r="AU200" s="255" t="s">
        <v>87</v>
      </c>
      <c r="AV200" s="13" t="s">
        <v>87</v>
      </c>
      <c r="AW200" s="13" t="s">
        <v>32</v>
      </c>
      <c r="AX200" s="13" t="s">
        <v>77</v>
      </c>
      <c r="AY200" s="255" t="s">
        <v>148</v>
      </c>
    </row>
    <row r="201" spans="1:51" s="13" customFormat="1" ht="12">
      <c r="A201" s="13"/>
      <c r="B201" s="245"/>
      <c r="C201" s="246"/>
      <c r="D201" s="240" t="s">
        <v>159</v>
      </c>
      <c r="E201" s="247" t="s">
        <v>1</v>
      </c>
      <c r="F201" s="248" t="s">
        <v>1139</v>
      </c>
      <c r="G201" s="246"/>
      <c r="H201" s="249">
        <v>-593.367</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159</v>
      </c>
      <c r="AU201" s="255" t="s">
        <v>87</v>
      </c>
      <c r="AV201" s="13" t="s">
        <v>87</v>
      </c>
      <c r="AW201" s="13" t="s">
        <v>32</v>
      </c>
      <c r="AX201" s="13" t="s">
        <v>77</v>
      </c>
      <c r="AY201" s="255" t="s">
        <v>148</v>
      </c>
    </row>
    <row r="202" spans="1:51" s="13" customFormat="1" ht="12">
      <c r="A202" s="13"/>
      <c r="B202" s="245"/>
      <c r="C202" s="246"/>
      <c r="D202" s="240" t="s">
        <v>159</v>
      </c>
      <c r="E202" s="247" t="s">
        <v>1</v>
      </c>
      <c r="F202" s="248" t="s">
        <v>1140</v>
      </c>
      <c r="G202" s="246"/>
      <c r="H202" s="249">
        <v>-54.38</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159</v>
      </c>
      <c r="AU202" s="255" t="s">
        <v>87</v>
      </c>
      <c r="AV202" s="13" t="s">
        <v>87</v>
      </c>
      <c r="AW202" s="13" t="s">
        <v>32</v>
      </c>
      <c r="AX202" s="13" t="s">
        <v>77</v>
      </c>
      <c r="AY202" s="255" t="s">
        <v>148</v>
      </c>
    </row>
    <row r="203" spans="1:51" s="15" customFormat="1" ht="12">
      <c r="A203" s="15"/>
      <c r="B203" s="266"/>
      <c r="C203" s="267"/>
      <c r="D203" s="240" t="s">
        <v>159</v>
      </c>
      <c r="E203" s="268" t="s">
        <v>1</v>
      </c>
      <c r="F203" s="269" t="s">
        <v>167</v>
      </c>
      <c r="G203" s="267"/>
      <c r="H203" s="270">
        <v>418.578</v>
      </c>
      <c r="I203" s="271"/>
      <c r="J203" s="267"/>
      <c r="K203" s="267"/>
      <c r="L203" s="272"/>
      <c r="M203" s="273"/>
      <c r="N203" s="274"/>
      <c r="O203" s="274"/>
      <c r="P203" s="274"/>
      <c r="Q203" s="274"/>
      <c r="R203" s="274"/>
      <c r="S203" s="274"/>
      <c r="T203" s="275"/>
      <c r="U203" s="15"/>
      <c r="V203" s="15"/>
      <c r="W203" s="15"/>
      <c r="X203" s="15"/>
      <c r="Y203" s="15"/>
      <c r="Z203" s="15"/>
      <c r="AA203" s="15"/>
      <c r="AB203" s="15"/>
      <c r="AC203" s="15"/>
      <c r="AD203" s="15"/>
      <c r="AE203" s="15"/>
      <c r="AT203" s="276" t="s">
        <v>159</v>
      </c>
      <c r="AU203" s="276" t="s">
        <v>87</v>
      </c>
      <c r="AV203" s="15" t="s">
        <v>155</v>
      </c>
      <c r="AW203" s="15" t="s">
        <v>32</v>
      </c>
      <c r="AX203" s="15" t="s">
        <v>77</v>
      </c>
      <c r="AY203" s="276" t="s">
        <v>148</v>
      </c>
    </row>
    <row r="204" spans="1:51" s="13" customFormat="1" ht="12">
      <c r="A204" s="13"/>
      <c r="B204" s="245"/>
      <c r="C204" s="246"/>
      <c r="D204" s="240" t="s">
        <v>159</v>
      </c>
      <c r="E204" s="247" t="s">
        <v>1</v>
      </c>
      <c r="F204" s="248" t="s">
        <v>1141</v>
      </c>
      <c r="G204" s="246"/>
      <c r="H204" s="249">
        <v>481.365</v>
      </c>
      <c r="I204" s="250"/>
      <c r="J204" s="246"/>
      <c r="K204" s="246"/>
      <c r="L204" s="251"/>
      <c r="M204" s="252"/>
      <c r="N204" s="253"/>
      <c r="O204" s="253"/>
      <c r="P204" s="253"/>
      <c r="Q204" s="253"/>
      <c r="R204" s="253"/>
      <c r="S204" s="253"/>
      <c r="T204" s="254"/>
      <c r="U204" s="13"/>
      <c r="V204" s="13"/>
      <c r="W204" s="13"/>
      <c r="X204" s="13"/>
      <c r="Y204" s="13"/>
      <c r="Z204" s="13"/>
      <c r="AA204" s="13"/>
      <c r="AB204" s="13"/>
      <c r="AC204" s="13"/>
      <c r="AD204" s="13"/>
      <c r="AE204" s="13"/>
      <c r="AT204" s="255" t="s">
        <v>159</v>
      </c>
      <c r="AU204" s="255" t="s">
        <v>87</v>
      </c>
      <c r="AV204" s="13" t="s">
        <v>87</v>
      </c>
      <c r="AW204" s="13" t="s">
        <v>32</v>
      </c>
      <c r="AX204" s="13" t="s">
        <v>85</v>
      </c>
      <c r="AY204" s="255" t="s">
        <v>148</v>
      </c>
    </row>
    <row r="205" spans="1:65" s="2" customFormat="1" ht="24.15" customHeight="1">
      <c r="A205" s="39"/>
      <c r="B205" s="40"/>
      <c r="C205" s="288" t="s">
        <v>324</v>
      </c>
      <c r="D205" s="288" t="s">
        <v>295</v>
      </c>
      <c r="E205" s="289" t="s">
        <v>1142</v>
      </c>
      <c r="F205" s="290" t="s">
        <v>1143</v>
      </c>
      <c r="G205" s="291" t="s">
        <v>153</v>
      </c>
      <c r="H205" s="292">
        <v>619.835</v>
      </c>
      <c r="I205" s="293"/>
      <c r="J205" s="294">
        <f>ROUND(I205*H205,2)</f>
        <v>0</v>
      </c>
      <c r="K205" s="290" t="s">
        <v>154</v>
      </c>
      <c r="L205" s="295"/>
      <c r="M205" s="296" t="s">
        <v>1</v>
      </c>
      <c r="N205" s="297" t="s">
        <v>42</v>
      </c>
      <c r="O205" s="92"/>
      <c r="P205" s="236">
        <f>O205*H205</f>
        <v>0</v>
      </c>
      <c r="Q205" s="236">
        <v>0.0019</v>
      </c>
      <c r="R205" s="236">
        <f>Q205*H205</f>
        <v>1.1776865</v>
      </c>
      <c r="S205" s="236">
        <v>0</v>
      </c>
      <c r="T205" s="237">
        <f>S205*H205</f>
        <v>0</v>
      </c>
      <c r="U205" s="39"/>
      <c r="V205" s="39"/>
      <c r="W205" s="39"/>
      <c r="X205" s="39"/>
      <c r="Y205" s="39"/>
      <c r="Z205" s="39"/>
      <c r="AA205" s="39"/>
      <c r="AB205" s="39"/>
      <c r="AC205" s="39"/>
      <c r="AD205" s="39"/>
      <c r="AE205" s="39"/>
      <c r="AR205" s="238" t="s">
        <v>192</v>
      </c>
      <c r="AT205" s="238" t="s">
        <v>295</v>
      </c>
      <c r="AU205" s="238" t="s">
        <v>87</v>
      </c>
      <c r="AY205" s="18" t="s">
        <v>148</v>
      </c>
      <c r="BE205" s="239">
        <f>IF(N205="základní",J205,0)</f>
        <v>0</v>
      </c>
      <c r="BF205" s="239">
        <f>IF(N205="snížená",J205,0)</f>
        <v>0</v>
      </c>
      <c r="BG205" s="239">
        <f>IF(N205="zákl. přenesená",J205,0)</f>
        <v>0</v>
      </c>
      <c r="BH205" s="239">
        <f>IF(N205="sníž. přenesená",J205,0)</f>
        <v>0</v>
      </c>
      <c r="BI205" s="239">
        <f>IF(N205="nulová",J205,0)</f>
        <v>0</v>
      </c>
      <c r="BJ205" s="18" t="s">
        <v>85</v>
      </c>
      <c r="BK205" s="239">
        <f>ROUND(I205*H205,2)</f>
        <v>0</v>
      </c>
      <c r="BL205" s="18" t="s">
        <v>155</v>
      </c>
      <c r="BM205" s="238" t="s">
        <v>1144</v>
      </c>
    </row>
    <row r="206" spans="1:51" s="13" customFormat="1" ht="12">
      <c r="A206" s="13"/>
      <c r="B206" s="245"/>
      <c r="C206" s="246"/>
      <c r="D206" s="240" t="s">
        <v>159</v>
      </c>
      <c r="E206" s="247" t="s">
        <v>1</v>
      </c>
      <c r="F206" s="248" t="s">
        <v>1145</v>
      </c>
      <c r="G206" s="246"/>
      <c r="H206" s="249">
        <v>1150</v>
      </c>
      <c r="I206" s="250"/>
      <c r="J206" s="246"/>
      <c r="K206" s="246"/>
      <c r="L206" s="251"/>
      <c r="M206" s="252"/>
      <c r="N206" s="253"/>
      <c r="O206" s="253"/>
      <c r="P206" s="253"/>
      <c r="Q206" s="253"/>
      <c r="R206" s="253"/>
      <c r="S206" s="253"/>
      <c r="T206" s="254"/>
      <c r="U206" s="13"/>
      <c r="V206" s="13"/>
      <c r="W206" s="13"/>
      <c r="X206" s="13"/>
      <c r="Y206" s="13"/>
      <c r="Z206" s="13"/>
      <c r="AA206" s="13"/>
      <c r="AB206" s="13"/>
      <c r="AC206" s="13"/>
      <c r="AD206" s="13"/>
      <c r="AE206" s="13"/>
      <c r="AT206" s="255" t="s">
        <v>159</v>
      </c>
      <c r="AU206" s="255" t="s">
        <v>87</v>
      </c>
      <c r="AV206" s="13" t="s">
        <v>87</v>
      </c>
      <c r="AW206" s="13" t="s">
        <v>32</v>
      </c>
      <c r="AX206" s="13" t="s">
        <v>77</v>
      </c>
      <c r="AY206" s="255" t="s">
        <v>148</v>
      </c>
    </row>
    <row r="207" spans="1:51" s="13" customFormat="1" ht="12">
      <c r="A207" s="13"/>
      <c r="B207" s="245"/>
      <c r="C207" s="246"/>
      <c r="D207" s="240" t="s">
        <v>159</v>
      </c>
      <c r="E207" s="247" t="s">
        <v>1</v>
      </c>
      <c r="F207" s="248" t="s">
        <v>1146</v>
      </c>
      <c r="G207" s="246"/>
      <c r="H207" s="249">
        <v>-472.713</v>
      </c>
      <c r="I207" s="250"/>
      <c r="J207" s="246"/>
      <c r="K207" s="246"/>
      <c r="L207" s="251"/>
      <c r="M207" s="252"/>
      <c r="N207" s="253"/>
      <c r="O207" s="253"/>
      <c r="P207" s="253"/>
      <c r="Q207" s="253"/>
      <c r="R207" s="253"/>
      <c r="S207" s="253"/>
      <c r="T207" s="254"/>
      <c r="U207" s="13"/>
      <c r="V207" s="13"/>
      <c r="W207" s="13"/>
      <c r="X207" s="13"/>
      <c r="Y207" s="13"/>
      <c r="Z207" s="13"/>
      <c r="AA207" s="13"/>
      <c r="AB207" s="13"/>
      <c r="AC207" s="13"/>
      <c r="AD207" s="13"/>
      <c r="AE207" s="13"/>
      <c r="AT207" s="255" t="s">
        <v>159</v>
      </c>
      <c r="AU207" s="255" t="s">
        <v>87</v>
      </c>
      <c r="AV207" s="13" t="s">
        <v>87</v>
      </c>
      <c r="AW207" s="13" t="s">
        <v>32</v>
      </c>
      <c r="AX207" s="13" t="s">
        <v>77</v>
      </c>
      <c r="AY207" s="255" t="s">
        <v>148</v>
      </c>
    </row>
    <row r="208" spans="1:51" s="13" customFormat="1" ht="12">
      <c r="A208" s="13"/>
      <c r="B208" s="245"/>
      <c r="C208" s="246"/>
      <c r="D208" s="240" t="s">
        <v>159</v>
      </c>
      <c r="E208" s="247" t="s">
        <v>1</v>
      </c>
      <c r="F208" s="248" t="s">
        <v>1136</v>
      </c>
      <c r="G208" s="246"/>
      <c r="H208" s="249">
        <v>-83.92</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159</v>
      </c>
      <c r="AU208" s="255" t="s">
        <v>87</v>
      </c>
      <c r="AV208" s="13" t="s">
        <v>87</v>
      </c>
      <c r="AW208" s="13" t="s">
        <v>32</v>
      </c>
      <c r="AX208" s="13" t="s">
        <v>77</v>
      </c>
      <c r="AY208" s="255" t="s">
        <v>148</v>
      </c>
    </row>
    <row r="209" spans="1:51" s="13" customFormat="1" ht="12">
      <c r="A209" s="13"/>
      <c r="B209" s="245"/>
      <c r="C209" s="246"/>
      <c r="D209" s="240" t="s">
        <v>159</v>
      </c>
      <c r="E209" s="247" t="s">
        <v>1</v>
      </c>
      <c r="F209" s="248" t="s">
        <v>1140</v>
      </c>
      <c r="G209" s="246"/>
      <c r="H209" s="249">
        <v>-54.38</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159</v>
      </c>
      <c r="AU209" s="255" t="s">
        <v>87</v>
      </c>
      <c r="AV209" s="13" t="s">
        <v>87</v>
      </c>
      <c r="AW209" s="13" t="s">
        <v>32</v>
      </c>
      <c r="AX209" s="13" t="s">
        <v>77</v>
      </c>
      <c r="AY209" s="255" t="s">
        <v>148</v>
      </c>
    </row>
    <row r="210" spans="1:51" s="15" customFormat="1" ht="12">
      <c r="A210" s="15"/>
      <c r="B210" s="266"/>
      <c r="C210" s="267"/>
      <c r="D210" s="240" t="s">
        <v>159</v>
      </c>
      <c r="E210" s="268" t="s">
        <v>1</v>
      </c>
      <c r="F210" s="269" t="s">
        <v>167</v>
      </c>
      <c r="G210" s="267"/>
      <c r="H210" s="270">
        <v>538.987</v>
      </c>
      <c r="I210" s="271"/>
      <c r="J210" s="267"/>
      <c r="K210" s="267"/>
      <c r="L210" s="272"/>
      <c r="M210" s="273"/>
      <c r="N210" s="274"/>
      <c r="O210" s="274"/>
      <c r="P210" s="274"/>
      <c r="Q210" s="274"/>
      <c r="R210" s="274"/>
      <c r="S210" s="274"/>
      <c r="T210" s="275"/>
      <c r="U210" s="15"/>
      <c r="V210" s="15"/>
      <c r="W210" s="15"/>
      <c r="X210" s="15"/>
      <c r="Y210" s="15"/>
      <c r="Z210" s="15"/>
      <c r="AA210" s="15"/>
      <c r="AB210" s="15"/>
      <c r="AC210" s="15"/>
      <c r="AD210" s="15"/>
      <c r="AE210" s="15"/>
      <c r="AT210" s="276" t="s">
        <v>159</v>
      </c>
      <c r="AU210" s="276" t="s">
        <v>87</v>
      </c>
      <c r="AV210" s="15" t="s">
        <v>155</v>
      </c>
      <c r="AW210" s="15" t="s">
        <v>32</v>
      </c>
      <c r="AX210" s="15" t="s">
        <v>77</v>
      </c>
      <c r="AY210" s="276" t="s">
        <v>148</v>
      </c>
    </row>
    <row r="211" spans="1:51" s="13" customFormat="1" ht="12">
      <c r="A211" s="13"/>
      <c r="B211" s="245"/>
      <c r="C211" s="246"/>
      <c r="D211" s="240" t="s">
        <v>159</v>
      </c>
      <c r="E211" s="247" t="s">
        <v>1</v>
      </c>
      <c r="F211" s="248" t="s">
        <v>1147</v>
      </c>
      <c r="G211" s="246"/>
      <c r="H211" s="249">
        <v>619.835</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159</v>
      </c>
      <c r="AU211" s="255" t="s">
        <v>87</v>
      </c>
      <c r="AV211" s="13" t="s">
        <v>87</v>
      </c>
      <c r="AW211" s="13" t="s">
        <v>32</v>
      </c>
      <c r="AX211" s="13" t="s">
        <v>85</v>
      </c>
      <c r="AY211" s="255" t="s">
        <v>148</v>
      </c>
    </row>
    <row r="212" spans="1:65" s="2" customFormat="1" ht="24.15" customHeight="1">
      <c r="A212" s="39"/>
      <c r="B212" s="40"/>
      <c r="C212" s="288" t="s">
        <v>331</v>
      </c>
      <c r="D212" s="288" t="s">
        <v>295</v>
      </c>
      <c r="E212" s="289" t="s">
        <v>1148</v>
      </c>
      <c r="F212" s="290" t="s">
        <v>1149</v>
      </c>
      <c r="G212" s="291" t="s">
        <v>153</v>
      </c>
      <c r="H212" s="292">
        <v>62.537</v>
      </c>
      <c r="I212" s="293"/>
      <c r="J212" s="294">
        <f>ROUND(I212*H212,2)</f>
        <v>0</v>
      </c>
      <c r="K212" s="290" t="s">
        <v>154</v>
      </c>
      <c r="L212" s="295"/>
      <c r="M212" s="296" t="s">
        <v>1</v>
      </c>
      <c r="N212" s="297" t="s">
        <v>42</v>
      </c>
      <c r="O212" s="92"/>
      <c r="P212" s="236">
        <f>O212*H212</f>
        <v>0</v>
      </c>
      <c r="Q212" s="236">
        <v>0.0019</v>
      </c>
      <c r="R212" s="236">
        <f>Q212*H212</f>
        <v>0.1188203</v>
      </c>
      <c r="S212" s="236">
        <v>0</v>
      </c>
      <c r="T212" s="237">
        <f>S212*H212</f>
        <v>0</v>
      </c>
      <c r="U212" s="39"/>
      <c r="V212" s="39"/>
      <c r="W212" s="39"/>
      <c r="X212" s="39"/>
      <c r="Y212" s="39"/>
      <c r="Z212" s="39"/>
      <c r="AA212" s="39"/>
      <c r="AB212" s="39"/>
      <c r="AC212" s="39"/>
      <c r="AD212" s="39"/>
      <c r="AE212" s="39"/>
      <c r="AR212" s="238" t="s">
        <v>192</v>
      </c>
      <c r="AT212" s="238" t="s">
        <v>295</v>
      </c>
      <c r="AU212" s="238" t="s">
        <v>87</v>
      </c>
      <c r="AY212" s="18" t="s">
        <v>148</v>
      </c>
      <c r="BE212" s="239">
        <f>IF(N212="základní",J212,0)</f>
        <v>0</v>
      </c>
      <c r="BF212" s="239">
        <f>IF(N212="snížená",J212,0)</f>
        <v>0</v>
      </c>
      <c r="BG212" s="239">
        <f>IF(N212="zákl. přenesená",J212,0)</f>
        <v>0</v>
      </c>
      <c r="BH212" s="239">
        <f>IF(N212="sníž. přenesená",J212,0)</f>
        <v>0</v>
      </c>
      <c r="BI212" s="239">
        <f>IF(N212="nulová",J212,0)</f>
        <v>0</v>
      </c>
      <c r="BJ212" s="18" t="s">
        <v>85</v>
      </c>
      <c r="BK212" s="239">
        <f>ROUND(I212*H212,2)</f>
        <v>0</v>
      </c>
      <c r="BL212" s="18" t="s">
        <v>155</v>
      </c>
      <c r="BM212" s="238" t="s">
        <v>1150</v>
      </c>
    </row>
    <row r="213" spans="1:51" s="13" customFormat="1" ht="12">
      <c r="A213" s="13"/>
      <c r="B213" s="245"/>
      <c r="C213" s="246"/>
      <c r="D213" s="240" t="s">
        <v>159</v>
      </c>
      <c r="E213" s="247" t="s">
        <v>1</v>
      </c>
      <c r="F213" s="248" t="s">
        <v>1151</v>
      </c>
      <c r="G213" s="246"/>
      <c r="H213" s="249">
        <v>62.537</v>
      </c>
      <c r="I213" s="250"/>
      <c r="J213" s="246"/>
      <c r="K213" s="246"/>
      <c r="L213" s="251"/>
      <c r="M213" s="252"/>
      <c r="N213" s="253"/>
      <c r="O213" s="253"/>
      <c r="P213" s="253"/>
      <c r="Q213" s="253"/>
      <c r="R213" s="253"/>
      <c r="S213" s="253"/>
      <c r="T213" s="254"/>
      <c r="U213" s="13"/>
      <c r="V213" s="13"/>
      <c r="W213" s="13"/>
      <c r="X213" s="13"/>
      <c r="Y213" s="13"/>
      <c r="Z213" s="13"/>
      <c r="AA213" s="13"/>
      <c r="AB213" s="13"/>
      <c r="AC213" s="13"/>
      <c r="AD213" s="13"/>
      <c r="AE213" s="13"/>
      <c r="AT213" s="255" t="s">
        <v>159</v>
      </c>
      <c r="AU213" s="255" t="s">
        <v>87</v>
      </c>
      <c r="AV213" s="13" t="s">
        <v>87</v>
      </c>
      <c r="AW213" s="13" t="s">
        <v>32</v>
      </c>
      <c r="AX213" s="13" t="s">
        <v>77</v>
      </c>
      <c r="AY213" s="255" t="s">
        <v>148</v>
      </c>
    </row>
    <row r="214" spans="1:51" s="15" customFormat="1" ht="12">
      <c r="A214" s="15"/>
      <c r="B214" s="266"/>
      <c r="C214" s="267"/>
      <c r="D214" s="240" t="s">
        <v>159</v>
      </c>
      <c r="E214" s="268" t="s">
        <v>1</v>
      </c>
      <c r="F214" s="269" t="s">
        <v>167</v>
      </c>
      <c r="G214" s="267"/>
      <c r="H214" s="270">
        <v>62.537</v>
      </c>
      <c r="I214" s="271"/>
      <c r="J214" s="267"/>
      <c r="K214" s="267"/>
      <c r="L214" s="272"/>
      <c r="M214" s="273"/>
      <c r="N214" s="274"/>
      <c r="O214" s="274"/>
      <c r="P214" s="274"/>
      <c r="Q214" s="274"/>
      <c r="R214" s="274"/>
      <c r="S214" s="274"/>
      <c r="T214" s="275"/>
      <c r="U214" s="15"/>
      <c r="V214" s="15"/>
      <c r="W214" s="15"/>
      <c r="X214" s="15"/>
      <c r="Y214" s="15"/>
      <c r="Z214" s="15"/>
      <c r="AA214" s="15"/>
      <c r="AB214" s="15"/>
      <c r="AC214" s="15"/>
      <c r="AD214" s="15"/>
      <c r="AE214" s="15"/>
      <c r="AT214" s="276" t="s">
        <v>159</v>
      </c>
      <c r="AU214" s="276" t="s">
        <v>87</v>
      </c>
      <c r="AV214" s="15" t="s">
        <v>155</v>
      </c>
      <c r="AW214" s="15" t="s">
        <v>32</v>
      </c>
      <c r="AX214" s="15" t="s">
        <v>85</v>
      </c>
      <c r="AY214" s="276" t="s">
        <v>148</v>
      </c>
    </row>
    <row r="215" spans="1:65" s="2" customFormat="1" ht="24.15" customHeight="1">
      <c r="A215" s="39"/>
      <c r="B215" s="40"/>
      <c r="C215" s="227" t="s">
        <v>334</v>
      </c>
      <c r="D215" s="227" t="s">
        <v>150</v>
      </c>
      <c r="E215" s="228" t="s">
        <v>1152</v>
      </c>
      <c r="F215" s="229" t="s">
        <v>1153</v>
      </c>
      <c r="G215" s="230" t="s">
        <v>153</v>
      </c>
      <c r="H215" s="231">
        <v>1150</v>
      </c>
      <c r="I215" s="232"/>
      <c r="J215" s="233">
        <f>ROUND(I215*H215,2)</f>
        <v>0</v>
      </c>
      <c r="K215" s="229" t="s">
        <v>163</v>
      </c>
      <c r="L215" s="45"/>
      <c r="M215" s="234" t="s">
        <v>1</v>
      </c>
      <c r="N215" s="235" t="s">
        <v>42</v>
      </c>
      <c r="O215" s="92"/>
      <c r="P215" s="236">
        <f>O215*H215</f>
        <v>0</v>
      </c>
      <c r="Q215" s="236">
        <v>0</v>
      </c>
      <c r="R215" s="236">
        <f>Q215*H215</f>
        <v>0</v>
      </c>
      <c r="S215" s="236">
        <v>0</v>
      </c>
      <c r="T215" s="237">
        <f>S215*H215</f>
        <v>0</v>
      </c>
      <c r="U215" s="39"/>
      <c r="V215" s="39"/>
      <c r="W215" s="39"/>
      <c r="X215" s="39"/>
      <c r="Y215" s="39"/>
      <c r="Z215" s="39"/>
      <c r="AA215" s="39"/>
      <c r="AB215" s="39"/>
      <c r="AC215" s="39"/>
      <c r="AD215" s="39"/>
      <c r="AE215" s="39"/>
      <c r="AR215" s="238" t="s">
        <v>245</v>
      </c>
      <c r="AT215" s="238" t="s">
        <v>150</v>
      </c>
      <c r="AU215" s="238" t="s">
        <v>87</v>
      </c>
      <c r="AY215" s="18" t="s">
        <v>148</v>
      </c>
      <c r="BE215" s="239">
        <f>IF(N215="základní",J215,0)</f>
        <v>0</v>
      </c>
      <c r="BF215" s="239">
        <f>IF(N215="snížená",J215,0)</f>
        <v>0</v>
      </c>
      <c r="BG215" s="239">
        <f>IF(N215="zákl. přenesená",J215,0)</f>
        <v>0</v>
      </c>
      <c r="BH215" s="239">
        <f>IF(N215="sníž. přenesená",J215,0)</f>
        <v>0</v>
      </c>
      <c r="BI215" s="239">
        <f>IF(N215="nulová",J215,0)</f>
        <v>0</v>
      </c>
      <c r="BJ215" s="18" t="s">
        <v>85</v>
      </c>
      <c r="BK215" s="239">
        <f>ROUND(I215*H215,2)</f>
        <v>0</v>
      </c>
      <c r="BL215" s="18" t="s">
        <v>245</v>
      </c>
      <c r="BM215" s="238" t="s">
        <v>1154</v>
      </c>
    </row>
    <row r="216" spans="1:51" s="13" customFormat="1" ht="12">
      <c r="A216" s="13"/>
      <c r="B216" s="245"/>
      <c r="C216" s="246"/>
      <c r="D216" s="240" t="s">
        <v>159</v>
      </c>
      <c r="E216" s="247" t="s">
        <v>1</v>
      </c>
      <c r="F216" s="248" t="s">
        <v>1145</v>
      </c>
      <c r="G216" s="246"/>
      <c r="H216" s="249">
        <v>1150</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159</v>
      </c>
      <c r="AU216" s="255" t="s">
        <v>87</v>
      </c>
      <c r="AV216" s="13" t="s">
        <v>87</v>
      </c>
      <c r="AW216" s="13" t="s">
        <v>32</v>
      </c>
      <c r="AX216" s="13" t="s">
        <v>85</v>
      </c>
      <c r="AY216" s="255" t="s">
        <v>148</v>
      </c>
    </row>
    <row r="217" spans="1:65" s="2" customFormat="1" ht="24.15" customHeight="1">
      <c r="A217" s="39"/>
      <c r="B217" s="40"/>
      <c r="C217" s="288" t="s">
        <v>338</v>
      </c>
      <c r="D217" s="288" t="s">
        <v>295</v>
      </c>
      <c r="E217" s="289" t="s">
        <v>1155</v>
      </c>
      <c r="F217" s="290" t="s">
        <v>1156</v>
      </c>
      <c r="G217" s="291" t="s">
        <v>153</v>
      </c>
      <c r="H217" s="292">
        <v>702.665</v>
      </c>
      <c r="I217" s="293"/>
      <c r="J217" s="294">
        <f>ROUND(I217*H217,2)</f>
        <v>0</v>
      </c>
      <c r="K217" s="290" t="s">
        <v>163</v>
      </c>
      <c r="L217" s="295"/>
      <c r="M217" s="296" t="s">
        <v>1</v>
      </c>
      <c r="N217" s="297" t="s">
        <v>42</v>
      </c>
      <c r="O217" s="92"/>
      <c r="P217" s="236">
        <f>O217*H217</f>
        <v>0</v>
      </c>
      <c r="Q217" s="236">
        <v>0.0003</v>
      </c>
      <c r="R217" s="236">
        <f>Q217*H217</f>
        <v>0.21079949999999997</v>
      </c>
      <c r="S217" s="236">
        <v>0</v>
      </c>
      <c r="T217" s="237">
        <f>S217*H217</f>
        <v>0</v>
      </c>
      <c r="U217" s="39"/>
      <c r="V217" s="39"/>
      <c r="W217" s="39"/>
      <c r="X217" s="39"/>
      <c r="Y217" s="39"/>
      <c r="Z217" s="39"/>
      <c r="AA217" s="39"/>
      <c r="AB217" s="39"/>
      <c r="AC217" s="39"/>
      <c r="AD217" s="39"/>
      <c r="AE217" s="39"/>
      <c r="AR217" s="238" t="s">
        <v>351</v>
      </c>
      <c r="AT217" s="238" t="s">
        <v>295</v>
      </c>
      <c r="AU217" s="238" t="s">
        <v>87</v>
      </c>
      <c r="AY217" s="18" t="s">
        <v>148</v>
      </c>
      <c r="BE217" s="239">
        <f>IF(N217="základní",J217,0)</f>
        <v>0</v>
      </c>
      <c r="BF217" s="239">
        <f>IF(N217="snížená",J217,0)</f>
        <v>0</v>
      </c>
      <c r="BG217" s="239">
        <f>IF(N217="zákl. přenesená",J217,0)</f>
        <v>0</v>
      </c>
      <c r="BH217" s="239">
        <f>IF(N217="sníž. přenesená",J217,0)</f>
        <v>0</v>
      </c>
      <c r="BI217" s="239">
        <f>IF(N217="nulová",J217,0)</f>
        <v>0</v>
      </c>
      <c r="BJ217" s="18" t="s">
        <v>85</v>
      </c>
      <c r="BK217" s="239">
        <f>ROUND(I217*H217,2)</f>
        <v>0</v>
      </c>
      <c r="BL217" s="18" t="s">
        <v>245</v>
      </c>
      <c r="BM217" s="238" t="s">
        <v>1157</v>
      </c>
    </row>
    <row r="218" spans="1:51" s="13" customFormat="1" ht="12">
      <c r="A218" s="13"/>
      <c r="B218" s="245"/>
      <c r="C218" s="246"/>
      <c r="D218" s="240" t="s">
        <v>159</v>
      </c>
      <c r="E218" s="247" t="s">
        <v>1</v>
      </c>
      <c r="F218" s="248" t="s">
        <v>1158</v>
      </c>
      <c r="G218" s="246"/>
      <c r="H218" s="249">
        <v>1322.5</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159</v>
      </c>
      <c r="AU218" s="255" t="s">
        <v>87</v>
      </c>
      <c r="AV218" s="13" t="s">
        <v>87</v>
      </c>
      <c r="AW218" s="13" t="s">
        <v>32</v>
      </c>
      <c r="AX218" s="13" t="s">
        <v>77</v>
      </c>
      <c r="AY218" s="255" t="s">
        <v>148</v>
      </c>
    </row>
    <row r="219" spans="1:51" s="13" customFormat="1" ht="12">
      <c r="A219" s="13"/>
      <c r="B219" s="245"/>
      <c r="C219" s="246"/>
      <c r="D219" s="240" t="s">
        <v>159</v>
      </c>
      <c r="E219" s="247" t="s">
        <v>1</v>
      </c>
      <c r="F219" s="248" t="s">
        <v>1159</v>
      </c>
      <c r="G219" s="246"/>
      <c r="H219" s="249">
        <v>-619.835</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159</v>
      </c>
      <c r="AU219" s="255" t="s">
        <v>87</v>
      </c>
      <c r="AV219" s="13" t="s">
        <v>87</v>
      </c>
      <c r="AW219" s="13" t="s">
        <v>32</v>
      </c>
      <c r="AX219" s="13" t="s">
        <v>77</v>
      </c>
      <c r="AY219" s="255" t="s">
        <v>148</v>
      </c>
    </row>
    <row r="220" spans="1:51" s="15" customFormat="1" ht="12">
      <c r="A220" s="15"/>
      <c r="B220" s="266"/>
      <c r="C220" s="267"/>
      <c r="D220" s="240" t="s">
        <v>159</v>
      </c>
      <c r="E220" s="268" t="s">
        <v>1</v>
      </c>
      <c r="F220" s="269" t="s">
        <v>167</v>
      </c>
      <c r="G220" s="267"/>
      <c r="H220" s="270">
        <v>702.665</v>
      </c>
      <c r="I220" s="271"/>
      <c r="J220" s="267"/>
      <c r="K220" s="267"/>
      <c r="L220" s="272"/>
      <c r="M220" s="273"/>
      <c r="N220" s="274"/>
      <c r="O220" s="274"/>
      <c r="P220" s="274"/>
      <c r="Q220" s="274"/>
      <c r="R220" s="274"/>
      <c r="S220" s="274"/>
      <c r="T220" s="275"/>
      <c r="U220" s="15"/>
      <c r="V220" s="15"/>
      <c r="W220" s="15"/>
      <c r="X220" s="15"/>
      <c r="Y220" s="15"/>
      <c r="Z220" s="15"/>
      <c r="AA220" s="15"/>
      <c r="AB220" s="15"/>
      <c r="AC220" s="15"/>
      <c r="AD220" s="15"/>
      <c r="AE220" s="15"/>
      <c r="AT220" s="276" t="s">
        <v>159</v>
      </c>
      <c r="AU220" s="276" t="s">
        <v>87</v>
      </c>
      <c r="AV220" s="15" t="s">
        <v>155</v>
      </c>
      <c r="AW220" s="15" t="s">
        <v>32</v>
      </c>
      <c r="AX220" s="15" t="s">
        <v>85</v>
      </c>
      <c r="AY220" s="276" t="s">
        <v>148</v>
      </c>
    </row>
    <row r="221" spans="1:65" s="2" customFormat="1" ht="16.5" customHeight="1">
      <c r="A221" s="39"/>
      <c r="B221" s="40"/>
      <c r="C221" s="288" t="s">
        <v>343</v>
      </c>
      <c r="D221" s="288" t="s">
        <v>295</v>
      </c>
      <c r="E221" s="289" t="s">
        <v>1160</v>
      </c>
      <c r="F221" s="290" t="s">
        <v>1161</v>
      </c>
      <c r="G221" s="291" t="s">
        <v>153</v>
      </c>
      <c r="H221" s="292">
        <v>682.372</v>
      </c>
      <c r="I221" s="293"/>
      <c r="J221" s="294">
        <f>ROUND(I221*H221,2)</f>
        <v>0</v>
      </c>
      <c r="K221" s="290" t="s">
        <v>163</v>
      </c>
      <c r="L221" s="295"/>
      <c r="M221" s="296" t="s">
        <v>1</v>
      </c>
      <c r="N221" s="297" t="s">
        <v>42</v>
      </c>
      <c r="O221" s="92"/>
      <c r="P221" s="236">
        <f>O221*H221</f>
        <v>0</v>
      </c>
      <c r="Q221" s="236">
        <v>0.00016</v>
      </c>
      <c r="R221" s="236">
        <f>Q221*H221</f>
        <v>0.10917952</v>
      </c>
      <c r="S221" s="236">
        <v>0</v>
      </c>
      <c r="T221" s="237">
        <f>S221*H221</f>
        <v>0</v>
      </c>
      <c r="U221" s="39"/>
      <c r="V221" s="39"/>
      <c r="W221" s="39"/>
      <c r="X221" s="39"/>
      <c r="Y221" s="39"/>
      <c r="Z221" s="39"/>
      <c r="AA221" s="39"/>
      <c r="AB221" s="39"/>
      <c r="AC221" s="39"/>
      <c r="AD221" s="39"/>
      <c r="AE221" s="39"/>
      <c r="AR221" s="238" t="s">
        <v>351</v>
      </c>
      <c r="AT221" s="238" t="s">
        <v>295</v>
      </c>
      <c r="AU221" s="238" t="s">
        <v>87</v>
      </c>
      <c r="AY221" s="18" t="s">
        <v>148</v>
      </c>
      <c r="BE221" s="239">
        <f>IF(N221="základní",J221,0)</f>
        <v>0</v>
      </c>
      <c r="BF221" s="239">
        <f>IF(N221="snížená",J221,0)</f>
        <v>0</v>
      </c>
      <c r="BG221" s="239">
        <f>IF(N221="zákl. přenesená",J221,0)</f>
        <v>0</v>
      </c>
      <c r="BH221" s="239">
        <f>IF(N221="sníž. přenesená",J221,0)</f>
        <v>0</v>
      </c>
      <c r="BI221" s="239">
        <f>IF(N221="nulová",J221,0)</f>
        <v>0</v>
      </c>
      <c r="BJ221" s="18" t="s">
        <v>85</v>
      </c>
      <c r="BK221" s="239">
        <f>ROUND(I221*H221,2)</f>
        <v>0</v>
      </c>
      <c r="BL221" s="18" t="s">
        <v>245</v>
      </c>
      <c r="BM221" s="238" t="s">
        <v>1162</v>
      </c>
    </row>
    <row r="222" spans="1:51" s="13" customFormat="1" ht="12">
      <c r="A222" s="13"/>
      <c r="B222" s="245"/>
      <c r="C222" s="246"/>
      <c r="D222" s="240" t="s">
        <v>159</v>
      </c>
      <c r="E222" s="247" t="s">
        <v>1</v>
      </c>
      <c r="F222" s="248" t="s">
        <v>1163</v>
      </c>
      <c r="G222" s="246"/>
      <c r="H222" s="249">
        <v>619.835</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159</v>
      </c>
      <c r="AU222" s="255" t="s">
        <v>87</v>
      </c>
      <c r="AV222" s="13" t="s">
        <v>87</v>
      </c>
      <c r="AW222" s="13" t="s">
        <v>32</v>
      </c>
      <c r="AX222" s="13" t="s">
        <v>77</v>
      </c>
      <c r="AY222" s="255" t="s">
        <v>148</v>
      </c>
    </row>
    <row r="223" spans="1:51" s="13" customFormat="1" ht="12">
      <c r="A223" s="13"/>
      <c r="B223" s="245"/>
      <c r="C223" s="246"/>
      <c r="D223" s="240" t="s">
        <v>159</v>
      </c>
      <c r="E223" s="247" t="s">
        <v>1</v>
      </c>
      <c r="F223" s="248" t="s">
        <v>1151</v>
      </c>
      <c r="G223" s="246"/>
      <c r="H223" s="249">
        <v>62.537</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159</v>
      </c>
      <c r="AU223" s="255" t="s">
        <v>87</v>
      </c>
      <c r="AV223" s="13" t="s">
        <v>87</v>
      </c>
      <c r="AW223" s="13" t="s">
        <v>32</v>
      </c>
      <c r="AX223" s="13" t="s">
        <v>77</v>
      </c>
      <c r="AY223" s="255" t="s">
        <v>148</v>
      </c>
    </row>
    <row r="224" spans="1:51" s="15" customFormat="1" ht="12">
      <c r="A224" s="15"/>
      <c r="B224" s="266"/>
      <c r="C224" s="267"/>
      <c r="D224" s="240" t="s">
        <v>159</v>
      </c>
      <c r="E224" s="268" t="s">
        <v>1</v>
      </c>
      <c r="F224" s="269" t="s">
        <v>167</v>
      </c>
      <c r="G224" s="267"/>
      <c r="H224" s="270">
        <v>682.372</v>
      </c>
      <c r="I224" s="271"/>
      <c r="J224" s="267"/>
      <c r="K224" s="267"/>
      <c r="L224" s="272"/>
      <c r="M224" s="273"/>
      <c r="N224" s="274"/>
      <c r="O224" s="274"/>
      <c r="P224" s="274"/>
      <c r="Q224" s="274"/>
      <c r="R224" s="274"/>
      <c r="S224" s="274"/>
      <c r="T224" s="275"/>
      <c r="U224" s="15"/>
      <c r="V224" s="15"/>
      <c r="W224" s="15"/>
      <c r="X224" s="15"/>
      <c r="Y224" s="15"/>
      <c r="Z224" s="15"/>
      <c r="AA224" s="15"/>
      <c r="AB224" s="15"/>
      <c r="AC224" s="15"/>
      <c r="AD224" s="15"/>
      <c r="AE224" s="15"/>
      <c r="AT224" s="276" t="s">
        <v>159</v>
      </c>
      <c r="AU224" s="276" t="s">
        <v>87</v>
      </c>
      <c r="AV224" s="15" t="s">
        <v>155</v>
      </c>
      <c r="AW224" s="15" t="s">
        <v>32</v>
      </c>
      <c r="AX224" s="15" t="s">
        <v>85</v>
      </c>
      <c r="AY224" s="276" t="s">
        <v>148</v>
      </c>
    </row>
    <row r="225" spans="1:65" s="2" customFormat="1" ht="24.15" customHeight="1">
      <c r="A225" s="39"/>
      <c r="B225" s="40"/>
      <c r="C225" s="227" t="s">
        <v>351</v>
      </c>
      <c r="D225" s="227" t="s">
        <v>150</v>
      </c>
      <c r="E225" s="228" t="s">
        <v>1164</v>
      </c>
      <c r="F225" s="229" t="s">
        <v>1165</v>
      </c>
      <c r="G225" s="230" t="s">
        <v>418</v>
      </c>
      <c r="H225" s="231">
        <v>8</v>
      </c>
      <c r="I225" s="232"/>
      <c r="J225" s="233">
        <f>ROUND(I225*H225,2)</f>
        <v>0</v>
      </c>
      <c r="K225" s="229" t="s">
        <v>163</v>
      </c>
      <c r="L225" s="45"/>
      <c r="M225" s="234" t="s">
        <v>1</v>
      </c>
      <c r="N225" s="235" t="s">
        <v>42</v>
      </c>
      <c r="O225" s="92"/>
      <c r="P225" s="236">
        <f>O225*H225</f>
        <v>0</v>
      </c>
      <c r="Q225" s="236">
        <v>0.0001</v>
      </c>
      <c r="R225" s="236">
        <f>Q225*H225</f>
        <v>0.0008</v>
      </c>
      <c r="S225" s="236">
        <v>0</v>
      </c>
      <c r="T225" s="237">
        <f>S225*H225</f>
        <v>0</v>
      </c>
      <c r="U225" s="39"/>
      <c r="V225" s="39"/>
      <c r="W225" s="39"/>
      <c r="X225" s="39"/>
      <c r="Y225" s="39"/>
      <c r="Z225" s="39"/>
      <c r="AA225" s="39"/>
      <c r="AB225" s="39"/>
      <c r="AC225" s="39"/>
      <c r="AD225" s="39"/>
      <c r="AE225" s="39"/>
      <c r="AR225" s="238" t="s">
        <v>245</v>
      </c>
      <c r="AT225" s="238" t="s">
        <v>150</v>
      </c>
      <c r="AU225" s="238" t="s">
        <v>87</v>
      </c>
      <c r="AY225" s="18" t="s">
        <v>148</v>
      </c>
      <c r="BE225" s="239">
        <f>IF(N225="základní",J225,0)</f>
        <v>0</v>
      </c>
      <c r="BF225" s="239">
        <f>IF(N225="snížená",J225,0)</f>
        <v>0</v>
      </c>
      <c r="BG225" s="239">
        <f>IF(N225="zákl. přenesená",J225,0)</f>
        <v>0</v>
      </c>
      <c r="BH225" s="239">
        <f>IF(N225="sníž. přenesená",J225,0)</f>
        <v>0</v>
      </c>
      <c r="BI225" s="239">
        <f>IF(N225="nulová",J225,0)</f>
        <v>0</v>
      </c>
      <c r="BJ225" s="18" t="s">
        <v>85</v>
      </c>
      <c r="BK225" s="239">
        <f>ROUND(I225*H225,2)</f>
        <v>0</v>
      </c>
      <c r="BL225" s="18" t="s">
        <v>245</v>
      </c>
      <c r="BM225" s="238" t="s">
        <v>1166</v>
      </c>
    </row>
    <row r="226" spans="1:51" s="13" customFormat="1" ht="12">
      <c r="A226" s="13"/>
      <c r="B226" s="245"/>
      <c r="C226" s="246"/>
      <c r="D226" s="240" t="s">
        <v>159</v>
      </c>
      <c r="E226" s="247" t="s">
        <v>1</v>
      </c>
      <c r="F226" s="248" t="s">
        <v>1167</v>
      </c>
      <c r="G226" s="246"/>
      <c r="H226" s="249">
        <v>5</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159</v>
      </c>
      <c r="AU226" s="255" t="s">
        <v>87</v>
      </c>
      <c r="AV226" s="13" t="s">
        <v>87</v>
      </c>
      <c r="AW226" s="13" t="s">
        <v>32</v>
      </c>
      <c r="AX226" s="13" t="s">
        <v>77</v>
      </c>
      <c r="AY226" s="255" t="s">
        <v>148</v>
      </c>
    </row>
    <row r="227" spans="1:51" s="13" customFormat="1" ht="12">
      <c r="A227" s="13"/>
      <c r="B227" s="245"/>
      <c r="C227" s="246"/>
      <c r="D227" s="240" t="s">
        <v>159</v>
      </c>
      <c r="E227" s="247" t="s">
        <v>1</v>
      </c>
      <c r="F227" s="248" t="s">
        <v>1168</v>
      </c>
      <c r="G227" s="246"/>
      <c r="H227" s="249">
        <v>3</v>
      </c>
      <c r="I227" s="250"/>
      <c r="J227" s="246"/>
      <c r="K227" s="246"/>
      <c r="L227" s="251"/>
      <c r="M227" s="252"/>
      <c r="N227" s="253"/>
      <c r="O227" s="253"/>
      <c r="P227" s="253"/>
      <c r="Q227" s="253"/>
      <c r="R227" s="253"/>
      <c r="S227" s="253"/>
      <c r="T227" s="254"/>
      <c r="U227" s="13"/>
      <c r="V227" s="13"/>
      <c r="W227" s="13"/>
      <c r="X227" s="13"/>
      <c r="Y227" s="13"/>
      <c r="Z227" s="13"/>
      <c r="AA227" s="13"/>
      <c r="AB227" s="13"/>
      <c r="AC227" s="13"/>
      <c r="AD227" s="13"/>
      <c r="AE227" s="13"/>
      <c r="AT227" s="255" t="s">
        <v>159</v>
      </c>
      <c r="AU227" s="255" t="s">
        <v>87</v>
      </c>
      <c r="AV227" s="13" t="s">
        <v>87</v>
      </c>
      <c r="AW227" s="13" t="s">
        <v>32</v>
      </c>
      <c r="AX227" s="13" t="s">
        <v>77</v>
      </c>
      <c r="AY227" s="255" t="s">
        <v>148</v>
      </c>
    </row>
    <row r="228" spans="1:51" s="15" customFormat="1" ht="12">
      <c r="A228" s="15"/>
      <c r="B228" s="266"/>
      <c r="C228" s="267"/>
      <c r="D228" s="240" t="s">
        <v>159</v>
      </c>
      <c r="E228" s="268" t="s">
        <v>1</v>
      </c>
      <c r="F228" s="269" t="s">
        <v>167</v>
      </c>
      <c r="G228" s="267"/>
      <c r="H228" s="270">
        <v>8</v>
      </c>
      <c r="I228" s="271"/>
      <c r="J228" s="267"/>
      <c r="K228" s="267"/>
      <c r="L228" s="272"/>
      <c r="M228" s="273"/>
      <c r="N228" s="274"/>
      <c r="O228" s="274"/>
      <c r="P228" s="274"/>
      <c r="Q228" s="274"/>
      <c r="R228" s="274"/>
      <c r="S228" s="274"/>
      <c r="T228" s="275"/>
      <c r="U228" s="15"/>
      <c r="V228" s="15"/>
      <c r="W228" s="15"/>
      <c r="X228" s="15"/>
      <c r="Y228" s="15"/>
      <c r="Z228" s="15"/>
      <c r="AA228" s="15"/>
      <c r="AB228" s="15"/>
      <c r="AC228" s="15"/>
      <c r="AD228" s="15"/>
      <c r="AE228" s="15"/>
      <c r="AT228" s="276" t="s">
        <v>159</v>
      </c>
      <c r="AU228" s="276" t="s">
        <v>87</v>
      </c>
      <c r="AV228" s="15" t="s">
        <v>155</v>
      </c>
      <c r="AW228" s="15" t="s">
        <v>32</v>
      </c>
      <c r="AX228" s="15" t="s">
        <v>85</v>
      </c>
      <c r="AY228" s="276" t="s">
        <v>148</v>
      </c>
    </row>
    <row r="229" spans="1:65" s="2" customFormat="1" ht="24.15" customHeight="1">
      <c r="A229" s="39"/>
      <c r="B229" s="40"/>
      <c r="C229" s="227" t="s">
        <v>356</v>
      </c>
      <c r="D229" s="227" t="s">
        <v>150</v>
      </c>
      <c r="E229" s="228" t="s">
        <v>1169</v>
      </c>
      <c r="F229" s="229" t="s">
        <v>1170</v>
      </c>
      <c r="G229" s="230" t="s">
        <v>153</v>
      </c>
      <c r="H229" s="231">
        <v>953.38</v>
      </c>
      <c r="I229" s="232"/>
      <c r="J229" s="233">
        <f>ROUND(I229*H229,2)</f>
        <v>0</v>
      </c>
      <c r="K229" s="229" t="s">
        <v>163</v>
      </c>
      <c r="L229" s="45"/>
      <c r="M229" s="234" t="s">
        <v>1</v>
      </c>
      <c r="N229" s="235" t="s">
        <v>42</v>
      </c>
      <c r="O229" s="92"/>
      <c r="P229" s="236">
        <f>O229*H229</f>
        <v>0</v>
      </c>
      <c r="Q229" s="236">
        <v>0</v>
      </c>
      <c r="R229" s="236">
        <f>Q229*H229</f>
        <v>0</v>
      </c>
      <c r="S229" s="236">
        <v>0.167</v>
      </c>
      <c r="T229" s="237">
        <f>S229*H229</f>
        <v>159.21446</v>
      </c>
      <c r="U229" s="39"/>
      <c r="V229" s="39"/>
      <c r="W229" s="39"/>
      <c r="X229" s="39"/>
      <c r="Y229" s="39"/>
      <c r="Z229" s="39"/>
      <c r="AA229" s="39"/>
      <c r="AB229" s="39"/>
      <c r="AC229" s="39"/>
      <c r="AD229" s="39"/>
      <c r="AE229" s="39"/>
      <c r="AR229" s="238" t="s">
        <v>245</v>
      </c>
      <c r="AT229" s="238" t="s">
        <v>150</v>
      </c>
      <c r="AU229" s="238" t="s">
        <v>87</v>
      </c>
      <c r="AY229" s="18" t="s">
        <v>148</v>
      </c>
      <c r="BE229" s="239">
        <f>IF(N229="základní",J229,0)</f>
        <v>0</v>
      </c>
      <c r="BF229" s="239">
        <f>IF(N229="snížená",J229,0)</f>
        <v>0</v>
      </c>
      <c r="BG229" s="239">
        <f>IF(N229="zákl. přenesená",J229,0)</f>
        <v>0</v>
      </c>
      <c r="BH229" s="239">
        <f>IF(N229="sníž. přenesená",J229,0)</f>
        <v>0</v>
      </c>
      <c r="BI229" s="239">
        <f>IF(N229="nulová",J229,0)</f>
        <v>0</v>
      </c>
      <c r="BJ229" s="18" t="s">
        <v>85</v>
      </c>
      <c r="BK229" s="239">
        <f>ROUND(I229*H229,2)</f>
        <v>0</v>
      </c>
      <c r="BL229" s="18" t="s">
        <v>245</v>
      </c>
      <c r="BM229" s="238" t="s">
        <v>1171</v>
      </c>
    </row>
    <row r="230" spans="1:51" s="13" customFormat="1" ht="12">
      <c r="A230" s="13"/>
      <c r="B230" s="245"/>
      <c r="C230" s="246"/>
      <c r="D230" s="240" t="s">
        <v>159</v>
      </c>
      <c r="E230" s="247" t="s">
        <v>1</v>
      </c>
      <c r="F230" s="248" t="s">
        <v>1172</v>
      </c>
      <c r="G230" s="246"/>
      <c r="H230" s="249">
        <v>434.545</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159</v>
      </c>
      <c r="AU230" s="255" t="s">
        <v>87</v>
      </c>
      <c r="AV230" s="13" t="s">
        <v>87</v>
      </c>
      <c r="AW230" s="13" t="s">
        <v>32</v>
      </c>
      <c r="AX230" s="13" t="s">
        <v>77</v>
      </c>
      <c r="AY230" s="255" t="s">
        <v>148</v>
      </c>
    </row>
    <row r="231" spans="1:51" s="13" customFormat="1" ht="12">
      <c r="A231" s="13"/>
      <c r="B231" s="245"/>
      <c r="C231" s="246"/>
      <c r="D231" s="240" t="s">
        <v>159</v>
      </c>
      <c r="E231" s="247" t="s">
        <v>1</v>
      </c>
      <c r="F231" s="248" t="s">
        <v>1173</v>
      </c>
      <c r="G231" s="246"/>
      <c r="H231" s="249">
        <v>63.075</v>
      </c>
      <c r="I231" s="250"/>
      <c r="J231" s="246"/>
      <c r="K231" s="246"/>
      <c r="L231" s="251"/>
      <c r="M231" s="252"/>
      <c r="N231" s="253"/>
      <c r="O231" s="253"/>
      <c r="P231" s="253"/>
      <c r="Q231" s="253"/>
      <c r="R231" s="253"/>
      <c r="S231" s="253"/>
      <c r="T231" s="254"/>
      <c r="U231" s="13"/>
      <c r="V231" s="13"/>
      <c r="W231" s="13"/>
      <c r="X231" s="13"/>
      <c r="Y231" s="13"/>
      <c r="Z231" s="13"/>
      <c r="AA231" s="13"/>
      <c r="AB231" s="13"/>
      <c r="AC231" s="13"/>
      <c r="AD231" s="13"/>
      <c r="AE231" s="13"/>
      <c r="AT231" s="255" t="s">
        <v>159</v>
      </c>
      <c r="AU231" s="255" t="s">
        <v>87</v>
      </c>
      <c r="AV231" s="13" t="s">
        <v>87</v>
      </c>
      <c r="AW231" s="13" t="s">
        <v>32</v>
      </c>
      <c r="AX231" s="13" t="s">
        <v>77</v>
      </c>
      <c r="AY231" s="255" t="s">
        <v>148</v>
      </c>
    </row>
    <row r="232" spans="1:51" s="13" customFormat="1" ht="12">
      <c r="A232" s="13"/>
      <c r="B232" s="245"/>
      <c r="C232" s="246"/>
      <c r="D232" s="240" t="s">
        <v>159</v>
      </c>
      <c r="E232" s="247" t="s">
        <v>1</v>
      </c>
      <c r="F232" s="248" t="s">
        <v>1174</v>
      </c>
      <c r="G232" s="246"/>
      <c r="H232" s="249">
        <v>455.76</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159</v>
      </c>
      <c r="AU232" s="255" t="s">
        <v>87</v>
      </c>
      <c r="AV232" s="13" t="s">
        <v>87</v>
      </c>
      <c r="AW232" s="13" t="s">
        <v>32</v>
      </c>
      <c r="AX232" s="13" t="s">
        <v>77</v>
      </c>
      <c r="AY232" s="255" t="s">
        <v>148</v>
      </c>
    </row>
    <row r="233" spans="1:51" s="15" customFormat="1" ht="12">
      <c r="A233" s="15"/>
      <c r="B233" s="266"/>
      <c r="C233" s="267"/>
      <c r="D233" s="240" t="s">
        <v>159</v>
      </c>
      <c r="E233" s="268" t="s">
        <v>1</v>
      </c>
      <c r="F233" s="269" t="s">
        <v>167</v>
      </c>
      <c r="G233" s="267"/>
      <c r="H233" s="270">
        <v>953.38</v>
      </c>
      <c r="I233" s="271"/>
      <c r="J233" s="267"/>
      <c r="K233" s="267"/>
      <c r="L233" s="272"/>
      <c r="M233" s="273"/>
      <c r="N233" s="274"/>
      <c r="O233" s="274"/>
      <c r="P233" s="274"/>
      <c r="Q233" s="274"/>
      <c r="R233" s="274"/>
      <c r="S233" s="274"/>
      <c r="T233" s="275"/>
      <c r="U233" s="15"/>
      <c r="V233" s="15"/>
      <c r="W233" s="15"/>
      <c r="X233" s="15"/>
      <c r="Y233" s="15"/>
      <c r="Z233" s="15"/>
      <c r="AA233" s="15"/>
      <c r="AB233" s="15"/>
      <c r="AC233" s="15"/>
      <c r="AD233" s="15"/>
      <c r="AE233" s="15"/>
      <c r="AT233" s="276" t="s">
        <v>159</v>
      </c>
      <c r="AU233" s="276" t="s">
        <v>87</v>
      </c>
      <c r="AV233" s="15" t="s">
        <v>155</v>
      </c>
      <c r="AW233" s="15" t="s">
        <v>32</v>
      </c>
      <c r="AX233" s="15" t="s">
        <v>85</v>
      </c>
      <c r="AY233" s="276" t="s">
        <v>148</v>
      </c>
    </row>
    <row r="234" spans="1:65" s="2" customFormat="1" ht="16.5" customHeight="1">
      <c r="A234" s="39"/>
      <c r="B234" s="40"/>
      <c r="C234" s="227" t="s">
        <v>359</v>
      </c>
      <c r="D234" s="227" t="s">
        <v>150</v>
      </c>
      <c r="E234" s="228" t="s">
        <v>1175</v>
      </c>
      <c r="F234" s="229" t="s">
        <v>1176</v>
      </c>
      <c r="G234" s="230" t="s">
        <v>418</v>
      </c>
      <c r="H234" s="231">
        <v>1</v>
      </c>
      <c r="I234" s="232"/>
      <c r="J234" s="233">
        <f>ROUND(I234*H234,2)</f>
        <v>0</v>
      </c>
      <c r="K234" s="229" t="s">
        <v>1</v>
      </c>
      <c r="L234" s="45"/>
      <c r="M234" s="234" t="s">
        <v>1</v>
      </c>
      <c r="N234" s="235" t="s">
        <v>42</v>
      </c>
      <c r="O234" s="92"/>
      <c r="P234" s="236">
        <f>O234*H234</f>
        <v>0</v>
      </c>
      <c r="Q234" s="236">
        <v>0</v>
      </c>
      <c r="R234" s="236">
        <f>Q234*H234</f>
        <v>0</v>
      </c>
      <c r="S234" s="236">
        <v>0.167</v>
      </c>
      <c r="T234" s="237">
        <f>S234*H234</f>
        <v>0.167</v>
      </c>
      <c r="U234" s="39"/>
      <c r="V234" s="39"/>
      <c r="W234" s="39"/>
      <c r="X234" s="39"/>
      <c r="Y234" s="39"/>
      <c r="Z234" s="39"/>
      <c r="AA234" s="39"/>
      <c r="AB234" s="39"/>
      <c r="AC234" s="39"/>
      <c r="AD234" s="39"/>
      <c r="AE234" s="39"/>
      <c r="AR234" s="238" t="s">
        <v>245</v>
      </c>
      <c r="AT234" s="238" t="s">
        <v>150</v>
      </c>
      <c r="AU234" s="238" t="s">
        <v>87</v>
      </c>
      <c r="AY234" s="18" t="s">
        <v>148</v>
      </c>
      <c r="BE234" s="239">
        <f>IF(N234="základní",J234,0)</f>
        <v>0</v>
      </c>
      <c r="BF234" s="239">
        <f>IF(N234="snížená",J234,0)</f>
        <v>0</v>
      </c>
      <c r="BG234" s="239">
        <f>IF(N234="zákl. přenesená",J234,0)</f>
        <v>0</v>
      </c>
      <c r="BH234" s="239">
        <f>IF(N234="sníž. přenesená",J234,0)</f>
        <v>0</v>
      </c>
      <c r="BI234" s="239">
        <f>IF(N234="nulová",J234,0)</f>
        <v>0</v>
      </c>
      <c r="BJ234" s="18" t="s">
        <v>85</v>
      </c>
      <c r="BK234" s="239">
        <f>ROUND(I234*H234,2)</f>
        <v>0</v>
      </c>
      <c r="BL234" s="18" t="s">
        <v>245</v>
      </c>
      <c r="BM234" s="238" t="s">
        <v>1177</v>
      </c>
    </row>
    <row r="235" spans="1:51" s="13" customFormat="1" ht="12">
      <c r="A235" s="13"/>
      <c r="B235" s="245"/>
      <c r="C235" s="246"/>
      <c r="D235" s="240" t="s">
        <v>159</v>
      </c>
      <c r="E235" s="247" t="s">
        <v>1</v>
      </c>
      <c r="F235" s="248" t="s">
        <v>85</v>
      </c>
      <c r="G235" s="246"/>
      <c r="H235" s="249">
        <v>1</v>
      </c>
      <c r="I235" s="250"/>
      <c r="J235" s="246"/>
      <c r="K235" s="246"/>
      <c r="L235" s="251"/>
      <c r="M235" s="252"/>
      <c r="N235" s="253"/>
      <c r="O235" s="253"/>
      <c r="P235" s="253"/>
      <c r="Q235" s="253"/>
      <c r="R235" s="253"/>
      <c r="S235" s="253"/>
      <c r="T235" s="254"/>
      <c r="U235" s="13"/>
      <c r="V235" s="13"/>
      <c r="W235" s="13"/>
      <c r="X235" s="13"/>
      <c r="Y235" s="13"/>
      <c r="Z235" s="13"/>
      <c r="AA235" s="13"/>
      <c r="AB235" s="13"/>
      <c r="AC235" s="13"/>
      <c r="AD235" s="13"/>
      <c r="AE235" s="13"/>
      <c r="AT235" s="255" t="s">
        <v>159</v>
      </c>
      <c r="AU235" s="255" t="s">
        <v>87</v>
      </c>
      <c r="AV235" s="13" t="s">
        <v>87</v>
      </c>
      <c r="AW235" s="13" t="s">
        <v>32</v>
      </c>
      <c r="AX235" s="13" t="s">
        <v>85</v>
      </c>
      <c r="AY235" s="255" t="s">
        <v>148</v>
      </c>
    </row>
    <row r="236" spans="1:65" s="2" customFormat="1" ht="24.15" customHeight="1">
      <c r="A236" s="39"/>
      <c r="B236" s="40"/>
      <c r="C236" s="227" t="s">
        <v>362</v>
      </c>
      <c r="D236" s="227" t="s">
        <v>150</v>
      </c>
      <c r="E236" s="228" t="s">
        <v>1178</v>
      </c>
      <c r="F236" s="229" t="s">
        <v>1179</v>
      </c>
      <c r="G236" s="230" t="s">
        <v>195</v>
      </c>
      <c r="H236" s="231">
        <v>13.737</v>
      </c>
      <c r="I236" s="232"/>
      <c r="J236" s="233">
        <f>ROUND(I236*H236,2)</f>
        <v>0</v>
      </c>
      <c r="K236" s="229" t="s">
        <v>163</v>
      </c>
      <c r="L236" s="45"/>
      <c r="M236" s="234" t="s">
        <v>1</v>
      </c>
      <c r="N236" s="235" t="s">
        <v>42</v>
      </c>
      <c r="O236" s="92"/>
      <c r="P236" s="236">
        <f>O236*H236</f>
        <v>0</v>
      </c>
      <c r="Q236" s="236">
        <v>0</v>
      </c>
      <c r="R236" s="236">
        <f>Q236*H236</f>
        <v>0</v>
      </c>
      <c r="S236" s="236">
        <v>0</v>
      </c>
      <c r="T236" s="237">
        <f>S236*H236</f>
        <v>0</v>
      </c>
      <c r="U236" s="39"/>
      <c r="V236" s="39"/>
      <c r="W236" s="39"/>
      <c r="X236" s="39"/>
      <c r="Y236" s="39"/>
      <c r="Z236" s="39"/>
      <c r="AA236" s="39"/>
      <c r="AB236" s="39"/>
      <c r="AC236" s="39"/>
      <c r="AD236" s="39"/>
      <c r="AE236" s="39"/>
      <c r="AR236" s="238" t="s">
        <v>245</v>
      </c>
      <c r="AT236" s="238" t="s">
        <v>150</v>
      </c>
      <c r="AU236" s="238" t="s">
        <v>87</v>
      </c>
      <c r="AY236" s="18" t="s">
        <v>148</v>
      </c>
      <c r="BE236" s="239">
        <f>IF(N236="základní",J236,0)</f>
        <v>0</v>
      </c>
      <c r="BF236" s="239">
        <f>IF(N236="snížená",J236,0)</f>
        <v>0</v>
      </c>
      <c r="BG236" s="239">
        <f>IF(N236="zákl. přenesená",J236,0)</f>
        <v>0</v>
      </c>
      <c r="BH236" s="239">
        <f>IF(N236="sníž. přenesená",J236,0)</f>
        <v>0</v>
      </c>
      <c r="BI236" s="239">
        <f>IF(N236="nulová",J236,0)</f>
        <v>0</v>
      </c>
      <c r="BJ236" s="18" t="s">
        <v>85</v>
      </c>
      <c r="BK236" s="239">
        <f>ROUND(I236*H236,2)</f>
        <v>0</v>
      </c>
      <c r="BL236" s="18" t="s">
        <v>245</v>
      </c>
      <c r="BM236" s="238" t="s">
        <v>1180</v>
      </c>
    </row>
    <row r="237" spans="1:63" s="12" customFormat="1" ht="22.8" customHeight="1">
      <c r="A237" s="12"/>
      <c r="B237" s="211"/>
      <c r="C237" s="212"/>
      <c r="D237" s="213" t="s">
        <v>76</v>
      </c>
      <c r="E237" s="225" t="s">
        <v>1181</v>
      </c>
      <c r="F237" s="225" t="s">
        <v>1182</v>
      </c>
      <c r="G237" s="212"/>
      <c r="H237" s="212"/>
      <c r="I237" s="215"/>
      <c r="J237" s="226">
        <f>BK237</f>
        <v>0</v>
      </c>
      <c r="K237" s="212"/>
      <c r="L237" s="217"/>
      <c r="M237" s="218"/>
      <c r="N237" s="219"/>
      <c r="O237" s="219"/>
      <c r="P237" s="220">
        <f>SUM(P238:P272)</f>
        <v>0</v>
      </c>
      <c r="Q237" s="219"/>
      <c r="R237" s="220">
        <f>SUM(R238:R272)</f>
        <v>8.475579</v>
      </c>
      <c r="S237" s="219"/>
      <c r="T237" s="221">
        <f>SUM(T238:T272)</f>
        <v>1.89</v>
      </c>
      <c r="U237" s="12"/>
      <c r="V237" s="12"/>
      <c r="W237" s="12"/>
      <c r="X237" s="12"/>
      <c r="Y237" s="12"/>
      <c r="Z237" s="12"/>
      <c r="AA237" s="12"/>
      <c r="AB237" s="12"/>
      <c r="AC237" s="12"/>
      <c r="AD237" s="12"/>
      <c r="AE237" s="12"/>
      <c r="AR237" s="222" t="s">
        <v>87</v>
      </c>
      <c r="AT237" s="223" t="s">
        <v>76</v>
      </c>
      <c r="AU237" s="223" t="s">
        <v>85</v>
      </c>
      <c r="AY237" s="222" t="s">
        <v>148</v>
      </c>
      <c r="BK237" s="224">
        <f>SUM(BK238:BK272)</f>
        <v>0</v>
      </c>
    </row>
    <row r="238" spans="1:65" s="2" customFormat="1" ht="24.15" customHeight="1">
      <c r="A238" s="39"/>
      <c r="B238" s="40"/>
      <c r="C238" s="227" t="s">
        <v>371</v>
      </c>
      <c r="D238" s="227" t="s">
        <v>150</v>
      </c>
      <c r="E238" s="228" t="s">
        <v>1183</v>
      </c>
      <c r="F238" s="229" t="s">
        <v>1184</v>
      </c>
      <c r="G238" s="230" t="s">
        <v>153</v>
      </c>
      <c r="H238" s="231">
        <v>1050</v>
      </c>
      <c r="I238" s="232"/>
      <c r="J238" s="233">
        <f>ROUND(I238*H238,2)</f>
        <v>0</v>
      </c>
      <c r="K238" s="229" t="s">
        <v>163</v>
      </c>
      <c r="L238" s="45"/>
      <c r="M238" s="234" t="s">
        <v>1</v>
      </c>
      <c r="N238" s="235" t="s">
        <v>42</v>
      </c>
      <c r="O238" s="92"/>
      <c r="P238" s="236">
        <f>O238*H238</f>
        <v>0</v>
      </c>
      <c r="Q238" s="236">
        <v>0</v>
      </c>
      <c r="R238" s="236">
        <f>Q238*H238</f>
        <v>0</v>
      </c>
      <c r="S238" s="236">
        <v>0.0018</v>
      </c>
      <c r="T238" s="237">
        <f>S238*H238</f>
        <v>1.89</v>
      </c>
      <c r="U238" s="39"/>
      <c r="V238" s="39"/>
      <c r="W238" s="39"/>
      <c r="X238" s="39"/>
      <c r="Y238" s="39"/>
      <c r="Z238" s="39"/>
      <c r="AA238" s="39"/>
      <c r="AB238" s="39"/>
      <c r="AC238" s="39"/>
      <c r="AD238" s="39"/>
      <c r="AE238" s="39"/>
      <c r="AR238" s="238" t="s">
        <v>245</v>
      </c>
      <c r="AT238" s="238" t="s">
        <v>150</v>
      </c>
      <c r="AU238" s="238" t="s">
        <v>87</v>
      </c>
      <c r="AY238" s="18" t="s">
        <v>148</v>
      </c>
      <c r="BE238" s="239">
        <f>IF(N238="základní",J238,0)</f>
        <v>0</v>
      </c>
      <c r="BF238" s="239">
        <f>IF(N238="snížená",J238,0)</f>
        <v>0</v>
      </c>
      <c r="BG238" s="239">
        <f>IF(N238="zákl. přenesená",J238,0)</f>
        <v>0</v>
      </c>
      <c r="BH238" s="239">
        <f>IF(N238="sníž. přenesená",J238,0)</f>
        <v>0</v>
      </c>
      <c r="BI238" s="239">
        <f>IF(N238="nulová",J238,0)</f>
        <v>0</v>
      </c>
      <c r="BJ238" s="18" t="s">
        <v>85</v>
      </c>
      <c r="BK238" s="239">
        <f>ROUND(I238*H238,2)</f>
        <v>0</v>
      </c>
      <c r="BL238" s="18" t="s">
        <v>245</v>
      </c>
      <c r="BM238" s="238" t="s">
        <v>1185</v>
      </c>
    </row>
    <row r="239" spans="1:51" s="13" customFormat="1" ht="12">
      <c r="A239" s="13"/>
      <c r="B239" s="245"/>
      <c r="C239" s="246"/>
      <c r="D239" s="240" t="s">
        <v>159</v>
      </c>
      <c r="E239" s="247" t="s">
        <v>1</v>
      </c>
      <c r="F239" s="248" t="s">
        <v>1186</v>
      </c>
      <c r="G239" s="246"/>
      <c r="H239" s="249">
        <v>1050</v>
      </c>
      <c r="I239" s="250"/>
      <c r="J239" s="246"/>
      <c r="K239" s="246"/>
      <c r="L239" s="251"/>
      <c r="M239" s="252"/>
      <c r="N239" s="253"/>
      <c r="O239" s="253"/>
      <c r="P239" s="253"/>
      <c r="Q239" s="253"/>
      <c r="R239" s="253"/>
      <c r="S239" s="253"/>
      <c r="T239" s="254"/>
      <c r="U239" s="13"/>
      <c r="V239" s="13"/>
      <c r="W239" s="13"/>
      <c r="X239" s="13"/>
      <c r="Y239" s="13"/>
      <c r="Z239" s="13"/>
      <c r="AA239" s="13"/>
      <c r="AB239" s="13"/>
      <c r="AC239" s="13"/>
      <c r="AD239" s="13"/>
      <c r="AE239" s="13"/>
      <c r="AT239" s="255" t="s">
        <v>159</v>
      </c>
      <c r="AU239" s="255" t="s">
        <v>87</v>
      </c>
      <c r="AV239" s="13" t="s">
        <v>87</v>
      </c>
      <c r="AW239" s="13" t="s">
        <v>32</v>
      </c>
      <c r="AX239" s="13" t="s">
        <v>77</v>
      </c>
      <c r="AY239" s="255" t="s">
        <v>148</v>
      </c>
    </row>
    <row r="240" spans="1:51" s="15" customFormat="1" ht="12">
      <c r="A240" s="15"/>
      <c r="B240" s="266"/>
      <c r="C240" s="267"/>
      <c r="D240" s="240" t="s">
        <v>159</v>
      </c>
      <c r="E240" s="268" t="s">
        <v>1</v>
      </c>
      <c r="F240" s="269" t="s">
        <v>167</v>
      </c>
      <c r="G240" s="267"/>
      <c r="H240" s="270">
        <v>1050</v>
      </c>
      <c r="I240" s="271"/>
      <c r="J240" s="267"/>
      <c r="K240" s="267"/>
      <c r="L240" s="272"/>
      <c r="M240" s="273"/>
      <c r="N240" s="274"/>
      <c r="O240" s="274"/>
      <c r="P240" s="274"/>
      <c r="Q240" s="274"/>
      <c r="R240" s="274"/>
      <c r="S240" s="274"/>
      <c r="T240" s="275"/>
      <c r="U240" s="15"/>
      <c r="V240" s="15"/>
      <c r="W240" s="15"/>
      <c r="X240" s="15"/>
      <c r="Y240" s="15"/>
      <c r="Z240" s="15"/>
      <c r="AA240" s="15"/>
      <c r="AB240" s="15"/>
      <c r="AC240" s="15"/>
      <c r="AD240" s="15"/>
      <c r="AE240" s="15"/>
      <c r="AT240" s="276" t="s">
        <v>159</v>
      </c>
      <c r="AU240" s="276" t="s">
        <v>87</v>
      </c>
      <c r="AV240" s="15" t="s">
        <v>155</v>
      </c>
      <c r="AW240" s="15" t="s">
        <v>32</v>
      </c>
      <c r="AX240" s="15" t="s">
        <v>85</v>
      </c>
      <c r="AY240" s="276" t="s">
        <v>148</v>
      </c>
    </row>
    <row r="241" spans="1:65" s="2" customFormat="1" ht="24.15" customHeight="1">
      <c r="A241" s="39"/>
      <c r="B241" s="40"/>
      <c r="C241" s="227" t="s">
        <v>376</v>
      </c>
      <c r="D241" s="227" t="s">
        <v>150</v>
      </c>
      <c r="E241" s="228" t="s">
        <v>1187</v>
      </c>
      <c r="F241" s="229" t="s">
        <v>1188</v>
      </c>
      <c r="G241" s="230" t="s">
        <v>153</v>
      </c>
      <c r="H241" s="231">
        <v>293.975</v>
      </c>
      <c r="I241" s="232"/>
      <c r="J241" s="233">
        <f>ROUND(I241*H241,2)</f>
        <v>0</v>
      </c>
      <c r="K241" s="229" t="s">
        <v>163</v>
      </c>
      <c r="L241" s="45"/>
      <c r="M241" s="234" t="s">
        <v>1</v>
      </c>
      <c r="N241" s="235" t="s">
        <v>42</v>
      </c>
      <c r="O241" s="92"/>
      <c r="P241" s="236">
        <f>O241*H241</f>
        <v>0</v>
      </c>
      <c r="Q241" s="236">
        <v>0.006</v>
      </c>
      <c r="R241" s="236">
        <f>Q241*H241</f>
        <v>1.7638500000000001</v>
      </c>
      <c r="S241" s="236">
        <v>0</v>
      </c>
      <c r="T241" s="237">
        <f>S241*H241</f>
        <v>0</v>
      </c>
      <c r="U241" s="39"/>
      <c r="V241" s="39"/>
      <c r="W241" s="39"/>
      <c r="X241" s="39"/>
      <c r="Y241" s="39"/>
      <c r="Z241" s="39"/>
      <c r="AA241" s="39"/>
      <c r="AB241" s="39"/>
      <c r="AC241" s="39"/>
      <c r="AD241" s="39"/>
      <c r="AE241" s="39"/>
      <c r="AR241" s="238" t="s">
        <v>245</v>
      </c>
      <c r="AT241" s="238" t="s">
        <v>150</v>
      </c>
      <c r="AU241" s="238" t="s">
        <v>87</v>
      </c>
      <c r="AY241" s="18" t="s">
        <v>148</v>
      </c>
      <c r="BE241" s="239">
        <f>IF(N241="základní",J241,0)</f>
        <v>0</v>
      </c>
      <c r="BF241" s="239">
        <f>IF(N241="snížená",J241,0)</f>
        <v>0</v>
      </c>
      <c r="BG241" s="239">
        <f>IF(N241="zákl. přenesená",J241,0)</f>
        <v>0</v>
      </c>
      <c r="BH241" s="239">
        <f>IF(N241="sníž. přenesená",J241,0)</f>
        <v>0</v>
      </c>
      <c r="BI241" s="239">
        <f>IF(N241="nulová",J241,0)</f>
        <v>0</v>
      </c>
      <c r="BJ241" s="18" t="s">
        <v>85</v>
      </c>
      <c r="BK241" s="239">
        <f>ROUND(I241*H241,2)</f>
        <v>0</v>
      </c>
      <c r="BL241" s="18" t="s">
        <v>245</v>
      </c>
      <c r="BM241" s="238" t="s">
        <v>1189</v>
      </c>
    </row>
    <row r="242" spans="1:51" s="14" customFormat="1" ht="12">
      <c r="A242" s="14"/>
      <c r="B242" s="256"/>
      <c r="C242" s="257"/>
      <c r="D242" s="240" t="s">
        <v>159</v>
      </c>
      <c r="E242" s="258" t="s">
        <v>1</v>
      </c>
      <c r="F242" s="259" t="s">
        <v>1190</v>
      </c>
      <c r="G242" s="257"/>
      <c r="H242" s="258" t="s">
        <v>1</v>
      </c>
      <c r="I242" s="260"/>
      <c r="J242" s="257"/>
      <c r="K242" s="257"/>
      <c r="L242" s="261"/>
      <c r="M242" s="262"/>
      <c r="N242" s="263"/>
      <c r="O242" s="263"/>
      <c r="P242" s="263"/>
      <c r="Q242" s="263"/>
      <c r="R242" s="263"/>
      <c r="S242" s="263"/>
      <c r="T242" s="264"/>
      <c r="U242" s="14"/>
      <c r="V242" s="14"/>
      <c r="W242" s="14"/>
      <c r="X242" s="14"/>
      <c r="Y242" s="14"/>
      <c r="Z242" s="14"/>
      <c r="AA242" s="14"/>
      <c r="AB242" s="14"/>
      <c r="AC242" s="14"/>
      <c r="AD242" s="14"/>
      <c r="AE242" s="14"/>
      <c r="AT242" s="265" t="s">
        <v>159</v>
      </c>
      <c r="AU242" s="265" t="s">
        <v>87</v>
      </c>
      <c r="AV242" s="14" t="s">
        <v>85</v>
      </c>
      <c r="AW242" s="14" t="s">
        <v>32</v>
      </c>
      <c r="AX242" s="14" t="s">
        <v>77</v>
      </c>
      <c r="AY242" s="265" t="s">
        <v>148</v>
      </c>
    </row>
    <row r="243" spans="1:51" s="13" customFormat="1" ht="12">
      <c r="A243" s="13"/>
      <c r="B243" s="245"/>
      <c r="C243" s="246"/>
      <c r="D243" s="240" t="s">
        <v>159</v>
      </c>
      <c r="E243" s="247" t="s">
        <v>1</v>
      </c>
      <c r="F243" s="248" t="s">
        <v>1191</v>
      </c>
      <c r="G243" s="246"/>
      <c r="H243" s="249">
        <v>24.715</v>
      </c>
      <c r="I243" s="250"/>
      <c r="J243" s="246"/>
      <c r="K243" s="246"/>
      <c r="L243" s="251"/>
      <c r="M243" s="252"/>
      <c r="N243" s="253"/>
      <c r="O243" s="253"/>
      <c r="P243" s="253"/>
      <c r="Q243" s="253"/>
      <c r="R243" s="253"/>
      <c r="S243" s="253"/>
      <c r="T243" s="254"/>
      <c r="U243" s="13"/>
      <c r="V243" s="13"/>
      <c r="W243" s="13"/>
      <c r="X243" s="13"/>
      <c r="Y243" s="13"/>
      <c r="Z243" s="13"/>
      <c r="AA243" s="13"/>
      <c r="AB243" s="13"/>
      <c r="AC243" s="13"/>
      <c r="AD243" s="13"/>
      <c r="AE243" s="13"/>
      <c r="AT243" s="255" t="s">
        <v>159</v>
      </c>
      <c r="AU243" s="255" t="s">
        <v>87</v>
      </c>
      <c r="AV243" s="13" t="s">
        <v>87</v>
      </c>
      <c r="AW243" s="13" t="s">
        <v>32</v>
      </c>
      <c r="AX243" s="13" t="s">
        <v>77</v>
      </c>
      <c r="AY243" s="255" t="s">
        <v>148</v>
      </c>
    </row>
    <row r="244" spans="1:51" s="13" customFormat="1" ht="12">
      <c r="A244" s="13"/>
      <c r="B244" s="245"/>
      <c r="C244" s="246"/>
      <c r="D244" s="240" t="s">
        <v>159</v>
      </c>
      <c r="E244" s="247" t="s">
        <v>1</v>
      </c>
      <c r="F244" s="248" t="s">
        <v>1192</v>
      </c>
      <c r="G244" s="246"/>
      <c r="H244" s="249">
        <v>1.43</v>
      </c>
      <c r="I244" s="250"/>
      <c r="J244" s="246"/>
      <c r="K244" s="246"/>
      <c r="L244" s="251"/>
      <c r="M244" s="252"/>
      <c r="N244" s="253"/>
      <c r="O244" s="253"/>
      <c r="P244" s="253"/>
      <c r="Q244" s="253"/>
      <c r="R244" s="253"/>
      <c r="S244" s="253"/>
      <c r="T244" s="254"/>
      <c r="U244" s="13"/>
      <c r="V244" s="13"/>
      <c r="W244" s="13"/>
      <c r="X244" s="13"/>
      <c r="Y244" s="13"/>
      <c r="Z244" s="13"/>
      <c r="AA244" s="13"/>
      <c r="AB244" s="13"/>
      <c r="AC244" s="13"/>
      <c r="AD244" s="13"/>
      <c r="AE244" s="13"/>
      <c r="AT244" s="255" t="s">
        <v>159</v>
      </c>
      <c r="AU244" s="255" t="s">
        <v>87</v>
      </c>
      <c r="AV244" s="13" t="s">
        <v>87</v>
      </c>
      <c r="AW244" s="13" t="s">
        <v>32</v>
      </c>
      <c r="AX244" s="13" t="s">
        <v>77</v>
      </c>
      <c r="AY244" s="255" t="s">
        <v>148</v>
      </c>
    </row>
    <row r="245" spans="1:51" s="13" customFormat="1" ht="12">
      <c r="A245" s="13"/>
      <c r="B245" s="245"/>
      <c r="C245" s="246"/>
      <c r="D245" s="240" t="s">
        <v>159</v>
      </c>
      <c r="E245" s="247" t="s">
        <v>1</v>
      </c>
      <c r="F245" s="248" t="s">
        <v>1193</v>
      </c>
      <c r="G245" s="246"/>
      <c r="H245" s="249">
        <v>112.53</v>
      </c>
      <c r="I245" s="250"/>
      <c r="J245" s="246"/>
      <c r="K245" s="246"/>
      <c r="L245" s="251"/>
      <c r="M245" s="252"/>
      <c r="N245" s="253"/>
      <c r="O245" s="253"/>
      <c r="P245" s="253"/>
      <c r="Q245" s="253"/>
      <c r="R245" s="253"/>
      <c r="S245" s="253"/>
      <c r="T245" s="254"/>
      <c r="U245" s="13"/>
      <c r="V245" s="13"/>
      <c r="W245" s="13"/>
      <c r="X245" s="13"/>
      <c r="Y245" s="13"/>
      <c r="Z245" s="13"/>
      <c r="AA245" s="13"/>
      <c r="AB245" s="13"/>
      <c r="AC245" s="13"/>
      <c r="AD245" s="13"/>
      <c r="AE245" s="13"/>
      <c r="AT245" s="255" t="s">
        <v>159</v>
      </c>
      <c r="AU245" s="255" t="s">
        <v>87</v>
      </c>
      <c r="AV245" s="13" t="s">
        <v>87</v>
      </c>
      <c r="AW245" s="13" t="s">
        <v>32</v>
      </c>
      <c r="AX245" s="13" t="s">
        <v>77</v>
      </c>
      <c r="AY245" s="255" t="s">
        <v>148</v>
      </c>
    </row>
    <row r="246" spans="1:51" s="13" customFormat="1" ht="12">
      <c r="A246" s="13"/>
      <c r="B246" s="245"/>
      <c r="C246" s="246"/>
      <c r="D246" s="240" t="s">
        <v>159</v>
      </c>
      <c r="E246" s="247" t="s">
        <v>1</v>
      </c>
      <c r="F246" s="248" t="s">
        <v>1194</v>
      </c>
      <c r="G246" s="246"/>
      <c r="H246" s="249">
        <v>49</v>
      </c>
      <c r="I246" s="250"/>
      <c r="J246" s="246"/>
      <c r="K246" s="246"/>
      <c r="L246" s="251"/>
      <c r="M246" s="252"/>
      <c r="N246" s="253"/>
      <c r="O246" s="253"/>
      <c r="P246" s="253"/>
      <c r="Q246" s="253"/>
      <c r="R246" s="253"/>
      <c r="S246" s="253"/>
      <c r="T246" s="254"/>
      <c r="U246" s="13"/>
      <c r="V246" s="13"/>
      <c r="W246" s="13"/>
      <c r="X246" s="13"/>
      <c r="Y246" s="13"/>
      <c r="Z246" s="13"/>
      <c r="AA246" s="13"/>
      <c r="AB246" s="13"/>
      <c r="AC246" s="13"/>
      <c r="AD246" s="13"/>
      <c r="AE246" s="13"/>
      <c r="AT246" s="255" t="s">
        <v>159</v>
      </c>
      <c r="AU246" s="255" t="s">
        <v>87</v>
      </c>
      <c r="AV246" s="13" t="s">
        <v>87</v>
      </c>
      <c r="AW246" s="13" t="s">
        <v>32</v>
      </c>
      <c r="AX246" s="13" t="s">
        <v>77</v>
      </c>
      <c r="AY246" s="255" t="s">
        <v>148</v>
      </c>
    </row>
    <row r="247" spans="1:51" s="13" customFormat="1" ht="12">
      <c r="A247" s="13"/>
      <c r="B247" s="245"/>
      <c r="C247" s="246"/>
      <c r="D247" s="240" t="s">
        <v>159</v>
      </c>
      <c r="E247" s="247" t="s">
        <v>1</v>
      </c>
      <c r="F247" s="248" t="s">
        <v>1195</v>
      </c>
      <c r="G247" s="246"/>
      <c r="H247" s="249">
        <v>106.3</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159</v>
      </c>
      <c r="AU247" s="255" t="s">
        <v>87</v>
      </c>
      <c r="AV247" s="13" t="s">
        <v>87</v>
      </c>
      <c r="AW247" s="13" t="s">
        <v>32</v>
      </c>
      <c r="AX247" s="13" t="s">
        <v>77</v>
      </c>
      <c r="AY247" s="255" t="s">
        <v>148</v>
      </c>
    </row>
    <row r="248" spans="1:51" s="15" customFormat="1" ht="12">
      <c r="A248" s="15"/>
      <c r="B248" s="266"/>
      <c r="C248" s="267"/>
      <c r="D248" s="240" t="s">
        <v>159</v>
      </c>
      <c r="E248" s="268" t="s">
        <v>1</v>
      </c>
      <c r="F248" s="269" t="s">
        <v>167</v>
      </c>
      <c r="G248" s="267"/>
      <c r="H248" s="270">
        <v>293.975</v>
      </c>
      <c r="I248" s="271"/>
      <c r="J248" s="267"/>
      <c r="K248" s="267"/>
      <c r="L248" s="272"/>
      <c r="M248" s="273"/>
      <c r="N248" s="274"/>
      <c r="O248" s="274"/>
      <c r="P248" s="274"/>
      <c r="Q248" s="274"/>
      <c r="R248" s="274"/>
      <c r="S248" s="274"/>
      <c r="T248" s="275"/>
      <c r="U248" s="15"/>
      <c r="V248" s="15"/>
      <c r="W248" s="15"/>
      <c r="X248" s="15"/>
      <c r="Y248" s="15"/>
      <c r="Z248" s="15"/>
      <c r="AA248" s="15"/>
      <c r="AB248" s="15"/>
      <c r="AC248" s="15"/>
      <c r="AD248" s="15"/>
      <c r="AE248" s="15"/>
      <c r="AT248" s="276" t="s">
        <v>159</v>
      </c>
      <c r="AU248" s="276" t="s">
        <v>87</v>
      </c>
      <c r="AV248" s="15" t="s">
        <v>155</v>
      </c>
      <c r="AW248" s="15" t="s">
        <v>32</v>
      </c>
      <c r="AX248" s="15" t="s">
        <v>85</v>
      </c>
      <c r="AY248" s="276" t="s">
        <v>148</v>
      </c>
    </row>
    <row r="249" spans="1:65" s="2" customFormat="1" ht="24.15" customHeight="1">
      <c r="A249" s="39"/>
      <c r="B249" s="40"/>
      <c r="C249" s="288" t="s">
        <v>383</v>
      </c>
      <c r="D249" s="288" t="s">
        <v>295</v>
      </c>
      <c r="E249" s="289" t="s">
        <v>1196</v>
      </c>
      <c r="F249" s="290" t="s">
        <v>1197</v>
      </c>
      <c r="G249" s="291" t="s">
        <v>174</v>
      </c>
      <c r="H249" s="292">
        <v>22.088</v>
      </c>
      <c r="I249" s="293"/>
      <c r="J249" s="294">
        <f>ROUND(I249*H249,2)</f>
        <v>0</v>
      </c>
      <c r="K249" s="290" t="s">
        <v>163</v>
      </c>
      <c r="L249" s="295"/>
      <c r="M249" s="296" t="s">
        <v>1</v>
      </c>
      <c r="N249" s="297" t="s">
        <v>42</v>
      </c>
      <c r="O249" s="92"/>
      <c r="P249" s="236">
        <f>O249*H249</f>
        <v>0</v>
      </c>
      <c r="Q249" s="236">
        <v>0.03</v>
      </c>
      <c r="R249" s="236">
        <f>Q249*H249</f>
        <v>0.66264</v>
      </c>
      <c r="S249" s="236">
        <v>0</v>
      </c>
      <c r="T249" s="237">
        <f>S249*H249</f>
        <v>0</v>
      </c>
      <c r="U249" s="39"/>
      <c r="V249" s="39"/>
      <c r="W249" s="39"/>
      <c r="X249" s="39"/>
      <c r="Y249" s="39"/>
      <c r="Z249" s="39"/>
      <c r="AA249" s="39"/>
      <c r="AB249" s="39"/>
      <c r="AC249" s="39"/>
      <c r="AD249" s="39"/>
      <c r="AE249" s="39"/>
      <c r="AR249" s="238" t="s">
        <v>351</v>
      </c>
      <c r="AT249" s="238" t="s">
        <v>295</v>
      </c>
      <c r="AU249" s="238" t="s">
        <v>87</v>
      </c>
      <c r="AY249" s="18" t="s">
        <v>148</v>
      </c>
      <c r="BE249" s="239">
        <f>IF(N249="základní",J249,0)</f>
        <v>0</v>
      </c>
      <c r="BF249" s="239">
        <f>IF(N249="snížená",J249,0)</f>
        <v>0</v>
      </c>
      <c r="BG249" s="239">
        <f>IF(N249="zákl. přenesená",J249,0)</f>
        <v>0</v>
      </c>
      <c r="BH249" s="239">
        <f>IF(N249="sníž. přenesená",J249,0)</f>
        <v>0</v>
      </c>
      <c r="BI249" s="239">
        <f>IF(N249="nulová",J249,0)</f>
        <v>0</v>
      </c>
      <c r="BJ249" s="18" t="s">
        <v>85</v>
      </c>
      <c r="BK249" s="239">
        <f>ROUND(I249*H249,2)</f>
        <v>0</v>
      </c>
      <c r="BL249" s="18" t="s">
        <v>245</v>
      </c>
      <c r="BM249" s="238" t="s">
        <v>1198</v>
      </c>
    </row>
    <row r="250" spans="1:51" s="13" customFormat="1" ht="12">
      <c r="A250" s="13"/>
      <c r="B250" s="245"/>
      <c r="C250" s="246"/>
      <c r="D250" s="240" t="s">
        <v>159</v>
      </c>
      <c r="E250" s="247" t="s">
        <v>1</v>
      </c>
      <c r="F250" s="248" t="s">
        <v>1199</v>
      </c>
      <c r="G250" s="246"/>
      <c r="H250" s="249">
        <v>4.35</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159</v>
      </c>
      <c r="AU250" s="255" t="s">
        <v>87</v>
      </c>
      <c r="AV250" s="13" t="s">
        <v>87</v>
      </c>
      <c r="AW250" s="13" t="s">
        <v>32</v>
      </c>
      <c r="AX250" s="13" t="s">
        <v>77</v>
      </c>
      <c r="AY250" s="255" t="s">
        <v>148</v>
      </c>
    </row>
    <row r="251" spans="1:51" s="13" customFormat="1" ht="12">
      <c r="A251" s="13"/>
      <c r="B251" s="245"/>
      <c r="C251" s="246"/>
      <c r="D251" s="240" t="s">
        <v>159</v>
      </c>
      <c r="E251" s="247" t="s">
        <v>1</v>
      </c>
      <c r="F251" s="248" t="s">
        <v>1200</v>
      </c>
      <c r="G251" s="246"/>
      <c r="H251" s="249">
        <v>0.126</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159</v>
      </c>
      <c r="AU251" s="255" t="s">
        <v>87</v>
      </c>
      <c r="AV251" s="13" t="s">
        <v>87</v>
      </c>
      <c r="AW251" s="13" t="s">
        <v>32</v>
      </c>
      <c r="AX251" s="13" t="s">
        <v>77</v>
      </c>
      <c r="AY251" s="255" t="s">
        <v>148</v>
      </c>
    </row>
    <row r="252" spans="1:51" s="13" customFormat="1" ht="12">
      <c r="A252" s="13"/>
      <c r="B252" s="245"/>
      <c r="C252" s="246"/>
      <c r="D252" s="240" t="s">
        <v>159</v>
      </c>
      <c r="E252" s="247" t="s">
        <v>1</v>
      </c>
      <c r="F252" s="248" t="s">
        <v>1201</v>
      </c>
      <c r="G252" s="246"/>
      <c r="H252" s="249">
        <v>6.189</v>
      </c>
      <c r="I252" s="250"/>
      <c r="J252" s="246"/>
      <c r="K252" s="246"/>
      <c r="L252" s="251"/>
      <c r="M252" s="252"/>
      <c r="N252" s="253"/>
      <c r="O252" s="253"/>
      <c r="P252" s="253"/>
      <c r="Q252" s="253"/>
      <c r="R252" s="253"/>
      <c r="S252" s="253"/>
      <c r="T252" s="254"/>
      <c r="U252" s="13"/>
      <c r="V252" s="13"/>
      <c r="W252" s="13"/>
      <c r="X252" s="13"/>
      <c r="Y252" s="13"/>
      <c r="Z252" s="13"/>
      <c r="AA252" s="13"/>
      <c r="AB252" s="13"/>
      <c r="AC252" s="13"/>
      <c r="AD252" s="13"/>
      <c r="AE252" s="13"/>
      <c r="AT252" s="255" t="s">
        <v>159</v>
      </c>
      <c r="AU252" s="255" t="s">
        <v>87</v>
      </c>
      <c r="AV252" s="13" t="s">
        <v>87</v>
      </c>
      <c r="AW252" s="13" t="s">
        <v>32</v>
      </c>
      <c r="AX252" s="13" t="s">
        <v>77</v>
      </c>
      <c r="AY252" s="255" t="s">
        <v>148</v>
      </c>
    </row>
    <row r="253" spans="1:51" s="13" customFormat="1" ht="12">
      <c r="A253" s="13"/>
      <c r="B253" s="245"/>
      <c r="C253" s="246"/>
      <c r="D253" s="240" t="s">
        <v>159</v>
      </c>
      <c r="E253" s="247" t="s">
        <v>1</v>
      </c>
      <c r="F253" s="248" t="s">
        <v>1202</v>
      </c>
      <c r="G253" s="246"/>
      <c r="H253" s="249">
        <v>2.695</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159</v>
      </c>
      <c r="AU253" s="255" t="s">
        <v>87</v>
      </c>
      <c r="AV253" s="13" t="s">
        <v>87</v>
      </c>
      <c r="AW253" s="13" t="s">
        <v>32</v>
      </c>
      <c r="AX253" s="13" t="s">
        <v>77</v>
      </c>
      <c r="AY253" s="255" t="s">
        <v>148</v>
      </c>
    </row>
    <row r="254" spans="1:51" s="13" customFormat="1" ht="12">
      <c r="A254" s="13"/>
      <c r="B254" s="245"/>
      <c r="C254" s="246"/>
      <c r="D254" s="240" t="s">
        <v>159</v>
      </c>
      <c r="E254" s="247" t="s">
        <v>1</v>
      </c>
      <c r="F254" s="248" t="s">
        <v>1203</v>
      </c>
      <c r="G254" s="246"/>
      <c r="H254" s="249">
        <v>5.847</v>
      </c>
      <c r="I254" s="250"/>
      <c r="J254" s="246"/>
      <c r="K254" s="246"/>
      <c r="L254" s="251"/>
      <c r="M254" s="252"/>
      <c r="N254" s="253"/>
      <c r="O254" s="253"/>
      <c r="P254" s="253"/>
      <c r="Q254" s="253"/>
      <c r="R254" s="253"/>
      <c r="S254" s="253"/>
      <c r="T254" s="254"/>
      <c r="U254" s="13"/>
      <c r="V254" s="13"/>
      <c r="W254" s="13"/>
      <c r="X254" s="13"/>
      <c r="Y254" s="13"/>
      <c r="Z254" s="13"/>
      <c r="AA254" s="13"/>
      <c r="AB254" s="13"/>
      <c r="AC254" s="13"/>
      <c r="AD254" s="13"/>
      <c r="AE254" s="13"/>
      <c r="AT254" s="255" t="s">
        <v>159</v>
      </c>
      <c r="AU254" s="255" t="s">
        <v>87</v>
      </c>
      <c r="AV254" s="13" t="s">
        <v>87</v>
      </c>
      <c r="AW254" s="13" t="s">
        <v>32</v>
      </c>
      <c r="AX254" s="13" t="s">
        <v>77</v>
      </c>
      <c r="AY254" s="255" t="s">
        <v>148</v>
      </c>
    </row>
    <row r="255" spans="1:51" s="15" customFormat="1" ht="12">
      <c r="A255" s="15"/>
      <c r="B255" s="266"/>
      <c r="C255" s="267"/>
      <c r="D255" s="240" t="s">
        <v>159</v>
      </c>
      <c r="E255" s="268" t="s">
        <v>1</v>
      </c>
      <c r="F255" s="269" t="s">
        <v>167</v>
      </c>
      <c r="G255" s="267"/>
      <c r="H255" s="270">
        <v>19.207</v>
      </c>
      <c r="I255" s="271"/>
      <c r="J255" s="267"/>
      <c r="K255" s="267"/>
      <c r="L255" s="272"/>
      <c r="M255" s="273"/>
      <c r="N255" s="274"/>
      <c r="O255" s="274"/>
      <c r="P255" s="274"/>
      <c r="Q255" s="274"/>
      <c r="R255" s="274"/>
      <c r="S255" s="274"/>
      <c r="T255" s="275"/>
      <c r="U255" s="15"/>
      <c r="V255" s="15"/>
      <c r="W255" s="15"/>
      <c r="X255" s="15"/>
      <c r="Y255" s="15"/>
      <c r="Z255" s="15"/>
      <c r="AA255" s="15"/>
      <c r="AB255" s="15"/>
      <c r="AC255" s="15"/>
      <c r="AD255" s="15"/>
      <c r="AE255" s="15"/>
      <c r="AT255" s="276" t="s">
        <v>159</v>
      </c>
      <c r="AU255" s="276" t="s">
        <v>87</v>
      </c>
      <c r="AV255" s="15" t="s">
        <v>155</v>
      </c>
      <c r="AW255" s="15" t="s">
        <v>32</v>
      </c>
      <c r="AX255" s="15" t="s">
        <v>85</v>
      </c>
      <c r="AY255" s="276" t="s">
        <v>148</v>
      </c>
    </row>
    <row r="256" spans="1:51" s="13" customFormat="1" ht="12">
      <c r="A256" s="13"/>
      <c r="B256" s="245"/>
      <c r="C256" s="246"/>
      <c r="D256" s="240" t="s">
        <v>159</v>
      </c>
      <c r="E256" s="246"/>
      <c r="F256" s="248" t="s">
        <v>1204</v>
      </c>
      <c r="G256" s="246"/>
      <c r="H256" s="249">
        <v>22.088</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159</v>
      </c>
      <c r="AU256" s="255" t="s">
        <v>87</v>
      </c>
      <c r="AV256" s="13" t="s">
        <v>87</v>
      </c>
      <c r="AW256" s="13" t="s">
        <v>4</v>
      </c>
      <c r="AX256" s="13" t="s">
        <v>85</v>
      </c>
      <c r="AY256" s="255" t="s">
        <v>148</v>
      </c>
    </row>
    <row r="257" spans="1:65" s="2" customFormat="1" ht="33" customHeight="1">
      <c r="A257" s="39"/>
      <c r="B257" s="40"/>
      <c r="C257" s="227" t="s">
        <v>386</v>
      </c>
      <c r="D257" s="227" t="s">
        <v>150</v>
      </c>
      <c r="E257" s="228" t="s">
        <v>1205</v>
      </c>
      <c r="F257" s="229" t="s">
        <v>1206</v>
      </c>
      <c r="G257" s="230" t="s">
        <v>153</v>
      </c>
      <c r="H257" s="231">
        <v>943</v>
      </c>
      <c r="I257" s="232"/>
      <c r="J257" s="233">
        <f>ROUND(I257*H257,2)</f>
        <v>0</v>
      </c>
      <c r="K257" s="229" t="s">
        <v>163</v>
      </c>
      <c r="L257" s="45"/>
      <c r="M257" s="234" t="s">
        <v>1</v>
      </c>
      <c r="N257" s="235" t="s">
        <v>42</v>
      </c>
      <c r="O257" s="92"/>
      <c r="P257" s="236">
        <f>O257*H257</f>
        <v>0</v>
      </c>
      <c r="Q257" s="236">
        <v>0.00116</v>
      </c>
      <c r="R257" s="236">
        <f>Q257*H257</f>
        <v>1.09388</v>
      </c>
      <c r="S257" s="236">
        <v>0</v>
      </c>
      <c r="T257" s="237">
        <f>S257*H257</f>
        <v>0</v>
      </c>
      <c r="U257" s="39"/>
      <c r="V257" s="39"/>
      <c r="W257" s="39"/>
      <c r="X257" s="39"/>
      <c r="Y257" s="39"/>
      <c r="Z257" s="39"/>
      <c r="AA257" s="39"/>
      <c r="AB257" s="39"/>
      <c r="AC257" s="39"/>
      <c r="AD257" s="39"/>
      <c r="AE257" s="39"/>
      <c r="AR257" s="238" t="s">
        <v>245</v>
      </c>
      <c r="AT257" s="238" t="s">
        <v>150</v>
      </c>
      <c r="AU257" s="238" t="s">
        <v>87</v>
      </c>
      <c r="AY257" s="18" t="s">
        <v>148</v>
      </c>
      <c r="BE257" s="239">
        <f>IF(N257="základní",J257,0)</f>
        <v>0</v>
      </c>
      <c r="BF257" s="239">
        <f>IF(N257="snížená",J257,0)</f>
        <v>0</v>
      </c>
      <c r="BG257" s="239">
        <f>IF(N257="zákl. přenesená",J257,0)</f>
        <v>0</v>
      </c>
      <c r="BH257" s="239">
        <f>IF(N257="sníž. přenesená",J257,0)</f>
        <v>0</v>
      </c>
      <c r="BI257" s="239">
        <f>IF(N257="nulová",J257,0)</f>
        <v>0</v>
      </c>
      <c r="BJ257" s="18" t="s">
        <v>85</v>
      </c>
      <c r="BK257" s="239">
        <f>ROUND(I257*H257,2)</f>
        <v>0</v>
      </c>
      <c r="BL257" s="18" t="s">
        <v>245</v>
      </c>
      <c r="BM257" s="238" t="s">
        <v>1207</v>
      </c>
    </row>
    <row r="258" spans="1:51" s="13" customFormat="1" ht="12">
      <c r="A258" s="13"/>
      <c r="B258" s="245"/>
      <c r="C258" s="246"/>
      <c r="D258" s="240" t="s">
        <v>159</v>
      </c>
      <c r="E258" s="247" t="s">
        <v>1</v>
      </c>
      <c r="F258" s="248" t="s">
        <v>1208</v>
      </c>
      <c r="G258" s="246"/>
      <c r="H258" s="249">
        <v>943</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159</v>
      </c>
      <c r="AU258" s="255" t="s">
        <v>87</v>
      </c>
      <c r="AV258" s="13" t="s">
        <v>87</v>
      </c>
      <c r="AW258" s="13" t="s">
        <v>32</v>
      </c>
      <c r="AX258" s="13" t="s">
        <v>77</v>
      </c>
      <c r="AY258" s="255" t="s">
        <v>148</v>
      </c>
    </row>
    <row r="259" spans="1:51" s="15" customFormat="1" ht="12">
      <c r="A259" s="15"/>
      <c r="B259" s="266"/>
      <c r="C259" s="267"/>
      <c r="D259" s="240" t="s">
        <v>159</v>
      </c>
      <c r="E259" s="268" t="s">
        <v>1</v>
      </c>
      <c r="F259" s="269" t="s">
        <v>167</v>
      </c>
      <c r="G259" s="267"/>
      <c r="H259" s="270">
        <v>943</v>
      </c>
      <c r="I259" s="271"/>
      <c r="J259" s="267"/>
      <c r="K259" s="267"/>
      <c r="L259" s="272"/>
      <c r="M259" s="273"/>
      <c r="N259" s="274"/>
      <c r="O259" s="274"/>
      <c r="P259" s="274"/>
      <c r="Q259" s="274"/>
      <c r="R259" s="274"/>
      <c r="S259" s="274"/>
      <c r="T259" s="275"/>
      <c r="U259" s="15"/>
      <c r="V259" s="15"/>
      <c r="W259" s="15"/>
      <c r="X259" s="15"/>
      <c r="Y259" s="15"/>
      <c r="Z259" s="15"/>
      <c r="AA259" s="15"/>
      <c r="AB259" s="15"/>
      <c r="AC259" s="15"/>
      <c r="AD259" s="15"/>
      <c r="AE259" s="15"/>
      <c r="AT259" s="276" t="s">
        <v>159</v>
      </c>
      <c r="AU259" s="276" t="s">
        <v>87</v>
      </c>
      <c r="AV259" s="15" t="s">
        <v>155</v>
      </c>
      <c r="AW259" s="15" t="s">
        <v>32</v>
      </c>
      <c r="AX259" s="15" t="s">
        <v>85</v>
      </c>
      <c r="AY259" s="276" t="s">
        <v>148</v>
      </c>
    </row>
    <row r="260" spans="1:65" s="2" customFormat="1" ht="24.15" customHeight="1">
      <c r="A260" s="39"/>
      <c r="B260" s="40"/>
      <c r="C260" s="288" t="s">
        <v>390</v>
      </c>
      <c r="D260" s="288" t="s">
        <v>295</v>
      </c>
      <c r="E260" s="289" t="s">
        <v>1209</v>
      </c>
      <c r="F260" s="290" t="s">
        <v>1210</v>
      </c>
      <c r="G260" s="291" t="s">
        <v>174</v>
      </c>
      <c r="H260" s="292">
        <v>217.294</v>
      </c>
      <c r="I260" s="293"/>
      <c r="J260" s="294">
        <f>ROUND(I260*H260,2)</f>
        <v>0</v>
      </c>
      <c r="K260" s="290" t="s">
        <v>154</v>
      </c>
      <c r="L260" s="295"/>
      <c r="M260" s="296" t="s">
        <v>1</v>
      </c>
      <c r="N260" s="297" t="s">
        <v>42</v>
      </c>
      <c r="O260" s="92"/>
      <c r="P260" s="236">
        <f>O260*H260</f>
        <v>0</v>
      </c>
      <c r="Q260" s="236">
        <v>0.0035</v>
      </c>
      <c r="R260" s="236">
        <f>Q260*H260</f>
        <v>0.760529</v>
      </c>
      <c r="S260" s="236">
        <v>0</v>
      </c>
      <c r="T260" s="237">
        <f>S260*H260</f>
        <v>0</v>
      </c>
      <c r="U260" s="39"/>
      <c r="V260" s="39"/>
      <c r="W260" s="39"/>
      <c r="X260" s="39"/>
      <c r="Y260" s="39"/>
      <c r="Z260" s="39"/>
      <c r="AA260" s="39"/>
      <c r="AB260" s="39"/>
      <c r="AC260" s="39"/>
      <c r="AD260" s="39"/>
      <c r="AE260" s="39"/>
      <c r="AR260" s="238" t="s">
        <v>351</v>
      </c>
      <c r="AT260" s="238" t="s">
        <v>295</v>
      </c>
      <c r="AU260" s="238" t="s">
        <v>87</v>
      </c>
      <c r="AY260" s="18" t="s">
        <v>148</v>
      </c>
      <c r="BE260" s="239">
        <f>IF(N260="základní",J260,0)</f>
        <v>0</v>
      </c>
      <c r="BF260" s="239">
        <f>IF(N260="snížená",J260,0)</f>
        <v>0</v>
      </c>
      <c r="BG260" s="239">
        <f>IF(N260="zákl. přenesená",J260,0)</f>
        <v>0</v>
      </c>
      <c r="BH260" s="239">
        <f>IF(N260="sníž. přenesená",J260,0)</f>
        <v>0</v>
      </c>
      <c r="BI260" s="239">
        <f>IF(N260="nulová",J260,0)</f>
        <v>0</v>
      </c>
      <c r="BJ260" s="18" t="s">
        <v>85</v>
      </c>
      <c r="BK260" s="239">
        <f>ROUND(I260*H260,2)</f>
        <v>0</v>
      </c>
      <c r="BL260" s="18" t="s">
        <v>245</v>
      </c>
      <c r="BM260" s="238" t="s">
        <v>1211</v>
      </c>
    </row>
    <row r="261" spans="1:51" s="13" customFormat="1" ht="12">
      <c r="A261" s="13"/>
      <c r="B261" s="245"/>
      <c r="C261" s="246"/>
      <c r="D261" s="240" t="s">
        <v>159</v>
      </c>
      <c r="E261" s="247" t="s">
        <v>1</v>
      </c>
      <c r="F261" s="248" t="s">
        <v>1212</v>
      </c>
      <c r="G261" s="246"/>
      <c r="H261" s="249">
        <v>213.202</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159</v>
      </c>
      <c r="AU261" s="255" t="s">
        <v>87</v>
      </c>
      <c r="AV261" s="13" t="s">
        <v>87</v>
      </c>
      <c r="AW261" s="13" t="s">
        <v>32</v>
      </c>
      <c r="AX261" s="13" t="s">
        <v>77</v>
      </c>
      <c r="AY261" s="255" t="s">
        <v>148</v>
      </c>
    </row>
    <row r="262" spans="1:51" s="13" customFormat="1" ht="12">
      <c r="A262" s="13"/>
      <c r="B262" s="245"/>
      <c r="C262" s="246"/>
      <c r="D262" s="240" t="s">
        <v>159</v>
      </c>
      <c r="E262" s="247" t="s">
        <v>1</v>
      </c>
      <c r="F262" s="248" t="s">
        <v>1213</v>
      </c>
      <c r="G262" s="246"/>
      <c r="H262" s="249">
        <v>4.092</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159</v>
      </c>
      <c r="AU262" s="255" t="s">
        <v>87</v>
      </c>
      <c r="AV262" s="13" t="s">
        <v>87</v>
      </c>
      <c r="AW262" s="13" t="s">
        <v>32</v>
      </c>
      <c r="AX262" s="13" t="s">
        <v>77</v>
      </c>
      <c r="AY262" s="255" t="s">
        <v>148</v>
      </c>
    </row>
    <row r="263" spans="1:51" s="15" customFormat="1" ht="12">
      <c r="A263" s="15"/>
      <c r="B263" s="266"/>
      <c r="C263" s="267"/>
      <c r="D263" s="240" t="s">
        <v>159</v>
      </c>
      <c r="E263" s="268" t="s">
        <v>1</v>
      </c>
      <c r="F263" s="269" t="s">
        <v>167</v>
      </c>
      <c r="G263" s="267"/>
      <c r="H263" s="270">
        <v>217.294</v>
      </c>
      <c r="I263" s="271"/>
      <c r="J263" s="267"/>
      <c r="K263" s="267"/>
      <c r="L263" s="272"/>
      <c r="M263" s="273"/>
      <c r="N263" s="274"/>
      <c r="O263" s="274"/>
      <c r="P263" s="274"/>
      <c r="Q263" s="274"/>
      <c r="R263" s="274"/>
      <c r="S263" s="274"/>
      <c r="T263" s="275"/>
      <c r="U263" s="15"/>
      <c r="V263" s="15"/>
      <c r="W263" s="15"/>
      <c r="X263" s="15"/>
      <c r="Y263" s="15"/>
      <c r="Z263" s="15"/>
      <c r="AA263" s="15"/>
      <c r="AB263" s="15"/>
      <c r="AC263" s="15"/>
      <c r="AD263" s="15"/>
      <c r="AE263" s="15"/>
      <c r="AT263" s="276" t="s">
        <v>159</v>
      </c>
      <c r="AU263" s="276" t="s">
        <v>87</v>
      </c>
      <c r="AV263" s="15" t="s">
        <v>155</v>
      </c>
      <c r="AW263" s="15" t="s">
        <v>32</v>
      </c>
      <c r="AX263" s="15" t="s">
        <v>85</v>
      </c>
      <c r="AY263" s="276" t="s">
        <v>148</v>
      </c>
    </row>
    <row r="264" spans="1:65" s="2" customFormat="1" ht="24.15" customHeight="1">
      <c r="A264" s="39"/>
      <c r="B264" s="40"/>
      <c r="C264" s="227" t="s">
        <v>394</v>
      </c>
      <c r="D264" s="227" t="s">
        <v>150</v>
      </c>
      <c r="E264" s="228" t="s">
        <v>1214</v>
      </c>
      <c r="F264" s="229" t="s">
        <v>1215</v>
      </c>
      <c r="G264" s="230" t="s">
        <v>153</v>
      </c>
      <c r="H264" s="231">
        <v>62</v>
      </c>
      <c r="I264" s="232"/>
      <c r="J264" s="233">
        <f>ROUND(I264*H264,2)</f>
        <v>0</v>
      </c>
      <c r="K264" s="229" t="s">
        <v>163</v>
      </c>
      <c r="L264" s="45"/>
      <c r="M264" s="234" t="s">
        <v>1</v>
      </c>
      <c r="N264" s="235" t="s">
        <v>42</v>
      </c>
      <c r="O264" s="92"/>
      <c r="P264" s="236">
        <f>O264*H264</f>
        <v>0</v>
      </c>
      <c r="Q264" s="236">
        <v>5E-05</v>
      </c>
      <c r="R264" s="236">
        <f>Q264*H264</f>
        <v>0.0031000000000000003</v>
      </c>
      <c r="S264" s="236">
        <v>0</v>
      </c>
      <c r="T264" s="237">
        <f>S264*H264</f>
        <v>0</v>
      </c>
      <c r="U264" s="39"/>
      <c r="V264" s="39"/>
      <c r="W264" s="39"/>
      <c r="X264" s="39"/>
      <c r="Y264" s="39"/>
      <c r="Z264" s="39"/>
      <c r="AA264" s="39"/>
      <c r="AB264" s="39"/>
      <c r="AC264" s="39"/>
      <c r="AD264" s="39"/>
      <c r="AE264" s="39"/>
      <c r="AR264" s="238" t="s">
        <v>245</v>
      </c>
      <c r="AT264" s="238" t="s">
        <v>150</v>
      </c>
      <c r="AU264" s="238" t="s">
        <v>87</v>
      </c>
      <c r="AY264" s="18" t="s">
        <v>148</v>
      </c>
      <c r="BE264" s="239">
        <f>IF(N264="základní",J264,0)</f>
        <v>0</v>
      </c>
      <c r="BF264" s="239">
        <f>IF(N264="snížená",J264,0)</f>
        <v>0</v>
      </c>
      <c r="BG264" s="239">
        <f>IF(N264="zákl. přenesená",J264,0)</f>
        <v>0</v>
      </c>
      <c r="BH264" s="239">
        <f>IF(N264="sníž. přenesená",J264,0)</f>
        <v>0</v>
      </c>
      <c r="BI264" s="239">
        <f>IF(N264="nulová",J264,0)</f>
        <v>0</v>
      </c>
      <c r="BJ264" s="18" t="s">
        <v>85</v>
      </c>
      <c r="BK264" s="239">
        <f>ROUND(I264*H264,2)</f>
        <v>0</v>
      </c>
      <c r="BL264" s="18" t="s">
        <v>245</v>
      </c>
      <c r="BM264" s="238" t="s">
        <v>1216</v>
      </c>
    </row>
    <row r="265" spans="1:65" s="2" customFormat="1" ht="24.15" customHeight="1">
      <c r="A265" s="39"/>
      <c r="B265" s="40"/>
      <c r="C265" s="227" t="s">
        <v>400</v>
      </c>
      <c r="D265" s="227" t="s">
        <v>150</v>
      </c>
      <c r="E265" s="228" t="s">
        <v>1217</v>
      </c>
      <c r="F265" s="229" t="s">
        <v>1218</v>
      </c>
      <c r="G265" s="230" t="s">
        <v>153</v>
      </c>
      <c r="H265" s="231">
        <v>881</v>
      </c>
      <c r="I265" s="232"/>
      <c r="J265" s="233">
        <f>ROUND(I265*H265,2)</f>
        <v>0</v>
      </c>
      <c r="K265" s="229" t="s">
        <v>163</v>
      </c>
      <c r="L265" s="45"/>
      <c r="M265" s="234" t="s">
        <v>1</v>
      </c>
      <c r="N265" s="235" t="s">
        <v>42</v>
      </c>
      <c r="O265" s="92"/>
      <c r="P265" s="236">
        <f>O265*H265</f>
        <v>0</v>
      </c>
      <c r="Q265" s="236">
        <v>0.0001</v>
      </c>
      <c r="R265" s="236">
        <f>Q265*H265</f>
        <v>0.0881</v>
      </c>
      <c r="S265" s="236">
        <v>0</v>
      </c>
      <c r="T265" s="237">
        <f>S265*H265</f>
        <v>0</v>
      </c>
      <c r="U265" s="39"/>
      <c r="V265" s="39"/>
      <c r="W265" s="39"/>
      <c r="X265" s="39"/>
      <c r="Y265" s="39"/>
      <c r="Z265" s="39"/>
      <c r="AA265" s="39"/>
      <c r="AB265" s="39"/>
      <c r="AC265" s="39"/>
      <c r="AD265" s="39"/>
      <c r="AE265" s="39"/>
      <c r="AR265" s="238" t="s">
        <v>245</v>
      </c>
      <c r="AT265" s="238" t="s">
        <v>150</v>
      </c>
      <c r="AU265" s="238" t="s">
        <v>87</v>
      </c>
      <c r="AY265" s="18" t="s">
        <v>148</v>
      </c>
      <c r="BE265" s="239">
        <f>IF(N265="základní",J265,0)</f>
        <v>0</v>
      </c>
      <c r="BF265" s="239">
        <f>IF(N265="snížená",J265,0)</f>
        <v>0</v>
      </c>
      <c r="BG265" s="239">
        <f>IF(N265="zákl. přenesená",J265,0)</f>
        <v>0</v>
      </c>
      <c r="BH265" s="239">
        <f>IF(N265="sníž. přenesená",J265,0)</f>
        <v>0</v>
      </c>
      <c r="BI265" s="239">
        <f>IF(N265="nulová",J265,0)</f>
        <v>0</v>
      </c>
      <c r="BJ265" s="18" t="s">
        <v>85</v>
      </c>
      <c r="BK265" s="239">
        <f>ROUND(I265*H265,2)</f>
        <v>0</v>
      </c>
      <c r="BL265" s="18" t="s">
        <v>245</v>
      </c>
      <c r="BM265" s="238" t="s">
        <v>1219</v>
      </c>
    </row>
    <row r="266" spans="1:65" s="2" customFormat="1" ht="24.15" customHeight="1">
      <c r="A266" s="39"/>
      <c r="B266" s="40"/>
      <c r="C266" s="227" t="s">
        <v>404</v>
      </c>
      <c r="D266" s="227" t="s">
        <v>150</v>
      </c>
      <c r="E266" s="228" t="s">
        <v>1220</v>
      </c>
      <c r="F266" s="229" t="s">
        <v>1221</v>
      </c>
      <c r="G266" s="230" t="s">
        <v>153</v>
      </c>
      <c r="H266" s="231">
        <v>943</v>
      </c>
      <c r="I266" s="232"/>
      <c r="J266" s="233">
        <f>ROUND(I266*H266,2)</f>
        <v>0</v>
      </c>
      <c r="K266" s="229" t="s">
        <v>163</v>
      </c>
      <c r="L266" s="45"/>
      <c r="M266" s="234" t="s">
        <v>1</v>
      </c>
      <c r="N266" s="235" t="s">
        <v>42</v>
      </c>
      <c r="O266" s="92"/>
      <c r="P266" s="236">
        <f>O266*H266</f>
        <v>0</v>
      </c>
      <c r="Q266" s="236">
        <v>0.00116</v>
      </c>
      <c r="R266" s="236">
        <f>Q266*H266</f>
        <v>1.09388</v>
      </c>
      <c r="S266" s="236">
        <v>0</v>
      </c>
      <c r="T266" s="237">
        <f>S266*H266</f>
        <v>0</v>
      </c>
      <c r="U266" s="39"/>
      <c r="V266" s="39"/>
      <c r="W266" s="39"/>
      <c r="X266" s="39"/>
      <c r="Y266" s="39"/>
      <c r="Z266" s="39"/>
      <c r="AA266" s="39"/>
      <c r="AB266" s="39"/>
      <c r="AC266" s="39"/>
      <c r="AD266" s="39"/>
      <c r="AE266" s="39"/>
      <c r="AR266" s="238" t="s">
        <v>245</v>
      </c>
      <c r="AT266" s="238" t="s">
        <v>150</v>
      </c>
      <c r="AU266" s="238" t="s">
        <v>87</v>
      </c>
      <c r="AY266" s="18" t="s">
        <v>148</v>
      </c>
      <c r="BE266" s="239">
        <f>IF(N266="základní",J266,0)</f>
        <v>0</v>
      </c>
      <c r="BF266" s="239">
        <f>IF(N266="snížená",J266,0)</f>
        <v>0</v>
      </c>
      <c r="BG266" s="239">
        <f>IF(N266="zákl. přenesená",J266,0)</f>
        <v>0</v>
      </c>
      <c r="BH266" s="239">
        <f>IF(N266="sníž. přenesená",J266,0)</f>
        <v>0</v>
      </c>
      <c r="BI266" s="239">
        <f>IF(N266="nulová",J266,0)</f>
        <v>0</v>
      </c>
      <c r="BJ266" s="18" t="s">
        <v>85</v>
      </c>
      <c r="BK266" s="239">
        <f>ROUND(I266*H266,2)</f>
        <v>0</v>
      </c>
      <c r="BL266" s="18" t="s">
        <v>245</v>
      </c>
      <c r="BM266" s="238" t="s">
        <v>1222</v>
      </c>
    </row>
    <row r="267" spans="1:51" s="13" customFormat="1" ht="12">
      <c r="A267" s="13"/>
      <c r="B267" s="245"/>
      <c r="C267" s="246"/>
      <c r="D267" s="240" t="s">
        <v>159</v>
      </c>
      <c r="E267" s="247" t="s">
        <v>1</v>
      </c>
      <c r="F267" s="248" t="s">
        <v>1223</v>
      </c>
      <c r="G267" s="246"/>
      <c r="H267" s="249">
        <v>943</v>
      </c>
      <c r="I267" s="250"/>
      <c r="J267" s="246"/>
      <c r="K267" s="246"/>
      <c r="L267" s="251"/>
      <c r="M267" s="252"/>
      <c r="N267" s="253"/>
      <c r="O267" s="253"/>
      <c r="P267" s="253"/>
      <c r="Q267" s="253"/>
      <c r="R267" s="253"/>
      <c r="S267" s="253"/>
      <c r="T267" s="254"/>
      <c r="U267" s="13"/>
      <c r="V267" s="13"/>
      <c r="W267" s="13"/>
      <c r="X267" s="13"/>
      <c r="Y267" s="13"/>
      <c r="Z267" s="13"/>
      <c r="AA267" s="13"/>
      <c r="AB267" s="13"/>
      <c r="AC267" s="13"/>
      <c r="AD267" s="13"/>
      <c r="AE267" s="13"/>
      <c r="AT267" s="255" t="s">
        <v>159</v>
      </c>
      <c r="AU267" s="255" t="s">
        <v>87</v>
      </c>
      <c r="AV267" s="13" t="s">
        <v>87</v>
      </c>
      <c r="AW267" s="13" t="s">
        <v>32</v>
      </c>
      <c r="AX267" s="13" t="s">
        <v>85</v>
      </c>
      <c r="AY267" s="255" t="s">
        <v>148</v>
      </c>
    </row>
    <row r="268" spans="1:65" s="2" customFormat="1" ht="21.75" customHeight="1">
      <c r="A268" s="39"/>
      <c r="B268" s="40"/>
      <c r="C268" s="288" t="s">
        <v>411</v>
      </c>
      <c r="D268" s="288" t="s">
        <v>295</v>
      </c>
      <c r="E268" s="289" t="s">
        <v>1224</v>
      </c>
      <c r="F268" s="290" t="s">
        <v>1225</v>
      </c>
      <c r="G268" s="291" t="s">
        <v>174</v>
      </c>
      <c r="H268" s="292">
        <v>100.32</v>
      </c>
      <c r="I268" s="293"/>
      <c r="J268" s="294">
        <f>ROUND(I268*H268,2)</f>
        <v>0</v>
      </c>
      <c r="K268" s="290" t="s">
        <v>163</v>
      </c>
      <c r="L268" s="295"/>
      <c r="M268" s="296" t="s">
        <v>1</v>
      </c>
      <c r="N268" s="297" t="s">
        <v>42</v>
      </c>
      <c r="O268" s="92"/>
      <c r="P268" s="236">
        <f>O268*H268</f>
        <v>0</v>
      </c>
      <c r="Q268" s="236">
        <v>0.03</v>
      </c>
      <c r="R268" s="236">
        <f>Q268*H268</f>
        <v>3.0096</v>
      </c>
      <c r="S268" s="236">
        <v>0</v>
      </c>
      <c r="T268" s="237">
        <f>S268*H268</f>
        <v>0</v>
      </c>
      <c r="U268" s="39"/>
      <c r="V268" s="39"/>
      <c r="W268" s="39"/>
      <c r="X268" s="39"/>
      <c r="Y268" s="39"/>
      <c r="Z268" s="39"/>
      <c r="AA268" s="39"/>
      <c r="AB268" s="39"/>
      <c r="AC268" s="39"/>
      <c r="AD268" s="39"/>
      <c r="AE268" s="39"/>
      <c r="AR268" s="238" t="s">
        <v>351</v>
      </c>
      <c r="AT268" s="238" t="s">
        <v>295</v>
      </c>
      <c r="AU268" s="238" t="s">
        <v>87</v>
      </c>
      <c r="AY268" s="18" t="s">
        <v>148</v>
      </c>
      <c r="BE268" s="239">
        <f>IF(N268="základní",J268,0)</f>
        <v>0</v>
      </c>
      <c r="BF268" s="239">
        <f>IF(N268="snížená",J268,0)</f>
        <v>0</v>
      </c>
      <c r="BG268" s="239">
        <f>IF(N268="zákl. přenesená",J268,0)</f>
        <v>0</v>
      </c>
      <c r="BH268" s="239">
        <f>IF(N268="sníž. přenesená",J268,0)</f>
        <v>0</v>
      </c>
      <c r="BI268" s="239">
        <f>IF(N268="nulová",J268,0)</f>
        <v>0</v>
      </c>
      <c r="BJ268" s="18" t="s">
        <v>85</v>
      </c>
      <c r="BK268" s="239">
        <f>ROUND(I268*H268,2)</f>
        <v>0</v>
      </c>
      <c r="BL268" s="18" t="s">
        <v>245</v>
      </c>
      <c r="BM268" s="238" t="s">
        <v>1226</v>
      </c>
    </row>
    <row r="269" spans="1:51" s="13" customFormat="1" ht="12">
      <c r="A269" s="13"/>
      <c r="B269" s="245"/>
      <c r="C269" s="246"/>
      <c r="D269" s="240" t="s">
        <v>159</v>
      </c>
      <c r="E269" s="247" t="s">
        <v>1</v>
      </c>
      <c r="F269" s="248" t="s">
        <v>1227</v>
      </c>
      <c r="G269" s="246"/>
      <c r="H269" s="249">
        <v>96.91</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159</v>
      </c>
      <c r="AU269" s="255" t="s">
        <v>87</v>
      </c>
      <c r="AV269" s="13" t="s">
        <v>87</v>
      </c>
      <c r="AW269" s="13" t="s">
        <v>32</v>
      </c>
      <c r="AX269" s="13" t="s">
        <v>77</v>
      </c>
      <c r="AY269" s="255" t="s">
        <v>148</v>
      </c>
    </row>
    <row r="270" spans="1:51" s="13" customFormat="1" ht="12">
      <c r="A270" s="13"/>
      <c r="B270" s="245"/>
      <c r="C270" s="246"/>
      <c r="D270" s="240" t="s">
        <v>159</v>
      </c>
      <c r="E270" s="247" t="s">
        <v>1</v>
      </c>
      <c r="F270" s="248" t="s">
        <v>1228</v>
      </c>
      <c r="G270" s="246"/>
      <c r="H270" s="249">
        <v>3.41</v>
      </c>
      <c r="I270" s="250"/>
      <c r="J270" s="246"/>
      <c r="K270" s="246"/>
      <c r="L270" s="251"/>
      <c r="M270" s="252"/>
      <c r="N270" s="253"/>
      <c r="O270" s="253"/>
      <c r="P270" s="253"/>
      <c r="Q270" s="253"/>
      <c r="R270" s="253"/>
      <c r="S270" s="253"/>
      <c r="T270" s="254"/>
      <c r="U270" s="13"/>
      <c r="V270" s="13"/>
      <c r="W270" s="13"/>
      <c r="X270" s="13"/>
      <c r="Y270" s="13"/>
      <c r="Z270" s="13"/>
      <c r="AA270" s="13"/>
      <c r="AB270" s="13"/>
      <c r="AC270" s="13"/>
      <c r="AD270" s="13"/>
      <c r="AE270" s="13"/>
      <c r="AT270" s="255" t="s">
        <v>159</v>
      </c>
      <c r="AU270" s="255" t="s">
        <v>87</v>
      </c>
      <c r="AV270" s="13" t="s">
        <v>87</v>
      </c>
      <c r="AW270" s="13" t="s">
        <v>32</v>
      </c>
      <c r="AX270" s="13" t="s">
        <v>77</v>
      </c>
      <c r="AY270" s="255" t="s">
        <v>148</v>
      </c>
    </row>
    <row r="271" spans="1:51" s="15" customFormat="1" ht="12">
      <c r="A271" s="15"/>
      <c r="B271" s="266"/>
      <c r="C271" s="267"/>
      <c r="D271" s="240" t="s">
        <v>159</v>
      </c>
      <c r="E271" s="268" t="s">
        <v>1</v>
      </c>
      <c r="F271" s="269" t="s">
        <v>167</v>
      </c>
      <c r="G271" s="267"/>
      <c r="H271" s="270">
        <v>100.32</v>
      </c>
      <c r="I271" s="271"/>
      <c r="J271" s="267"/>
      <c r="K271" s="267"/>
      <c r="L271" s="272"/>
      <c r="M271" s="273"/>
      <c r="N271" s="274"/>
      <c r="O271" s="274"/>
      <c r="P271" s="274"/>
      <c r="Q271" s="274"/>
      <c r="R271" s="274"/>
      <c r="S271" s="274"/>
      <c r="T271" s="275"/>
      <c r="U271" s="15"/>
      <c r="V271" s="15"/>
      <c r="W271" s="15"/>
      <c r="X271" s="15"/>
      <c r="Y271" s="15"/>
      <c r="Z271" s="15"/>
      <c r="AA271" s="15"/>
      <c r="AB271" s="15"/>
      <c r="AC271" s="15"/>
      <c r="AD271" s="15"/>
      <c r="AE271" s="15"/>
      <c r="AT271" s="276" t="s">
        <v>159</v>
      </c>
      <c r="AU271" s="276" t="s">
        <v>87</v>
      </c>
      <c r="AV271" s="15" t="s">
        <v>155</v>
      </c>
      <c r="AW271" s="15" t="s">
        <v>32</v>
      </c>
      <c r="AX271" s="15" t="s">
        <v>85</v>
      </c>
      <c r="AY271" s="276" t="s">
        <v>148</v>
      </c>
    </row>
    <row r="272" spans="1:65" s="2" customFormat="1" ht="24.15" customHeight="1">
      <c r="A272" s="39"/>
      <c r="B272" s="40"/>
      <c r="C272" s="227" t="s">
        <v>415</v>
      </c>
      <c r="D272" s="227" t="s">
        <v>150</v>
      </c>
      <c r="E272" s="228" t="s">
        <v>1229</v>
      </c>
      <c r="F272" s="229" t="s">
        <v>1230</v>
      </c>
      <c r="G272" s="230" t="s">
        <v>195</v>
      </c>
      <c r="H272" s="231">
        <v>8.476</v>
      </c>
      <c r="I272" s="232"/>
      <c r="J272" s="233">
        <f>ROUND(I272*H272,2)</f>
        <v>0</v>
      </c>
      <c r="K272" s="229" t="s">
        <v>163</v>
      </c>
      <c r="L272" s="45"/>
      <c r="M272" s="234" t="s">
        <v>1</v>
      </c>
      <c r="N272" s="235" t="s">
        <v>42</v>
      </c>
      <c r="O272" s="92"/>
      <c r="P272" s="236">
        <f>O272*H272</f>
        <v>0</v>
      </c>
      <c r="Q272" s="236">
        <v>0</v>
      </c>
      <c r="R272" s="236">
        <f>Q272*H272</f>
        <v>0</v>
      </c>
      <c r="S272" s="236">
        <v>0</v>
      </c>
      <c r="T272" s="237">
        <f>S272*H272</f>
        <v>0</v>
      </c>
      <c r="U272" s="39"/>
      <c r="V272" s="39"/>
      <c r="W272" s="39"/>
      <c r="X272" s="39"/>
      <c r="Y272" s="39"/>
      <c r="Z272" s="39"/>
      <c r="AA272" s="39"/>
      <c r="AB272" s="39"/>
      <c r="AC272" s="39"/>
      <c r="AD272" s="39"/>
      <c r="AE272" s="39"/>
      <c r="AR272" s="238" t="s">
        <v>245</v>
      </c>
      <c r="AT272" s="238" t="s">
        <v>150</v>
      </c>
      <c r="AU272" s="238" t="s">
        <v>87</v>
      </c>
      <c r="AY272" s="18" t="s">
        <v>148</v>
      </c>
      <c r="BE272" s="239">
        <f>IF(N272="základní",J272,0)</f>
        <v>0</v>
      </c>
      <c r="BF272" s="239">
        <f>IF(N272="snížená",J272,0)</f>
        <v>0</v>
      </c>
      <c r="BG272" s="239">
        <f>IF(N272="zákl. přenesená",J272,0)</f>
        <v>0</v>
      </c>
      <c r="BH272" s="239">
        <f>IF(N272="sníž. přenesená",J272,0)</f>
        <v>0</v>
      </c>
      <c r="BI272" s="239">
        <f>IF(N272="nulová",J272,0)</f>
        <v>0</v>
      </c>
      <c r="BJ272" s="18" t="s">
        <v>85</v>
      </c>
      <c r="BK272" s="239">
        <f>ROUND(I272*H272,2)</f>
        <v>0</v>
      </c>
      <c r="BL272" s="18" t="s">
        <v>245</v>
      </c>
      <c r="BM272" s="238" t="s">
        <v>1231</v>
      </c>
    </row>
    <row r="273" spans="1:63" s="12" customFormat="1" ht="22.8" customHeight="1">
      <c r="A273" s="12"/>
      <c r="B273" s="211"/>
      <c r="C273" s="212"/>
      <c r="D273" s="213" t="s">
        <v>76</v>
      </c>
      <c r="E273" s="225" t="s">
        <v>1232</v>
      </c>
      <c r="F273" s="225" t="s">
        <v>1233</v>
      </c>
      <c r="G273" s="212"/>
      <c r="H273" s="212"/>
      <c r="I273" s="215"/>
      <c r="J273" s="226">
        <f>BK273</f>
        <v>0</v>
      </c>
      <c r="K273" s="212"/>
      <c r="L273" s="217"/>
      <c r="M273" s="218"/>
      <c r="N273" s="219"/>
      <c r="O273" s="219"/>
      <c r="P273" s="220">
        <f>SUM(P274:P280)</f>
        <v>0</v>
      </c>
      <c r="Q273" s="219"/>
      <c r="R273" s="220">
        <f>SUM(R274:R280)</f>
        <v>0.02556</v>
      </c>
      <c r="S273" s="219"/>
      <c r="T273" s="221">
        <f>SUM(T274:T280)</f>
        <v>0.15345</v>
      </c>
      <c r="U273" s="12"/>
      <c r="V273" s="12"/>
      <c r="W273" s="12"/>
      <c r="X273" s="12"/>
      <c r="Y273" s="12"/>
      <c r="Z273" s="12"/>
      <c r="AA273" s="12"/>
      <c r="AB273" s="12"/>
      <c r="AC273" s="12"/>
      <c r="AD273" s="12"/>
      <c r="AE273" s="12"/>
      <c r="AR273" s="222" t="s">
        <v>87</v>
      </c>
      <c r="AT273" s="223" t="s">
        <v>76</v>
      </c>
      <c r="AU273" s="223" t="s">
        <v>85</v>
      </c>
      <c r="AY273" s="222" t="s">
        <v>148</v>
      </c>
      <c r="BK273" s="224">
        <f>SUM(BK274:BK280)</f>
        <v>0</v>
      </c>
    </row>
    <row r="274" spans="1:65" s="2" customFormat="1" ht="16.5" customHeight="1">
      <c r="A274" s="39"/>
      <c r="B274" s="40"/>
      <c r="C274" s="227" t="s">
        <v>421</v>
      </c>
      <c r="D274" s="227" t="s">
        <v>150</v>
      </c>
      <c r="E274" s="228" t="s">
        <v>1234</v>
      </c>
      <c r="F274" s="229" t="s">
        <v>1235</v>
      </c>
      <c r="G274" s="230" t="s">
        <v>418</v>
      </c>
      <c r="H274" s="231">
        <v>9</v>
      </c>
      <c r="I274" s="232"/>
      <c r="J274" s="233">
        <f>ROUND(I274*H274,2)</f>
        <v>0</v>
      </c>
      <c r="K274" s="229" t="s">
        <v>163</v>
      </c>
      <c r="L274" s="45"/>
      <c r="M274" s="234" t="s">
        <v>1</v>
      </c>
      <c r="N274" s="235" t="s">
        <v>42</v>
      </c>
      <c r="O274" s="92"/>
      <c r="P274" s="236">
        <f>O274*H274</f>
        <v>0</v>
      </c>
      <c r="Q274" s="236">
        <v>0</v>
      </c>
      <c r="R274" s="236">
        <f>Q274*H274</f>
        <v>0</v>
      </c>
      <c r="S274" s="236">
        <v>0.01705</v>
      </c>
      <c r="T274" s="237">
        <f>S274*H274</f>
        <v>0.15345</v>
      </c>
      <c r="U274" s="39"/>
      <c r="V274" s="39"/>
      <c r="W274" s="39"/>
      <c r="X274" s="39"/>
      <c r="Y274" s="39"/>
      <c r="Z274" s="39"/>
      <c r="AA274" s="39"/>
      <c r="AB274" s="39"/>
      <c r="AC274" s="39"/>
      <c r="AD274" s="39"/>
      <c r="AE274" s="39"/>
      <c r="AR274" s="238" t="s">
        <v>245</v>
      </c>
      <c r="AT274" s="238" t="s">
        <v>150</v>
      </c>
      <c r="AU274" s="238" t="s">
        <v>87</v>
      </c>
      <c r="AY274" s="18" t="s">
        <v>148</v>
      </c>
      <c r="BE274" s="239">
        <f>IF(N274="základní",J274,0)</f>
        <v>0</v>
      </c>
      <c r="BF274" s="239">
        <f>IF(N274="snížená",J274,0)</f>
        <v>0</v>
      </c>
      <c r="BG274" s="239">
        <f>IF(N274="zákl. přenesená",J274,0)</f>
        <v>0</v>
      </c>
      <c r="BH274" s="239">
        <f>IF(N274="sníž. přenesená",J274,0)</f>
        <v>0</v>
      </c>
      <c r="BI274" s="239">
        <f>IF(N274="nulová",J274,0)</f>
        <v>0</v>
      </c>
      <c r="BJ274" s="18" t="s">
        <v>85</v>
      </c>
      <c r="BK274" s="239">
        <f>ROUND(I274*H274,2)</f>
        <v>0</v>
      </c>
      <c r="BL274" s="18" t="s">
        <v>245</v>
      </c>
      <c r="BM274" s="238" t="s">
        <v>1236</v>
      </c>
    </row>
    <row r="275" spans="1:65" s="2" customFormat="1" ht="24.15" customHeight="1">
      <c r="A275" s="39"/>
      <c r="B275" s="40"/>
      <c r="C275" s="227" t="s">
        <v>426</v>
      </c>
      <c r="D275" s="227" t="s">
        <v>150</v>
      </c>
      <c r="E275" s="228" t="s">
        <v>1237</v>
      </c>
      <c r="F275" s="229" t="s">
        <v>1238</v>
      </c>
      <c r="G275" s="230" t="s">
        <v>418</v>
      </c>
      <c r="H275" s="231">
        <v>9</v>
      </c>
      <c r="I275" s="232"/>
      <c r="J275" s="233">
        <f>ROUND(I275*H275,2)</f>
        <v>0</v>
      </c>
      <c r="K275" s="229" t="s">
        <v>163</v>
      </c>
      <c r="L275" s="45"/>
      <c r="M275" s="234" t="s">
        <v>1</v>
      </c>
      <c r="N275" s="235" t="s">
        <v>42</v>
      </c>
      <c r="O275" s="92"/>
      <c r="P275" s="236">
        <f>O275*H275</f>
        <v>0</v>
      </c>
      <c r="Q275" s="236">
        <v>0.00213</v>
      </c>
      <c r="R275" s="236">
        <f>Q275*H275</f>
        <v>0.01917</v>
      </c>
      <c r="S275" s="236">
        <v>0</v>
      </c>
      <c r="T275" s="237">
        <f>S275*H275</f>
        <v>0</v>
      </c>
      <c r="U275" s="39"/>
      <c r="V275" s="39"/>
      <c r="W275" s="39"/>
      <c r="X275" s="39"/>
      <c r="Y275" s="39"/>
      <c r="Z275" s="39"/>
      <c r="AA275" s="39"/>
      <c r="AB275" s="39"/>
      <c r="AC275" s="39"/>
      <c r="AD275" s="39"/>
      <c r="AE275" s="39"/>
      <c r="AR275" s="238" t="s">
        <v>245</v>
      </c>
      <c r="AT275" s="238" t="s">
        <v>150</v>
      </c>
      <c r="AU275" s="238" t="s">
        <v>87</v>
      </c>
      <c r="AY275" s="18" t="s">
        <v>148</v>
      </c>
      <c r="BE275" s="239">
        <f>IF(N275="základní",J275,0)</f>
        <v>0</v>
      </c>
      <c r="BF275" s="239">
        <f>IF(N275="snížená",J275,0)</f>
        <v>0</v>
      </c>
      <c r="BG275" s="239">
        <f>IF(N275="zákl. přenesená",J275,0)</f>
        <v>0</v>
      </c>
      <c r="BH275" s="239">
        <f>IF(N275="sníž. přenesená",J275,0)</f>
        <v>0</v>
      </c>
      <c r="BI275" s="239">
        <f>IF(N275="nulová",J275,0)</f>
        <v>0</v>
      </c>
      <c r="BJ275" s="18" t="s">
        <v>85</v>
      </c>
      <c r="BK275" s="239">
        <f>ROUND(I275*H275,2)</f>
        <v>0</v>
      </c>
      <c r="BL275" s="18" t="s">
        <v>245</v>
      </c>
      <c r="BM275" s="238" t="s">
        <v>1239</v>
      </c>
    </row>
    <row r="276" spans="1:51" s="13" customFormat="1" ht="12">
      <c r="A276" s="13"/>
      <c r="B276" s="245"/>
      <c r="C276" s="246"/>
      <c r="D276" s="240" t="s">
        <v>159</v>
      </c>
      <c r="E276" s="247" t="s">
        <v>1</v>
      </c>
      <c r="F276" s="248" t="s">
        <v>199</v>
      </c>
      <c r="G276" s="246"/>
      <c r="H276" s="249">
        <v>9</v>
      </c>
      <c r="I276" s="250"/>
      <c r="J276" s="246"/>
      <c r="K276" s="246"/>
      <c r="L276" s="251"/>
      <c r="M276" s="252"/>
      <c r="N276" s="253"/>
      <c r="O276" s="253"/>
      <c r="P276" s="253"/>
      <c r="Q276" s="253"/>
      <c r="R276" s="253"/>
      <c r="S276" s="253"/>
      <c r="T276" s="254"/>
      <c r="U276" s="13"/>
      <c r="V276" s="13"/>
      <c r="W276" s="13"/>
      <c r="X276" s="13"/>
      <c r="Y276" s="13"/>
      <c r="Z276" s="13"/>
      <c r="AA276" s="13"/>
      <c r="AB276" s="13"/>
      <c r="AC276" s="13"/>
      <c r="AD276" s="13"/>
      <c r="AE276" s="13"/>
      <c r="AT276" s="255" t="s">
        <v>159</v>
      </c>
      <c r="AU276" s="255" t="s">
        <v>87</v>
      </c>
      <c r="AV276" s="13" t="s">
        <v>87</v>
      </c>
      <c r="AW276" s="13" t="s">
        <v>32</v>
      </c>
      <c r="AX276" s="13" t="s">
        <v>85</v>
      </c>
      <c r="AY276" s="255" t="s">
        <v>148</v>
      </c>
    </row>
    <row r="277" spans="1:65" s="2" customFormat="1" ht="16.5" customHeight="1">
      <c r="A277" s="39"/>
      <c r="B277" s="40"/>
      <c r="C277" s="227" t="s">
        <v>434</v>
      </c>
      <c r="D277" s="227" t="s">
        <v>150</v>
      </c>
      <c r="E277" s="228" t="s">
        <v>1240</v>
      </c>
      <c r="F277" s="229" t="s">
        <v>1241</v>
      </c>
      <c r="G277" s="230" t="s">
        <v>418</v>
      </c>
      <c r="H277" s="231">
        <v>3</v>
      </c>
      <c r="I277" s="232"/>
      <c r="J277" s="233">
        <f>ROUND(I277*H277,2)</f>
        <v>0</v>
      </c>
      <c r="K277" s="229" t="s">
        <v>154</v>
      </c>
      <c r="L277" s="45"/>
      <c r="M277" s="234" t="s">
        <v>1</v>
      </c>
      <c r="N277" s="235" t="s">
        <v>42</v>
      </c>
      <c r="O277" s="92"/>
      <c r="P277" s="236">
        <f>O277*H277</f>
        <v>0</v>
      </c>
      <c r="Q277" s="236">
        <v>0.00213</v>
      </c>
      <c r="R277" s="236">
        <f>Q277*H277</f>
        <v>0.00639</v>
      </c>
      <c r="S277" s="236">
        <v>0</v>
      </c>
      <c r="T277" s="237">
        <f>S277*H277</f>
        <v>0</v>
      </c>
      <c r="U277" s="39"/>
      <c r="V277" s="39"/>
      <c r="W277" s="39"/>
      <c r="X277" s="39"/>
      <c r="Y277" s="39"/>
      <c r="Z277" s="39"/>
      <c r="AA277" s="39"/>
      <c r="AB277" s="39"/>
      <c r="AC277" s="39"/>
      <c r="AD277" s="39"/>
      <c r="AE277" s="39"/>
      <c r="AR277" s="238" t="s">
        <v>245</v>
      </c>
      <c r="AT277" s="238" t="s">
        <v>150</v>
      </c>
      <c r="AU277" s="238" t="s">
        <v>87</v>
      </c>
      <c r="AY277" s="18" t="s">
        <v>148</v>
      </c>
      <c r="BE277" s="239">
        <f>IF(N277="základní",J277,0)</f>
        <v>0</v>
      </c>
      <c r="BF277" s="239">
        <f>IF(N277="snížená",J277,0)</f>
        <v>0</v>
      </c>
      <c r="BG277" s="239">
        <f>IF(N277="zákl. přenesená",J277,0)</f>
        <v>0</v>
      </c>
      <c r="BH277" s="239">
        <f>IF(N277="sníž. přenesená",J277,0)</f>
        <v>0</v>
      </c>
      <c r="BI277" s="239">
        <f>IF(N277="nulová",J277,0)</f>
        <v>0</v>
      </c>
      <c r="BJ277" s="18" t="s">
        <v>85</v>
      </c>
      <c r="BK277" s="239">
        <f>ROUND(I277*H277,2)</f>
        <v>0</v>
      </c>
      <c r="BL277" s="18" t="s">
        <v>245</v>
      </c>
      <c r="BM277" s="238" t="s">
        <v>1242</v>
      </c>
    </row>
    <row r="278" spans="1:47" s="2" customFormat="1" ht="12">
      <c r="A278" s="39"/>
      <c r="B278" s="40"/>
      <c r="C278" s="41"/>
      <c r="D278" s="240" t="s">
        <v>157</v>
      </c>
      <c r="E278" s="41"/>
      <c r="F278" s="241" t="s">
        <v>1243</v>
      </c>
      <c r="G278" s="41"/>
      <c r="H278" s="41"/>
      <c r="I278" s="242"/>
      <c r="J278" s="41"/>
      <c r="K278" s="41"/>
      <c r="L278" s="45"/>
      <c r="M278" s="243"/>
      <c r="N278" s="244"/>
      <c r="O278" s="92"/>
      <c r="P278" s="92"/>
      <c r="Q278" s="92"/>
      <c r="R278" s="92"/>
      <c r="S278" s="92"/>
      <c r="T278" s="93"/>
      <c r="U278" s="39"/>
      <c r="V278" s="39"/>
      <c r="W278" s="39"/>
      <c r="X278" s="39"/>
      <c r="Y278" s="39"/>
      <c r="Z278" s="39"/>
      <c r="AA278" s="39"/>
      <c r="AB278" s="39"/>
      <c r="AC278" s="39"/>
      <c r="AD278" s="39"/>
      <c r="AE278" s="39"/>
      <c r="AT278" s="18" t="s">
        <v>157</v>
      </c>
      <c r="AU278" s="18" t="s">
        <v>87</v>
      </c>
    </row>
    <row r="279" spans="1:51" s="13" customFormat="1" ht="12">
      <c r="A279" s="13"/>
      <c r="B279" s="245"/>
      <c r="C279" s="246"/>
      <c r="D279" s="240" t="s">
        <v>159</v>
      </c>
      <c r="E279" s="247" t="s">
        <v>1</v>
      </c>
      <c r="F279" s="248" t="s">
        <v>168</v>
      </c>
      <c r="G279" s="246"/>
      <c r="H279" s="249">
        <v>3</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159</v>
      </c>
      <c r="AU279" s="255" t="s">
        <v>87</v>
      </c>
      <c r="AV279" s="13" t="s">
        <v>87</v>
      </c>
      <c r="AW279" s="13" t="s">
        <v>32</v>
      </c>
      <c r="AX279" s="13" t="s">
        <v>85</v>
      </c>
      <c r="AY279" s="255" t="s">
        <v>148</v>
      </c>
    </row>
    <row r="280" spans="1:65" s="2" customFormat="1" ht="24.15" customHeight="1">
      <c r="A280" s="39"/>
      <c r="B280" s="40"/>
      <c r="C280" s="227" t="s">
        <v>440</v>
      </c>
      <c r="D280" s="227" t="s">
        <v>150</v>
      </c>
      <c r="E280" s="228" t="s">
        <v>1244</v>
      </c>
      <c r="F280" s="229" t="s">
        <v>1245</v>
      </c>
      <c r="G280" s="230" t="s">
        <v>195</v>
      </c>
      <c r="H280" s="231">
        <v>0.026</v>
      </c>
      <c r="I280" s="232"/>
      <c r="J280" s="233">
        <f>ROUND(I280*H280,2)</f>
        <v>0</v>
      </c>
      <c r="K280" s="229" t="s">
        <v>163</v>
      </c>
      <c r="L280" s="45"/>
      <c r="M280" s="234" t="s">
        <v>1</v>
      </c>
      <c r="N280" s="235" t="s">
        <v>42</v>
      </c>
      <c r="O280" s="92"/>
      <c r="P280" s="236">
        <f>O280*H280</f>
        <v>0</v>
      </c>
      <c r="Q280" s="236">
        <v>0</v>
      </c>
      <c r="R280" s="236">
        <f>Q280*H280</f>
        <v>0</v>
      </c>
      <c r="S280" s="236">
        <v>0</v>
      </c>
      <c r="T280" s="237">
        <f>S280*H280</f>
        <v>0</v>
      </c>
      <c r="U280" s="39"/>
      <c r="V280" s="39"/>
      <c r="W280" s="39"/>
      <c r="X280" s="39"/>
      <c r="Y280" s="39"/>
      <c r="Z280" s="39"/>
      <c r="AA280" s="39"/>
      <c r="AB280" s="39"/>
      <c r="AC280" s="39"/>
      <c r="AD280" s="39"/>
      <c r="AE280" s="39"/>
      <c r="AR280" s="238" t="s">
        <v>245</v>
      </c>
      <c r="AT280" s="238" t="s">
        <v>150</v>
      </c>
      <c r="AU280" s="238" t="s">
        <v>87</v>
      </c>
      <c r="AY280" s="18" t="s">
        <v>148</v>
      </c>
      <c r="BE280" s="239">
        <f>IF(N280="základní",J280,0)</f>
        <v>0</v>
      </c>
      <c r="BF280" s="239">
        <f>IF(N280="snížená",J280,0)</f>
        <v>0</v>
      </c>
      <c r="BG280" s="239">
        <f>IF(N280="zákl. přenesená",J280,0)</f>
        <v>0</v>
      </c>
      <c r="BH280" s="239">
        <f>IF(N280="sníž. přenesená",J280,0)</f>
        <v>0</v>
      </c>
      <c r="BI280" s="239">
        <f>IF(N280="nulová",J280,0)</f>
        <v>0</v>
      </c>
      <c r="BJ280" s="18" t="s">
        <v>85</v>
      </c>
      <c r="BK280" s="239">
        <f>ROUND(I280*H280,2)</f>
        <v>0</v>
      </c>
      <c r="BL280" s="18" t="s">
        <v>245</v>
      </c>
      <c r="BM280" s="238" t="s">
        <v>1246</v>
      </c>
    </row>
    <row r="281" spans="1:63" s="12" customFormat="1" ht="22.8" customHeight="1">
      <c r="A281" s="12"/>
      <c r="B281" s="211"/>
      <c r="C281" s="212"/>
      <c r="D281" s="213" t="s">
        <v>76</v>
      </c>
      <c r="E281" s="225" t="s">
        <v>1247</v>
      </c>
      <c r="F281" s="225" t="s">
        <v>1248</v>
      </c>
      <c r="G281" s="212"/>
      <c r="H281" s="212"/>
      <c r="I281" s="215"/>
      <c r="J281" s="226">
        <f>BK281</f>
        <v>0</v>
      </c>
      <c r="K281" s="212"/>
      <c r="L281" s="217"/>
      <c r="M281" s="218"/>
      <c r="N281" s="219"/>
      <c r="O281" s="219"/>
      <c r="P281" s="220">
        <f>SUM(P282:P290)</f>
        <v>0</v>
      </c>
      <c r="Q281" s="219"/>
      <c r="R281" s="220">
        <f>SUM(R282:R290)</f>
        <v>1.8599714999999997</v>
      </c>
      <c r="S281" s="219"/>
      <c r="T281" s="221">
        <f>SUM(T282:T290)</f>
        <v>0</v>
      </c>
      <c r="U281" s="12"/>
      <c r="V281" s="12"/>
      <c r="W281" s="12"/>
      <c r="X281" s="12"/>
      <c r="Y281" s="12"/>
      <c r="Z281" s="12"/>
      <c r="AA281" s="12"/>
      <c r="AB281" s="12"/>
      <c r="AC281" s="12"/>
      <c r="AD281" s="12"/>
      <c r="AE281" s="12"/>
      <c r="AR281" s="222" t="s">
        <v>87</v>
      </c>
      <c r="AT281" s="223" t="s">
        <v>76</v>
      </c>
      <c r="AU281" s="223" t="s">
        <v>85</v>
      </c>
      <c r="AY281" s="222" t="s">
        <v>148</v>
      </c>
      <c r="BK281" s="224">
        <f>SUM(BK282:BK290)</f>
        <v>0</v>
      </c>
    </row>
    <row r="282" spans="1:65" s="2" customFormat="1" ht="33" customHeight="1">
      <c r="A282" s="39"/>
      <c r="B282" s="40"/>
      <c r="C282" s="227" t="s">
        <v>446</v>
      </c>
      <c r="D282" s="227" t="s">
        <v>150</v>
      </c>
      <c r="E282" s="228" t="s">
        <v>1249</v>
      </c>
      <c r="F282" s="229" t="s">
        <v>1250</v>
      </c>
      <c r="G282" s="230" t="s">
        <v>153</v>
      </c>
      <c r="H282" s="231">
        <v>1.26</v>
      </c>
      <c r="I282" s="232"/>
      <c r="J282" s="233">
        <f>ROUND(I282*H282,2)</f>
        <v>0</v>
      </c>
      <c r="K282" s="229" t="s">
        <v>163</v>
      </c>
      <c r="L282" s="45"/>
      <c r="M282" s="234" t="s">
        <v>1</v>
      </c>
      <c r="N282" s="235" t="s">
        <v>42</v>
      </c>
      <c r="O282" s="92"/>
      <c r="P282" s="236">
        <f>O282*H282</f>
        <v>0</v>
      </c>
      <c r="Q282" s="236">
        <v>0.01136</v>
      </c>
      <c r="R282" s="236">
        <f>Q282*H282</f>
        <v>0.014313600000000001</v>
      </c>
      <c r="S282" s="236">
        <v>0</v>
      </c>
      <c r="T282" s="237">
        <f>S282*H282</f>
        <v>0</v>
      </c>
      <c r="U282" s="39"/>
      <c r="V282" s="39"/>
      <c r="W282" s="39"/>
      <c r="X282" s="39"/>
      <c r="Y282" s="39"/>
      <c r="Z282" s="39"/>
      <c r="AA282" s="39"/>
      <c r="AB282" s="39"/>
      <c r="AC282" s="39"/>
      <c r="AD282" s="39"/>
      <c r="AE282" s="39"/>
      <c r="AR282" s="238" t="s">
        <v>245</v>
      </c>
      <c r="AT282" s="238" t="s">
        <v>150</v>
      </c>
      <c r="AU282" s="238" t="s">
        <v>87</v>
      </c>
      <c r="AY282" s="18" t="s">
        <v>148</v>
      </c>
      <c r="BE282" s="239">
        <f>IF(N282="základní",J282,0)</f>
        <v>0</v>
      </c>
      <c r="BF282" s="239">
        <f>IF(N282="snížená",J282,0)</f>
        <v>0</v>
      </c>
      <c r="BG282" s="239">
        <f>IF(N282="zákl. přenesená",J282,0)</f>
        <v>0</v>
      </c>
      <c r="BH282" s="239">
        <f>IF(N282="sníž. přenesená",J282,0)</f>
        <v>0</v>
      </c>
      <c r="BI282" s="239">
        <f>IF(N282="nulová",J282,0)</f>
        <v>0</v>
      </c>
      <c r="BJ282" s="18" t="s">
        <v>85</v>
      </c>
      <c r="BK282" s="239">
        <f>ROUND(I282*H282,2)</f>
        <v>0</v>
      </c>
      <c r="BL282" s="18" t="s">
        <v>245</v>
      </c>
      <c r="BM282" s="238" t="s">
        <v>1251</v>
      </c>
    </row>
    <row r="283" spans="1:51" s="13" customFormat="1" ht="12">
      <c r="A283" s="13"/>
      <c r="B283" s="245"/>
      <c r="C283" s="246"/>
      <c r="D283" s="240" t="s">
        <v>159</v>
      </c>
      <c r="E283" s="247" t="s">
        <v>1</v>
      </c>
      <c r="F283" s="248" t="s">
        <v>1252</v>
      </c>
      <c r="G283" s="246"/>
      <c r="H283" s="249">
        <v>1.26</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159</v>
      </c>
      <c r="AU283" s="255" t="s">
        <v>87</v>
      </c>
      <c r="AV283" s="13" t="s">
        <v>87</v>
      </c>
      <c r="AW283" s="13" t="s">
        <v>32</v>
      </c>
      <c r="AX283" s="13" t="s">
        <v>85</v>
      </c>
      <c r="AY283" s="255" t="s">
        <v>148</v>
      </c>
    </row>
    <row r="284" spans="1:65" s="2" customFormat="1" ht="24.15" customHeight="1">
      <c r="A284" s="39"/>
      <c r="B284" s="40"/>
      <c r="C284" s="227" t="s">
        <v>451</v>
      </c>
      <c r="D284" s="227" t="s">
        <v>150</v>
      </c>
      <c r="E284" s="228" t="s">
        <v>1253</v>
      </c>
      <c r="F284" s="229" t="s">
        <v>1254</v>
      </c>
      <c r="G284" s="230" t="s">
        <v>153</v>
      </c>
      <c r="H284" s="231">
        <v>115.41</v>
      </c>
      <c r="I284" s="232"/>
      <c r="J284" s="233">
        <f>ROUND(I284*H284,2)</f>
        <v>0</v>
      </c>
      <c r="K284" s="229" t="s">
        <v>163</v>
      </c>
      <c r="L284" s="45"/>
      <c r="M284" s="234" t="s">
        <v>1</v>
      </c>
      <c r="N284" s="235" t="s">
        <v>42</v>
      </c>
      <c r="O284" s="92"/>
      <c r="P284" s="236">
        <f>O284*H284</f>
        <v>0</v>
      </c>
      <c r="Q284" s="236">
        <v>0.01579</v>
      </c>
      <c r="R284" s="236">
        <f>Q284*H284</f>
        <v>1.8223238999999998</v>
      </c>
      <c r="S284" s="236">
        <v>0</v>
      </c>
      <c r="T284" s="237">
        <f>S284*H284</f>
        <v>0</v>
      </c>
      <c r="U284" s="39"/>
      <c r="V284" s="39"/>
      <c r="W284" s="39"/>
      <c r="X284" s="39"/>
      <c r="Y284" s="39"/>
      <c r="Z284" s="39"/>
      <c r="AA284" s="39"/>
      <c r="AB284" s="39"/>
      <c r="AC284" s="39"/>
      <c r="AD284" s="39"/>
      <c r="AE284" s="39"/>
      <c r="AR284" s="238" t="s">
        <v>245</v>
      </c>
      <c r="AT284" s="238" t="s">
        <v>150</v>
      </c>
      <c r="AU284" s="238" t="s">
        <v>87</v>
      </c>
      <c r="AY284" s="18" t="s">
        <v>148</v>
      </c>
      <c r="BE284" s="239">
        <f>IF(N284="základní",J284,0)</f>
        <v>0</v>
      </c>
      <c r="BF284" s="239">
        <f>IF(N284="snížená",J284,0)</f>
        <v>0</v>
      </c>
      <c r="BG284" s="239">
        <f>IF(N284="zákl. přenesená",J284,0)</f>
        <v>0</v>
      </c>
      <c r="BH284" s="239">
        <f>IF(N284="sníž. přenesená",J284,0)</f>
        <v>0</v>
      </c>
      <c r="BI284" s="239">
        <f>IF(N284="nulová",J284,0)</f>
        <v>0</v>
      </c>
      <c r="BJ284" s="18" t="s">
        <v>85</v>
      </c>
      <c r="BK284" s="239">
        <f>ROUND(I284*H284,2)</f>
        <v>0</v>
      </c>
      <c r="BL284" s="18" t="s">
        <v>245</v>
      </c>
      <c r="BM284" s="238" t="s">
        <v>1255</v>
      </c>
    </row>
    <row r="285" spans="1:51" s="13" customFormat="1" ht="12">
      <c r="A285" s="13"/>
      <c r="B285" s="245"/>
      <c r="C285" s="246"/>
      <c r="D285" s="240" t="s">
        <v>159</v>
      </c>
      <c r="E285" s="247" t="s">
        <v>1</v>
      </c>
      <c r="F285" s="248" t="s">
        <v>1256</v>
      </c>
      <c r="G285" s="246"/>
      <c r="H285" s="249">
        <v>114.15</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159</v>
      </c>
      <c r="AU285" s="255" t="s">
        <v>87</v>
      </c>
      <c r="AV285" s="13" t="s">
        <v>87</v>
      </c>
      <c r="AW285" s="13" t="s">
        <v>32</v>
      </c>
      <c r="AX285" s="13" t="s">
        <v>77</v>
      </c>
      <c r="AY285" s="255" t="s">
        <v>148</v>
      </c>
    </row>
    <row r="286" spans="1:51" s="13" customFormat="1" ht="12">
      <c r="A286" s="13"/>
      <c r="B286" s="245"/>
      <c r="C286" s="246"/>
      <c r="D286" s="240" t="s">
        <v>159</v>
      </c>
      <c r="E286" s="247" t="s">
        <v>1</v>
      </c>
      <c r="F286" s="248" t="s">
        <v>1252</v>
      </c>
      <c r="G286" s="246"/>
      <c r="H286" s="249">
        <v>1.26</v>
      </c>
      <c r="I286" s="250"/>
      <c r="J286" s="246"/>
      <c r="K286" s="246"/>
      <c r="L286" s="251"/>
      <c r="M286" s="252"/>
      <c r="N286" s="253"/>
      <c r="O286" s="253"/>
      <c r="P286" s="253"/>
      <c r="Q286" s="253"/>
      <c r="R286" s="253"/>
      <c r="S286" s="253"/>
      <c r="T286" s="254"/>
      <c r="U286" s="13"/>
      <c r="V286" s="13"/>
      <c r="W286" s="13"/>
      <c r="X286" s="13"/>
      <c r="Y286" s="13"/>
      <c r="Z286" s="13"/>
      <c r="AA286" s="13"/>
      <c r="AB286" s="13"/>
      <c r="AC286" s="13"/>
      <c r="AD286" s="13"/>
      <c r="AE286" s="13"/>
      <c r="AT286" s="255" t="s">
        <v>159</v>
      </c>
      <c r="AU286" s="255" t="s">
        <v>87</v>
      </c>
      <c r="AV286" s="13" t="s">
        <v>87</v>
      </c>
      <c r="AW286" s="13" t="s">
        <v>32</v>
      </c>
      <c r="AX286" s="13" t="s">
        <v>77</v>
      </c>
      <c r="AY286" s="255" t="s">
        <v>148</v>
      </c>
    </row>
    <row r="287" spans="1:51" s="15" customFormat="1" ht="12">
      <c r="A287" s="15"/>
      <c r="B287" s="266"/>
      <c r="C287" s="267"/>
      <c r="D287" s="240" t="s">
        <v>159</v>
      </c>
      <c r="E287" s="268" t="s">
        <v>1</v>
      </c>
      <c r="F287" s="269" t="s">
        <v>167</v>
      </c>
      <c r="G287" s="267"/>
      <c r="H287" s="270">
        <v>115.41</v>
      </c>
      <c r="I287" s="271"/>
      <c r="J287" s="267"/>
      <c r="K287" s="267"/>
      <c r="L287" s="272"/>
      <c r="M287" s="273"/>
      <c r="N287" s="274"/>
      <c r="O287" s="274"/>
      <c r="P287" s="274"/>
      <c r="Q287" s="274"/>
      <c r="R287" s="274"/>
      <c r="S287" s="274"/>
      <c r="T287" s="275"/>
      <c r="U287" s="15"/>
      <c r="V287" s="15"/>
      <c r="W287" s="15"/>
      <c r="X287" s="15"/>
      <c r="Y287" s="15"/>
      <c r="Z287" s="15"/>
      <c r="AA287" s="15"/>
      <c r="AB287" s="15"/>
      <c r="AC287" s="15"/>
      <c r="AD287" s="15"/>
      <c r="AE287" s="15"/>
      <c r="AT287" s="276" t="s">
        <v>159</v>
      </c>
      <c r="AU287" s="276" t="s">
        <v>87</v>
      </c>
      <c r="AV287" s="15" t="s">
        <v>155</v>
      </c>
      <c r="AW287" s="15" t="s">
        <v>32</v>
      </c>
      <c r="AX287" s="15" t="s">
        <v>85</v>
      </c>
      <c r="AY287" s="276" t="s">
        <v>148</v>
      </c>
    </row>
    <row r="288" spans="1:65" s="2" customFormat="1" ht="24.15" customHeight="1">
      <c r="A288" s="39"/>
      <c r="B288" s="40"/>
      <c r="C288" s="227" t="s">
        <v>456</v>
      </c>
      <c r="D288" s="227" t="s">
        <v>150</v>
      </c>
      <c r="E288" s="228" t="s">
        <v>1257</v>
      </c>
      <c r="F288" s="229" t="s">
        <v>1258</v>
      </c>
      <c r="G288" s="230" t="s">
        <v>153</v>
      </c>
      <c r="H288" s="231">
        <v>116.67</v>
      </c>
      <c r="I288" s="232"/>
      <c r="J288" s="233">
        <f>ROUND(I288*H288,2)</f>
        <v>0</v>
      </c>
      <c r="K288" s="229" t="s">
        <v>163</v>
      </c>
      <c r="L288" s="45"/>
      <c r="M288" s="234" t="s">
        <v>1</v>
      </c>
      <c r="N288" s="235" t="s">
        <v>42</v>
      </c>
      <c r="O288" s="92"/>
      <c r="P288" s="236">
        <f>O288*H288</f>
        <v>0</v>
      </c>
      <c r="Q288" s="236">
        <v>0.0002</v>
      </c>
      <c r="R288" s="236">
        <f>Q288*H288</f>
        <v>0.023334</v>
      </c>
      <c r="S288" s="236">
        <v>0</v>
      </c>
      <c r="T288" s="237">
        <f>S288*H288</f>
        <v>0</v>
      </c>
      <c r="U288" s="39"/>
      <c r="V288" s="39"/>
      <c r="W288" s="39"/>
      <c r="X288" s="39"/>
      <c r="Y288" s="39"/>
      <c r="Z288" s="39"/>
      <c r="AA288" s="39"/>
      <c r="AB288" s="39"/>
      <c r="AC288" s="39"/>
      <c r="AD288" s="39"/>
      <c r="AE288" s="39"/>
      <c r="AR288" s="238" t="s">
        <v>245</v>
      </c>
      <c r="AT288" s="238" t="s">
        <v>150</v>
      </c>
      <c r="AU288" s="238" t="s">
        <v>87</v>
      </c>
      <c r="AY288" s="18" t="s">
        <v>148</v>
      </c>
      <c r="BE288" s="239">
        <f>IF(N288="základní",J288,0)</f>
        <v>0</v>
      </c>
      <c r="BF288" s="239">
        <f>IF(N288="snížená",J288,0)</f>
        <v>0</v>
      </c>
      <c r="BG288" s="239">
        <f>IF(N288="zákl. přenesená",J288,0)</f>
        <v>0</v>
      </c>
      <c r="BH288" s="239">
        <f>IF(N288="sníž. přenesená",J288,0)</f>
        <v>0</v>
      </c>
      <c r="BI288" s="239">
        <f>IF(N288="nulová",J288,0)</f>
        <v>0</v>
      </c>
      <c r="BJ288" s="18" t="s">
        <v>85</v>
      </c>
      <c r="BK288" s="239">
        <f>ROUND(I288*H288,2)</f>
        <v>0</v>
      </c>
      <c r="BL288" s="18" t="s">
        <v>245</v>
      </c>
      <c r="BM288" s="238" t="s">
        <v>1259</v>
      </c>
    </row>
    <row r="289" spans="1:51" s="13" customFormat="1" ht="12">
      <c r="A289" s="13"/>
      <c r="B289" s="245"/>
      <c r="C289" s="246"/>
      <c r="D289" s="240" t="s">
        <v>159</v>
      </c>
      <c r="E289" s="247" t="s">
        <v>1</v>
      </c>
      <c r="F289" s="248" t="s">
        <v>1260</v>
      </c>
      <c r="G289" s="246"/>
      <c r="H289" s="249">
        <v>116.67</v>
      </c>
      <c r="I289" s="250"/>
      <c r="J289" s="246"/>
      <c r="K289" s="246"/>
      <c r="L289" s="251"/>
      <c r="M289" s="252"/>
      <c r="N289" s="253"/>
      <c r="O289" s="253"/>
      <c r="P289" s="253"/>
      <c r="Q289" s="253"/>
      <c r="R289" s="253"/>
      <c r="S289" s="253"/>
      <c r="T289" s="254"/>
      <c r="U289" s="13"/>
      <c r="V289" s="13"/>
      <c r="W289" s="13"/>
      <c r="X289" s="13"/>
      <c r="Y289" s="13"/>
      <c r="Z289" s="13"/>
      <c r="AA289" s="13"/>
      <c r="AB289" s="13"/>
      <c r="AC289" s="13"/>
      <c r="AD289" s="13"/>
      <c r="AE289" s="13"/>
      <c r="AT289" s="255" t="s">
        <v>159</v>
      </c>
      <c r="AU289" s="255" t="s">
        <v>87</v>
      </c>
      <c r="AV289" s="13" t="s">
        <v>87</v>
      </c>
      <c r="AW289" s="13" t="s">
        <v>32</v>
      </c>
      <c r="AX289" s="13" t="s">
        <v>85</v>
      </c>
      <c r="AY289" s="255" t="s">
        <v>148</v>
      </c>
    </row>
    <row r="290" spans="1:65" s="2" customFormat="1" ht="24.15" customHeight="1">
      <c r="A290" s="39"/>
      <c r="B290" s="40"/>
      <c r="C290" s="227" t="s">
        <v>472</v>
      </c>
      <c r="D290" s="227" t="s">
        <v>150</v>
      </c>
      <c r="E290" s="228" t="s">
        <v>1261</v>
      </c>
      <c r="F290" s="229" t="s">
        <v>1262</v>
      </c>
      <c r="G290" s="230" t="s">
        <v>195</v>
      </c>
      <c r="H290" s="231">
        <v>1.86</v>
      </c>
      <c r="I290" s="232"/>
      <c r="J290" s="233">
        <f>ROUND(I290*H290,2)</f>
        <v>0</v>
      </c>
      <c r="K290" s="229" t="s">
        <v>163</v>
      </c>
      <c r="L290" s="45"/>
      <c r="M290" s="234" t="s">
        <v>1</v>
      </c>
      <c r="N290" s="235" t="s">
        <v>42</v>
      </c>
      <c r="O290" s="92"/>
      <c r="P290" s="236">
        <f>O290*H290</f>
        <v>0</v>
      </c>
      <c r="Q290" s="236">
        <v>0</v>
      </c>
      <c r="R290" s="236">
        <f>Q290*H290</f>
        <v>0</v>
      </c>
      <c r="S290" s="236">
        <v>0</v>
      </c>
      <c r="T290" s="237">
        <f>S290*H290</f>
        <v>0</v>
      </c>
      <c r="U290" s="39"/>
      <c r="V290" s="39"/>
      <c r="W290" s="39"/>
      <c r="X290" s="39"/>
      <c r="Y290" s="39"/>
      <c r="Z290" s="39"/>
      <c r="AA290" s="39"/>
      <c r="AB290" s="39"/>
      <c r="AC290" s="39"/>
      <c r="AD290" s="39"/>
      <c r="AE290" s="39"/>
      <c r="AR290" s="238" t="s">
        <v>245</v>
      </c>
      <c r="AT290" s="238" t="s">
        <v>150</v>
      </c>
      <c r="AU290" s="238" t="s">
        <v>87</v>
      </c>
      <c r="AY290" s="18" t="s">
        <v>148</v>
      </c>
      <c r="BE290" s="239">
        <f>IF(N290="základní",J290,0)</f>
        <v>0</v>
      </c>
      <c r="BF290" s="239">
        <f>IF(N290="snížená",J290,0)</f>
        <v>0</v>
      </c>
      <c r="BG290" s="239">
        <f>IF(N290="zákl. přenesená",J290,0)</f>
        <v>0</v>
      </c>
      <c r="BH290" s="239">
        <f>IF(N290="sníž. přenesená",J290,0)</f>
        <v>0</v>
      </c>
      <c r="BI290" s="239">
        <f>IF(N290="nulová",J290,0)</f>
        <v>0</v>
      </c>
      <c r="BJ290" s="18" t="s">
        <v>85</v>
      </c>
      <c r="BK290" s="239">
        <f>ROUND(I290*H290,2)</f>
        <v>0</v>
      </c>
      <c r="BL290" s="18" t="s">
        <v>245</v>
      </c>
      <c r="BM290" s="238" t="s">
        <v>1263</v>
      </c>
    </row>
    <row r="291" spans="1:63" s="12" customFormat="1" ht="22.8" customHeight="1">
      <c r="A291" s="12"/>
      <c r="B291" s="211"/>
      <c r="C291" s="212"/>
      <c r="D291" s="213" t="s">
        <v>76</v>
      </c>
      <c r="E291" s="225" t="s">
        <v>760</v>
      </c>
      <c r="F291" s="225" t="s">
        <v>761</v>
      </c>
      <c r="G291" s="212"/>
      <c r="H291" s="212"/>
      <c r="I291" s="215"/>
      <c r="J291" s="226">
        <f>BK291</f>
        <v>0</v>
      </c>
      <c r="K291" s="212"/>
      <c r="L291" s="217"/>
      <c r="M291" s="218"/>
      <c r="N291" s="219"/>
      <c r="O291" s="219"/>
      <c r="P291" s="220">
        <f>SUM(P292:P298)</f>
        <v>0</v>
      </c>
      <c r="Q291" s="219"/>
      <c r="R291" s="220">
        <f>SUM(R292:R298)</f>
        <v>0.009677</v>
      </c>
      <c r="S291" s="219"/>
      <c r="T291" s="221">
        <f>SUM(T292:T298)</f>
        <v>0.4279928</v>
      </c>
      <c r="U291" s="12"/>
      <c r="V291" s="12"/>
      <c r="W291" s="12"/>
      <c r="X291" s="12"/>
      <c r="Y291" s="12"/>
      <c r="Z291" s="12"/>
      <c r="AA291" s="12"/>
      <c r="AB291" s="12"/>
      <c r="AC291" s="12"/>
      <c r="AD291" s="12"/>
      <c r="AE291" s="12"/>
      <c r="AR291" s="222" t="s">
        <v>87</v>
      </c>
      <c r="AT291" s="223" t="s">
        <v>76</v>
      </c>
      <c r="AU291" s="223" t="s">
        <v>85</v>
      </c>
      <c r="AY291" s="222" t="s">
        <v>148</v>
      </c>
      <c r="BK291" s="224">
        <f>SUM(BK292:BK298)</f>
        <v>0</v>
      </c>
    </row>
    <row r="292" spans="1:65" s="2" customFormat="1" ht="24.15" customHeight="1">
      <c r="A292" s="39"/>
      <c r="B292" s="40"/>
      <c r="C292" s="227" t="s">
        <v>477</v>
      </c>
      <c r="D292" s="227" t="s">
        <v>150</v>
      </c>
      <c r="E292" s="228" t="s">
        <v>1264</v>
      </c>
      <c r="F292" s="229" t="s">
        <v>1265</v>
      </c>
      <c r="G292" s="230" t="s">
        <v>303</v>
      </c>
      <c r="H292" s="231">
        <v>224.08</v>
      </c>
      <c r="I292" s="232"/>
      <c r="J292" s="233">
        <f>ROUND(I292*H292,2)</f>
        <v>0</v>
      </c>
      <c r="K292" s="229" t="s">
        <v>163</v>
      </c>
      <c r="L292" s="45"/>
      <c r="M292" s="234" t="s">
        <v>1</v>
      </c>
      <c r="N292" s="235" t="s">
        <v>42</v>
      </c>
      <c r="O292" s="92"/>
      <c r="P292" s="236">
        <f>O292*H292</f>
        <v>0</v>
      </c>
      <c r="Q292" s="236">
        <v>0</v>
      </c>
      <c r="R292" s="236">
        <f>Q292*H292</f>
        <v>0</v>
      </c>
      <c r="S292" s="236">
        <v>0.00191</v>
      </c>
      <c r="T292" s="237">
        <f>S292*H292</f>
        <v>0.4279928</v>
      </c>
      <c r="U292" s="39"/>
      <c r="V292" s="39"/>
      <c r="W292" s="39"/>
      <c r="X292" s="39"/>
      <c r="Y292" s="39"/>
      <c r="Z292" s="39"/>
      <c r="AA292" s="39"/>
      <c r="AB292" s="39"/>
      <c r="AC292" s="39"/>
      <c r="AD292" s="39"/>
      <c r="AE292" s="39"/>
      <c r="AR292" s="238" t="s">
        <v>245</v>
      </c>
      <c r="AT292" s="238" t="s">
        <v>150</v>
      </c>
      <c r="AU292" s="238" t="s">
        <v>87</v>
      </c>
      <c r="AY292" s="18" t="s">
        <v>148</v>
      </c>
      <c r="BE292" s="239">
        <f>IF(N292="základní",J292,0)</f>
        <v>0</v>
      </c>
      <c r="BF292" s="239">
        <f>IF(N292="snížená",J292,0)</f>
        <v>0</v>
      </c>
      <c r="BG292" s="239">
        <f>IF(N292="zákl. přenesená",J292,0)</f>
        <v>0</v>
      </c>
      <c r="BH292" s="239">
        <f>IF(N292="sníž. přenesená",J292,0)</f>
        <v>0</v>
      </c>
      <c r="BI292" s="239">
        <f>IF(N292="nulová",J292,0)</f>
        <v>0</v>
      </c>
      <c r="BJ292" s="18" t="s">
        <v>85</v>
      </c>
      <c r="BK292" s="239">
        <f>ROUND(I292*H292,2)</f>
        <v>0</v>
      </c>
      <c r="BL292" s="18" t="s">
        <v>245</v>
      </c>
      <c r="BM292" s="238" t="s">
        <v>1266</v>
      </c>
    </row>
    <row r="293" spans="1:51" s="13" customFormat="1" ht="12">
      <c r="A293" s="13"/>
      <c r="B293" s="245"/>
      <c r="C293" s="246"/>
      <c r="D293" s="240" t="s">
        <v>159</v>
      </c>
      <c r="E293" s="247" t="s">
        <v>1</v>
      </c>
      <c r="F293" s="248" t="s">
        <v>1267</v>
      </c>
      <c r="G293" s="246"/>
      <c r="H293" s="249">
        <v>224.08</v>
      </c>
      <c r="I293" s="250"/>
      <c r="J293" s="246"/>
      <c r="K293" s="246"/>
      <c r="L293" s="251"/>
      <c r="M293" s="252"/>
      <c r="N293" s="253"/>
      <c r="O293" s="253"/>
      <c r="P293" s="253"/>
      <c r="Q293" s="253"/>
      <c r="R293" s="253"/>
      <c r="S293" s="253"/>
      <c r="T293" s="254"/>
      <c r="U293" s="13"/>
      <c r="V293" s="13"/>
      <c r="W293" s="13"/>
      <c r="X293" s="13"/>
      <c r="Y293" s="13"/>
      <c r="Z293" s="13"/>
      <c r="AA293" s="13"/>
      <c r="AB293" s="13"/>
      <c r="AC293" s="13"/>
      <c r="AD293" s="13"/>
      <c r="AE293" s="13"/>
      <c r="AT293" s="255" t="s">
        <v>159</v>
      </c>
      <c r="AU293" s="255" t="s">
        <v>87</v>
      </c>
      <c r="AV293" s="13" t="s">
        <v>87</v>
      </c>
      <c r="AW293" s="13" t="s">
        <v>32</v>
      </c>
      <c r="AX293" s="13" t="s">
        <v>85</v>
      </c>
      <c r="AY293" s="255" t="s">
        <v>148</v>
      </c>
    </row>
    <row r="294" spans="1:65" s="2" customFormat="1" ht="24.15" customHeight="1">
      <c r="A294" s="39"/>
      <c r="B294" s="40"/>
      <c r="C294" s="227" t="s">
        <v>484</v>
      </c>
      <c r="D294" s="227" t="s">
        <v>150</v>
      </c>
      <c r="E294" s="228" t="s">
        <v>1268</v>
      </c>
      <c r="F294" s="229" t="s">
        <v>1269</v>
      </c>
      <c r="G294" s="230" t="s">
        <v>303</v>
      </c>
      <c r="H294" s="231">
        <v>4.5</v>
      </c>
      <c r="I294" s="232"/>
      <c r="J294" s="233">
        <f>ROUND(I294*H294,2)</f>
        <v>0</v>
      </c>
      <c r="K294" s="229" t="s">
        <v>163</v>
      </c>
      <c r="L294" s="45"/>
      <c r="M294" s="234" t="s">
        <v>1</v>
      </c>
      <c r="N294" s="235" t="s">
        <v>42</v>
      </c>
      <c r="O294" s="92"/>
      <c r="P294" s="236">
        <f>O294*H294</f>
        <v>0</v>
      </c>
      <c r="Q294" s="236">
        <v>0.00162</v>
      </c>
      <c r="R294" s="236">
        <f>Q294*H294</f>
        <v>0.00729</v>
      </c>
      <c r="S294" s="236">
        <v>0</v>
      </c>
      <c r="T294" s="237">
        <f>S294*H294</f>
        <v>0</v>
      </c>
      <c r="U294" s="39"/>
      <c r="V294" s="39"/>
      <c r="W294" s="39"/>
      <c r="X294" s="39"/>
      <c r="Y294" s="39"/>
      <c r="Z294" s="39"/>
      <c r="AA294" s="39"/>
      <c r="AB294" s="39"/>
      <c r="AC294" s="39"/>
      <c r="AD294" s="39"/>
      <c r="AE294" s="39"/>
      <c r="AR294" s="238" t="s">
        <v>245</v>
      </c>
      <c r="AT294" s="238" t="s">
        <v>150</v>
      </c>
      <c r="AU294" s="238" t="s">
        <v>87</v>
      </c>
      <c r="AY294" s="18" t="s">
        <v>148</v>
      </c>
      <c r="BE294" s="239">
        <f>IF(N294="základní",J294,0)</f>
        <v>0</v>
      </c>
      <c r="BF294" s="239">
        <f>IF(N294="snížená",J294,0)</f>
        <v>0</v>
      </c>
      <c r="BG294" s="239">
        <f>IF(N294="zákl. přenesená",J294,0)</f>
        <v>0</v>
      </c>
      <c r="BH294" s="239">
        <f>IF(N294="sníž. přenesená",J294,0)</f>
        <v>0</v>
      </c>
      <c r="BI294" s="239">
        <f>IF(N294="nulová",J294,0)</f>
        <v>0</v>
      </c>
      <c r="BJ294" s="18" t="s">
        <v>85</v>
      </c>
      <c r="BK294" s="239">
        <f>ROUND(I294*H294,2)</f>
        <v>0</v>
      </c>
      <c r="BL294" s="18" t="s">
        <v>245</v>
      </c>
      <c r="BM294" s="238" t="s">
        <v>1270</v>
      </c>
    </row>
    <row r="295" spans="1:51" s="13" customFormat="1" ht="12">
      <c r="A295" s="13"/>
      <c r="B295" s="245"/>
      <c r="C295" s="246"/>
      <c r="D295" s="240" t="s">
        <v>159</v>
      </c>
      <c r="E295" s="247" t="s">
        <v>1</v>
      </c>
      <c r="F295" s="248" t="s">
        <v>1271</v>
      </c>
      <c r="G295" s="246"/>
      <c r="H295" s="249">
        <v>4.5</v>
      </c>
      <c r="I295" s="250"/>
      <c r="J295" s="246"/>
      <c r="K295" s="246"/>
      <c r="L295" s="251"/>
      <c r="M295" s="252"/>
      <c r="N295" s="253"/>
      <c r="O295" s="253"/>
      <c r="P295" s="253"/>
      <c r="Q295" s="253"/>
      <c r="R295" s="253"/>
      <c r="S295" s="253"/>
      <c r="T295" s="254"/>
      <c r="U295" s="13"/>
      <c r="V295" s="13"/>
      <c r="W295" s="13"/>
      <c r="X295" s="13"/>
      <c r="Y295" s="13"/>
      <c r="Z295" s="13"/>
      <c r="AA295" s="13"/>
      <c r="AB295" s="13"/>
      <c r="AC295" s="13"/>
      <c r="AD295" s="13"/>
      <c r="AE295" s="13"/>
      <c r="AT295" s="255" t="s">
        <v>159</v>
      </c>
      <c r="AU295" s="255" t="s">
        <v>87</v>
      </c>
      <c r="AV295" s="13" t="s">
        <v>87</v>
      </c>
      <c r="AW295" s="13" t="s">
        <v>32</v>
      </c>
      <c r="AX295" s="13" t="s">
        <v>85</v>
      </c>
      <c r="AY295" s="255" t="s">
        <v>148</v>
      </c>
    </row>
    <row r="296" spans="1:65" s="2" customFormat="1" ht="24.15" customHeight="1">
      <c r="A296" s="39"/>
      <c r="B296" s="40"/>
      <c r="C296" s="227" t="s">
        <v>489</v>
      </c>
      <c r="D296" s="227" t="s">
        <v>150</v>
      </c>
      <c r="E296" s="228" t="s">
        <v>1272</v>
      </c>
      <c r="F296" s="229" t="s">
        <v>1273</v>
      </c>
      <c r="G296" s="230" t="s">
        <v>303</v>
      </c>
      <c r="H296" s="231">
        <v>1.1</v>
      </c>
      <c r="I296" s="232"/>
      <c r="J296" s="233">
        <f>ROUND(I296*H296,2)</f>
        <v>0</v>
      </c>
      <c r="K296" s="229" t="s">
        <v>163</v>
      </c>
      <c r="L296" s="45"/>
      <c r="M296" s="234" t="s">
        <v>1</v>
      </c>
      <c r="N296" s="235" t="s">
        <v>42</v>
      </c>
      <c r="O296" s="92"/>
      <c r="P296" s="236">
        <f>O296*H296</f>
        <v>0</v>
      </c>
      <c r="Q296" s="236">
        <v>0.00217</v>
      </c>
      <c r="R296" s="236">
        <f>Q296*H296</f>
        <v>0.0023870000000000002</v>
      </c>
      <c r="S296" s="236">
        <v>0</v>
      </c>
      <c r="T296" s="237">
        <f>S296*H296</f>
        <v>0</v>
      </c>
      <c r="U296" s="39"/>
      <c r="V296" s="39"/>
      <c r="W296" s="39"/>
      <c r="X296" s="39"/>
      <c r="Y296" s="39"/>
      <c r="Z296" s="39"/>
      <c r="AA296" s="39"/>
      <c r="AB296" s="39"/>
      <c r="AC296" s="39"/>
      <c r="AD296" s="39"/>
      <c r="AE296" s="39"/>
      <c r="AR296" s="238" t="s">
        <v>245</v>
      </c>
      <c r="AT296" s="238" t="s">
        <v>150</v>
      </c>
      <c r="AU296" s="238" t="s">
        <v>87</v>
      </c>
      <c r="AY296" s="18" t="s">
        <v>148</v>
      </c>
      <c r="BE296" s="239">
        <f>IF(N296="základní",J296,0)</f>
        <v>0</v>
      </c>
      <c r="BF296" s="239">
        <f>IF(N296="snížená",J296,0)</f>
        <v>0</v>
      </c>
      <c r="BG296" s="239">
        <f>IF(N296="zákl. přenesená",J296,0)</f>
        <v>0</v>
      </c>
      <c r="BH296" s="239">
        <f>IF(N296="sníž. přenesená",J296,0)</f>
        <v>0</v>
      </c>
      <c r="BI296" s="239">
        <f>IF(N296="nulová",J296,0)</f>
        <v>0</v>
      </c>
      <c r="BJ296" s="18" t="s">
        <v>85</v>
      </c>
      <c r="BK296" s="239">
        <f>ROUND(I296*H296,2)</f>
        <v>0</v>
      </c>
      <c r="BL296" s="18" t="s">
        <v>245</v>
      </c>
      <c r="BM296" s="238" t="s">
        <v>1274</v>
      </c>
    </row>
    <row r="297" spans="1:51" s="13" customFormat="1" ht="12">
      <c r="A297" s="13"/>
      <c r="B297" s="245"/>
      <c r="C297" s="246"/>
      <c r="D297" s="240" t="s">
        <v>159</v>
      </c>
      <c r="E297" s="247" t="s">
        <v>1</v>
      </c>
      <c r="F297" s="248" t="s">
        <v>1275</v>
      </c>
      <c r="G297" s="246"/>
      <c r="H297" s="249">
        <v>1.1</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159</v>
      </c>
      <c r="AU297" s="255" t="s">
        <v>87</v>
      </c>
      <c r="AV297" s="13" t="s">
        <v>87</v>
      </c>
      <c r="AW297" s="13" t="s">
        <v>32</v>
      </c>
      <c r="AX297" s="13" t="s">
        <v>85</v>
      </c>
      <c r="AY297" s="255" t="s">
        <v>148</v>
      </c>
    </row>
    <row r="298" spans="1:65" s="2" customFormat="1" ht="24.15" customHeight="1">
      <c r="A298" s="39"/>
      <c r="B298" s="40"/>
      <c r="C298" s="227" t="s">
        <v>494</v>
      </c>
      <c r="D298" s="227" t="s">
        <v>150</v>
      </c>
      <c r="E298" s="228" t="s">
        <v>775</v>
      </c>
      <c r="F298" s="229" t="s">
        <v>776</v>
      </c>
      <c r="G298" s="230" t="s">
        <v>195</v>
      </c>
      <c r="H298" s="231">
        <v>0.01</v>
      </c>
      <c r="I298" s="232"/>
      <c r="J298" s="233">
        <f>ROUND(I298*H298,2)</f>
        <v>0</v>
      </c>
      <c r="K298" s="229" t="s">
        <v>163</v>
      </c>
      <c r="L298" s="45"/>
      <c r="M298" s="234" t="s">
        <v>1</v>
      </c>
      <c r="N298" s="235" t="s">
        <v>42</v>
      </c>
      <c r="O298" s="92"/>
      <c r="P298" s="236">
        <f>O298*H298</f>
        <v>0</v>
      </c>
      <c r="Q298" s="236">
        <v>0</v>
      </c>
      <c r="R298" s="236">
        <f>Q298*H298</f>
        <v>0</v>
      </c>
      <c r="S298" s="236">
        <v>0</v>
      </c>
      <c r="T298" s="237">
        <f>S298*H298</f>
        <v>0</v>
      </c>
      <c r="U298" s="39"/>
      <c r="V298" s="39"/>
      <c r="W298" s="39"/>
      <c r="X298" s="39"/>
      <c r="Y298" s="39"/>
      <c r="Z298" s="39"/>
      <c r="AA298" s="39"/>
      <c r="AB298" s="39"/>
      <c r="AC298" s="39"/>
      <c r="AD298" s="39"/>
      <c r="AE298" s="39"/>
      <c r="AR298" s="238" t="s">
        <v>245</v>
      </c>
      <c r="AT298" s="238" t="s">
        <v>150</v>
      </c>
      <c r="AU298" s="238" t="s">
        <v>87</v>
      </c>
      <c r="AY298" s="18" t="s">
        <v>148</v>
      </c>
      <c r="BE298" s="239">
        <f>IF(N298="základní",J298,0)</f>
        <v>0</v>
      </c>
      <c r="BF298" s="239">
        <f>IF(N298="snížená",J298,0)</f>
        <v>0</v>
      </c>
      <c r="BG298" s="239">
        <f>IF(N298="zákl. přenesená",J298,0)</f>
        <v>0</v>
      </c>
      <c r="BH298" s="239">
        <f>IF(N298="sníž. přenesená",J298,0)</f>
        <v>0</v>
      </c>
      <c r="BI298" s="239">
        <f>IF(N298="nulová",J298,0)</f>
        <v>0</v>
      </c>
      <c r="BJ298" s="18" t="s">
        <v>85</v>
      </c>
      <c r="BK298" s="239">
        <f>ROUND(I298*H298,2)</f>
        <v>0</v>
      </c>
      <c r="BL298" s="18" t="s">
        <v>245</v>
      </c>
      <c r="BM298" s="238" t="s">
        <v>1276</v>
      </c>
    </row>
    <row r="299" spans="1:63" s="12" customFormat="1" ht="22.8" customHeight="1">
      <c r="A299" s="12"/>
      <c r="B299" s="211"/>
      <c r="C299" s="212"/>
      <c r="D299" s="213" t="s">
        <v>76</v>
      </c>
      <c r="E299" s="225" t="s">
        <v>778</v>
      </c>
      <c r="F299" s="225" t="s">
        <v>779</v>
      </c>
      <c r="G299" s="212"/>
      <c r="H299" s="212"/>
      <c r="I299" s="215"/>
      <c r="J299" s="226">
        <f>BK299</f>
        <v>0</v>
      </c>
      <c r="K299" s="212"/>
      <c r="L299" s="217"/>
      <c r="M299" s="218"/>
      <c r="N299" s="219"/>
      <c r="O299" s="219"/>
      <c r="P299" s="220">
        <f>SUM(P300:P313)</f>
        <v>0</v>
      </c>
      <c r="Q299" s="219"/>
      <c r="R299" s="220">
        <f>SUM(R300:R313)</f>
        <v>0.09097000000000001</v>
      </c>
      <c r="S299" s="219"/>
      <c r="T299" s="221">
        <f>SUM(T300:T313)</f>
        <v>0</v>
      </c>
      <c r="U299" s="12"/>
      <c r="V299" s="12"/>
      <c r="W299" s="12"/>
      <c r="X299" s="12"/>
      <c r="Y299" s="12"/>
      <c r="Z299" s="12"/>
      <c r="AA299" s="12"/>
      <c r="AB299" s="12"/>
      <c r="AC299" s="12"/>
      <c r="AD299" s="12"/>
      <c r="AE299" s="12"/>
      <c r="AR299" s="222" t="s">
        <v>87</v>
      </c>
      <c r="AT299" s="223" t="s">
        <v>76</v>
      </c>
      <c r="AU299" s="223" t="s">
        <v>85</v>
      </c>
      <c r="AY299" s="222" t="s">
        <v>148</v>
      </c>
      <c r="BK299" s="224">
        <f>SUM(BK300:BK313)</f>
        <v>0</v>
      </c>
    </row>
    <row r="300" spans="1:65" s="2" customFormat="1" ht="24.15" customHeight="1">
      <c r="A300" s="39"/>
      <c r="B300" s="40"/>
      <c r="C300" s="227" t="s">
        <v>502</v>
      </c>
      <c r="D300" s="227" t="s">
        <v>150</v>
      </c>
      <c r="E300" s="228" t="s">
        <v>1277</v>
      </c>
      <c r="F300" s="229" t="s">
        <v>1278</v>
      </c>
      <c r="G300" s="230" t="s">
        <v>418</v>
      </c>
      <c r="H300" s="231">
        <v>28</v>
      </c>
      <c r="I300" s="232"/>
      <c r="J300" s="233">
        <f>ROUND(I300*H300,2)</f>
        <v>0</v>
      </c>
      <c r="K300" s="229" t="s">
        <v>163</v>
      </c>
      <c r="L300" s="45"/>
      <c r="M300" s="234" t="s">
        <v>1</v>
      </c>
      <c r="N300" s="235" t="s">
        <v>42</v>
      </c>
      <c r="O300" s="92"/>
      <c r="P300" s="236">
        <f>O300*H300</f>
        <v>0</v>
      </c>
      <c r="Q300" s="236">
        <v>0.00017</v>
      </c>
      <c r="R300" s="236">
        <f>Q300*H300</f>
        <v>0.00476</v>
      </c>
      <c r="S300" s="236">
        <v>0</v>
      </c>
      <c r="T300" s="237">
        <f>S300*H300</f>
        <v>0</v>
      </c>
      <c r="U300" s="39"/>
      <c r="V300" s="39"/>
      <c r="W300" s="39"/>
      <c r="X300" s="39"/>
      <c r="Y300" s="39"/>
      <c r="Z300" s="39"/>
      <c r="AA300" s="39"/>
      <c r="AB300" s="39"/>
      <c r="AC300" s="39"/>
      <c r="AD300" s="39"/>
      <c r="AE300" s="39"/>
      <c r="AR300" s="238" t="s">
        <v>245</v>
      </c>
      <c r="AT300" s="238" t="s">
        <v>150</v>
      </c>
      <c r="AU300" s="238" t="s">
        <v>87</v>
      </c>
      <c r="AY300" s="18" t="s">
        <v>148</v>
      </c>
      <c r="BE300" s="239">
        <f>IF(N300="základní",J300,0)</f>
        <v>0</v>
      </c>
      <c r="BF300" s="239">
        <f>IF(N300="snížená",J300,0)</f>
        <v>0</v>
      </c>
      <c r="BG300" s="239">
        <f>IF(N300="zákl. přenesená",J300,0)</f>
        <v>0</v>
      </c>
      <c r="BH300" s="239">
        <f>IF(N300="sníž. přenesená",J300,0)</f>
        <v>0</v>
      </c>
      <c r="BI300" s="239">
        <f>IF(N300="nulová",J300,0)</f>
        <v>0</v>
      </c>
      <c r="BJ300" s="18" t="s">
        <v>85</v>
      </c>
      <c r="BK300" s="239">
        <f>ROUND(I300*H300,2)</f>
        <v>0</v>
      </c>
      <c r="BL300" s="18" t="s">
        <v>245</v>
      </c>
      <c r="BM300" s="238" t="s">
        <v>1279</v>
      </c>
    </row>
    <row r="301" spans="1:65" s="2" customFormat="1" ht="16.5" customHeight="1">
      <c r="A301" s="39"/>
      <c r="B301" s="40"/>
      <c r="C301" s="288" t="s">
        <v>506</v>
      </c>
      <c r="D301" s="288" t="s">
        <v>295</v>
      </c>
      <c r="E301" s="289" t="s">
        <v>1280</v>
      </c>
      <c r="F301" s="290" t="s">
        <v>1281</v>
      </c>
      <c r="G301" s="291" t="s">
        <v>418</v>
      </c>
      <c r="H301" s="292">
        <v>5</v>
      </c>
      <c r="I301" s="293"/>
      <c r="J301" s="294">
        <f>ROUND(I301*H301,2)</f>
        <v>0</v>
      </c>
      <c r="K301" s="290" t="s">
        <v>154</v>
      </c>
      <c r="L301" s="295"/>
      <c r="M301" s="296" t="s">
        <v>1</v>
      </c>
      <c r="N301" s="297" t="s">
        <v>42</v>
      </c>
      <c r="O301" s="92"/>
      <c r="P301" s="236">
        <f>O301*H301</f>
        <v>0</v>
      </c>
      <c r="Q301" s="236">
        <v>0.0026</v>
      </c>
      <c r="R301" s="236">
        <f>Q301*H301</f>
        <v>0.013</v>
      </c>
      <c r="S301" s="236">
        <v>0</v>
      </c>
      <c r="T301" s="237">
        <f>S301*H301</f>
        <v>0</v>
      </c>
      <c r="U301" s="39"/>
      <c r="V301" s="39"/>
      <c r="W301" s="39"/>
      <c r="X301" s="39"/>
      <c r="Y301" s="39"/>
      <c r="Z301" s="39"/>
      <c r="AA301" s="39"/>
      <c r="AB301" s="39"/>
      <c r="AC301" s="39"/>
      <c r="AD301" s="39"/>
      <c r="AE301" s="39"/>
      <c r="AR301" s="238" t="s">
        <v>351</v>
      </c>
      <c r="AT301" s="238" t="s">
        <v>295</v>
      </c>
      <c r="AU301" s="238" t="s">
        <v>87</v>
      </c>
      <c r="AY301" s="18" t="s">
        <v>148</v>
      </c>
      <c r="BE301" s="239">
        <f>IF(N301="základní",J301,0)</f>
        <v>0</v>
      </c>
      <c r="BF301" s="239">
        <f>IF(N301="snížená",J301,0)</f>
        <v>0</v>
      </c>
      <c r="BG301" s="239">
        <f>IF(N301="zákl. přenesená",J301,0)</f>
        <v>0</v>
      </c>
      <c r="BH301" s="239">
        <f>IF(N301="sníž. přenesená",J301,0)</f>
        <v>0</v>
      </c>
      <c r="BI301" s="239">
        <f>IF(N301="nulová",J301,0)</f>
        <v>0</v>
      </c>
      <c r="BJ301" s="18" t="s">
        <v>85</v>
      </c>
      <c r="BK301" s="239">
        <f>ROUND(I301*H301,2)</f>
        <v>0</v>
      </c>
      <c r="BL301" s="18" t="s">
        <v>245</v>
      </c>
      <c r="BM301" s="238" t="s">
        <v>1282</v>
      </c>
    </row>
    <row r="302" spans="1:65" s="2" customFormat="1" ht="16.5" customHeight="1">
      <c r="A302" s="39"/>
      <c r="B302" s="40"/>
      <c r="C302" s="288" t="s">
        <v>510</v>
      </c>
      <c r="D302" s="288" t="s">
        <v>295</v>
      </c>
      <c r="E302" s="289" t="s">
        <v>1283</v>
      </c>
      <c r="F302" s="290" t="s">
        <v>1284</v>
      </c>
      <c r="G302" s="291" t="s">
        <v>418</v>
      </c>
      <c r="H302" s="292">
        <v>23</v>
      </c>
      <c r="I302" s="293"/>
      <c r="J302" s="294">
        <f>ROUND(I302*H302,2)</f>
        <v>0</v>
      </c>
      <c r="K302" s="290" t="s">
        <v>154</v>
      </c>
      <c r="L302" s="295"/>
      <c r="M302" s="296" t="s">
        <v>1</v>
      </c>
      <c r="N302" s="297" t="s">
        <v>42</v>
      </c>
      <c r="O302" s="92"/>
      <c r="P302" s="236">
        <f>O302*H302</f>
        <v>0</v>
      </c>
      <c r="Q302" s="236">
        <v>0.0026</v>
      </c>
      <c r="R302" s="236">
        <f>Q302*H302</f>
        <v>0.0598</v>
      </c>
      <c r="S302" s="236">
        <v>0</v>
      </c>
      <c r="T302" s="237">
        <f>S302*H302</f>
        <v>0</v>
      </c>
      <c r="U302" s="39"/>
      <c r="V302" s="39"/>
      <c r="W302" s="39"/>
      <c r="X302" s="39"/>
      <c r="Y302" s="39"/>
      <c r="Z302" s="39"/>
      <c r="AA302" s="39"/>
      <c r="AB302" s="39"/>
      <c r="AC302" s="39"/>
      <c r="AD302" s="39"/>
      <c r="AE302" s="39"/>
      <c r="AR302" s="238" t="s">
        <v>351</v>
      </c>
      <c r="AT302" s="238" t="s">
        <v>295</v>
      </c>
      <c r="AU302" s="238" t="s">
        <v>87</v>
      </c>
      <c r="AY302" s="18" t="s">
        <v>148</v>
      </c>
      <c r="BE302" s="239">
        <f>IF(N302="základní",J302,0)</f>
        <v>0</v>
      </c>
      <c r="BF302" s="239">
        <f>IF(N302="snížená",J302,0)</f>
        <v>0</v>
      </c>
      <c r="BG302" s="239">
        <f>IF(N302="zákl. přenesená",J302,0)</f>
        <v>0</v>
      </c>
      <c r="BH302" s="239">
        <f>IF(N302="sníž. přenesená",J302,0)</f>
        <v>0</v>
      </c>
      <c r="BI302" s="239">
        <f>IF(N302="nulová",J302,0)</f>
        <v>0</v>
      </c>
      <c r="BJ302" s="18" t="s">
        <v>85</v>
      </c>
      <c r="BK302" s="239">
        <f>ROUND(I302*H302,2)</f>
        <v>0</v>
      </c>
      <c r="BL302" s="18" t="s">
        <v>245</v>
      </c>
      <c r="BM302" s="238" t="s">
        <v>1285</v>
      </c>
    </row>
    <row r="303" spans="1:65" s="2" customFormat="1" ht="24.15" customHeight="1">
      <c r="A303" s="39"/>
      <c r="B303" s="40"/>
      <c r="C303" s="227" t="s">
        <v>514</v>
      </c>
      <c r="D303" s="227" t="s">
        <v>150</v>
      </c>
      <c r="E303" s="228" t="s">
        <v>1286</v>
      </c>
      <c r="F303" s="229" t="s">
        <v>1287</v>
      </c>
      <c r="G303" s="230" t="s">
        <v>418</v>
      </c>
      <c r="H303" s="231">
        <v>1</v>
      </c>
      <c r="I303" s="232"/>
      <c r="J303" s="233">
        <f>ROUND(I303*H303,2)</f>
        <v>0</v>
      </c>
      <c r="K303" s="229" t="s">
        <v>163</v>
      </c>
      <c r="L303" s="45"/>
      <c r="M303" s="234" t="s">
        <v>1</v>
      </c>
      <c r="N303" s="235" t="s">
        <v>42</v>
      </c>
      <c r="O303" s="92"/>
      <c r="P303" s="236">
        <f>O303*H303</f>
        <v>0</v>
      </c>
      <c r="Q303" s="236">
        <v>0</v>
      </c>
      <c r="R303" s="236">
        <f>Q303*H303</f>
        <v>0</v>
      </c>
      <c r="S303" s="236">
        <v>0</v>
      </c>
      <c r="T303" s="237">
        <f>S303*H303</f>
        <v>0</v>
      </c>
      <c r="U303" s="39"/>
      <c r="V303" s="39"/>
      <c r="W303" s="39"/>
      <c r="X303" s="39"/>
      <c r="Y303" s="39"/>
      <c r="Z303" s="39"/>
      <c r="AA303" s="39"/>
      <c r="AB303" s="39"/>
      <c r="AC303" s="39"/>
      <c r="AD303" s="39"/>
      <c r="AE303" s="39"/>
      <c r="AR303" s="238" t="s">
        <v>245</v>
      </c>
      <c r="AT303" s="238" t="s">
        <v>150</v>
      </c>
      <c r="AU303" s="238" t="s">
        <v>87</v>
      </c>
      <c r="AY303" s="18" t="s">
        <v>148</v>
      </c>
      <c r="BE303" s="239">
        <f>IF(N303="základní",J303,0)</f>
        <v>0</v>
      </c>
      <c r="BF303" s="239">
        <f>IF(N303="snížená",J303,0)</f>
        <v>0</v>
      </c>
      <c r="BG303" s="239">
        <f>IF(N303="zákl. přenesená",J303,0)</f>
        <v>0</v>
      </c>
      <c r="BH303" s="239">
        <f>IF(N303="sníž. přenesená",J303,0)</f>
        <v>0</v>
      </c>
      <c r="BI303" s="239">
        <f>IF(N303="nulová",J303,0)</f>
        <v>0</v>
      </c>
      <c r="BJ303" s="18" t="s">
        <v>85</v>
      </c>
      <c r="BK303" s="239">
        <f>ROUND(I303*H303,2)</f>
        <v>0</v>
      </c>
      <c r="BL303" s="18" t="s">
        <v>245</v>
      </c>
      <c r="BM303" s="238" t="s">
        <v>1288</v>
      </c>
    </row>
    <row r="304" spans="1:65" s="2" customFormat="1" ht="33" customHeight="1">
      <c r="A304" s="39"/>
      <c r="B304" s="40"/>
      <c r="C304" s="288" t="s">
        <v>519</v>
      </c>
      <c r="D304" s="288" t="s">
        <v>295</v>
      </c>
      <c r="E304" s="289" t="s">
        <v>1289</v>
      </c>
      <c r="F304" s="290" t="s">
        <v>1290</v>
      </c>
      <c r="G304" s="291" t="s">
        <v>303</v>
      </c>
      <c r="H304" s="292">
        <v>55</v>
      </c>
      <c r="I304" s="293"/>
      <c r="J304" s="294">
        <f>ROUND(I304*H304,2)</f>
        <v>0</v>
      </c>
      <c r="K304" s="290" t="s">
        <v>163</v>
      </c>
      <c r="L304" s="295"/>
      <c r="M304" s="296" t="s">
        <v>1</v>
      </c>
      <c r="N304" s="297" t="s">
        <v>42</v>
      </c>
      <c r="O304" s="92"/>
      <c r="P304" s="236">
        <f>O304*H304</f>
        <v>0</v>
      </c>
      <c r="Q304" s="236">
        <v>0.00024</v>
      </c>
      <c r="R304" s="236">
        <f>Q304*H304</f>
        <v>0.0132</v>
      </c>
      <c r="S304" s="236">
        <v>0</v>
      </c>
      <c r="T304" s="237">
        <f>S304*H304</f>
        <v>0</v>
      </c>
      <c r="U304" s="39"/>
      <c r="V304" s="39"/>
      <c r="W304" s="39"/>
      <c r="X304" s="39"/>
      <c r="Y304" s="39"/>
      <c r="Z304" s="39"/>
      <c r="AA304" s="39"/>
      <c r="AB304" s="39"/>
      <c r="AC304" s="39"/>
      <c r="AD304" s="39"/>
      <c r="AE304" s="39"/>
      <c r="AR304" s="238" t="s">
        <v>351</v>
      </c>
      <c r="AT304" s="238" t="s">
        <v>295</v>
      </c>
      <c r="AU304" s="238" t="s">
        <v>87</v>
      </c>
      <c r="AY304" s="18" t="s">
        <v>148</v>
      </c>
      <c r="BE304" s="239">
        <f>IF(N304="základní",J304,0)</f>
        <v>0</v>
      </c>
      <c r="BF304" s="239">
        <f>IF(N304="snížená",J304,0)</f>
        <v>0</v>
      </c>
      <c r="BG304" s="239">
        <f>IF(N304="zákl. přenesená",J304,0)</f>
        <v>0</v>
      </c>
      <c r="BH304" s="239">
        <f>IF(N304="sníž. přenesená",J304,0)</f>
        <v>0</v>
      </c>
      <c r="BI304" s="239">
        <f>IF(N304="nulová",J304,0)</f>
        <v>0</v>
      </c>
      <c r="BJ304" s="18" t="s">
        <v>85</v>
      </c>
      <c r="BK304" s="239">
        <f>ROUND(I304*H304,2)</f>
        <v>0</v>
      </c>
      <c r="BL304" s="18" t="s">
        <v>245</v>
      </c>
      <c r="BM304" s="238" t="s">
        <v>1291</v>
      </c>
    </row>
    <row r="305" spans="1:65" s="2" customFormat="1" ht="16.5" customHeight="1">
      <c r="A305" s="39"/>
      <c r="B305" s="40"/>
      <c r="C305" s="227" t="s">
        <v>523</v>
      </c>
      <c r="D305" s="227" t="s">
        <v>150</v>
      </c>
      <c r="E305" s="228" t="s">
        <v>1292</v>
      </c>
      <c r="F305" s="229" t="s">
        <v>1293</v>
      </c>
      <c r="G305" s="230" t="s">
        <v>418</v>
      </c>
      <c r="H305" s="231">
        <v>1</v>
      </c>
      <c r="I305" s="232"/>
      <c r="J305" s="233">
        <f>ROUND(I305*H305,2)</f>
        <v>0</v>
      </c>
      <c r="K305" s="229" t="s">
        <v>1</v>
      </c>
      <c r="L305" s="45"/>
      <c r="M305" s="234" t="s">
        <v>1</v>
      </c>
      <c r="N305" s="235" t="s">
        <v>42</v>
      </c>
      <c r="O305" s="92"/>
      <c r="P305" s="236">
        <f>O305*H305</f>
        <v>0</v>
      </c>
      <c r="Q305" s="236">
        <v>0</v>
      </c>
      <c r="R305" s="236">
        <f>Q305*H305</f>
        <v>0</v>
      </c>
      <c r="S305" s="236">
        <v>0</v>
      </c>
      <c r="T305" s="237">
        <f>S305*H305</f>
        <v>0</v>
      </c>
      <c r="U305" s="39"/>
      <c r="V305" s="39"/>
      <c r="W305" s="39"/>
      <c r="X305" s="39"/>
      <c r="Y305" s="39"/>
      <c r="Z305" s="39"/>
      <c r="AA305" s="39"/>
      <c r="AB305" s="39"/>
      <c r="AC305" s="39"/>
      <c r="AD305" s="39"/>
      <c r="AE305" s="39"/>
      <c r="AR305" s="238" t="s">
        <v>245</v>
      </c>
      <c r="AT305" s="238" t="s">
        <v>150</v>
      </c>
      <c r="AU305" s="238" t="s">
        <v>87</v>
      </c>
      <c r="AY305" s="18" t="s">
        <v>148</v>
      </c>
      <c r="BE305" s="239">
        <f>IF(N305="základní",J305,0)</f>
        <v>0</v>
      </c>
      <c r="BF305" s="239">
        <f>IF(N305="snížená",J305,0)</f>
        <v>0</v>
      </c>
      <c r="BG305" s="239">
        <f>IF(N305="zákl. přenesená",J305,0)</f>
        <v>0</v>
      </c>
      <c r="BH305" s="239">
        <f>IF(N305="sníž. přenesená",J305,0)</f>
        <v>0</v>
      </c>
      <c r="BI305" s="239">
        <f>IF(N305="nulová",J305,0)</f>
        <v>0</v>
      </c>
      <c r="BJ305" s="18" t="s">
        <v>85</v>
      </c>
      <c r="BK305" s="239">
        <f>ROUND(I305*H305,2)</f>
        <v>0</v>
      </c>
      <c r="BL305" s="18" t="s">
        <v>245</v>
      </c>
      <c r="BM305" s="238" t="s">
        <v>1294</v>
      </c>
    </row>
    <row r="306" spans="1:65" s="2" customFormat="1" ht="16.5" customHeight="1">
      <c r="A306" s="39"/>
      <c r="B306" s="40"/>
      <c r="C306" s="227" t="s">
        <v>533</v>
      </c>
      <c r="D306" s="227" t="s">
        <v>150</v>
      </c>
      <c r="E306" s="228" t="s">
        <v>1295</v>
      </c>
      <c r="F306" s="229" t="s">
        <v>1296</v>
      </c>
      <c r="G306" s="230" t="s">
        <v>418</v>
      </c>
      <c r="H306" s="231">
        <v>1</v>
      </c>
      <c r="I306" s="232"/>
      <c r="J306" s="233">
        <f>ROUND(I306*H306,2)</f>
        <v>0</v>
      </c>
      <c r="K306" s="229" t="s">
        <v>154</v>
      </c>
      <c r="L306" s="45"/>
      <c r="M306" s="234" t="s">
        <v>1</v>
      </c>
      <c r="N306" s="235" t="s">
        <v>42</v>
      </c>
      <c r="O306" s="92"/>
      <c r="P306" s="236">
        <f>O306*H306</f>
        <v>0</v>
      </c>
      <c r="Q306" s="236">
        <v>0</v>
      </c>
      <c r="R306" s="236">
        <f>Q306*H306</f>
        <v>0</v>
      </c>
      <c r="S306" s="236">
        <v>0</v>
      </c>
      <c r="T306" s="237">
        <f>S306*H306</f>
        <v>0</v>
      </c>
      <c r="U306" s="39"/>
      <c r="V306" s="39"/>
      <c r="W306" s="39"/>
      <c r="X306" s="39"/>
      <c r="Y306" s="39"/>
      <c r="Z306" s="39"/>
      <c r="AA306" s="39"/>
      <c r="AB306" s="39"/>
      <c r="AC306" s="39"/>
      <c r="AD306" s="39"/>
      <c r="AE306" s="39"/>
      <c r="AR306" s="238" t="s">
        <v>245</v>
      </c>
      <c r="AT306" s="238" t="s">
        <v>150</v>
      </c>
      <c r="AU306" s="238" t="s">
        <v>87</v>
      </c>
      <c r="AY306" s="18" t="s">
        <v>148</v>
      </c>
      <c r="BE306" s="239">
        <f>IF(N306="základní",J306,0)</f>
        <v>0</v>
      </c>
      <c r="BF306" s="239">
        <f>IF(N306="snížená",J306,0)</f>
        <v>0</v>
      </c>
      <c r="BG306" s="239">
        <f>IF(N306="zákl. přenesená",J306,0)</f>
        <v>0</v>
      </c>
      <c r="BH306" s="239">
        <f>IF(N306="sníž. přenesená",J306,0)</f>
        <v>0</v>
      </c>
      <c r="BI306" s="239">
        <f>IF(N306="nulová",J306,0)</f>
        <v>0</v>
      </c>
      <c r="BJ306" s="18" t="s">
        <v>85</v>
      </c>
      <c r="BK306" s="239">
        <f>ROUND(I306*H306,2)</f>
        <v>0</v>
      </c>
      <c r="BL306" s="18" t="s">
        <v>245</v>
      </c>
      <c r="BM306" s="238" t="s">
        <v>1297</v>
      </c>
    </row>
    <row r="307" spans="1:65" s="2" customFormat="1" ht="16.5" customHeight="1">
      <c r="A307" s="39"/>
      <c r="B307" s="40"/>
      <c r="C307" s="227" t="s">
        <v>410</v>
      </c>
      <c r="D307" s="227" t="s">
        <v>150</v>
      </c>
      <c r="E307" s="228" t="s">
        <v>1298</v>
      </c>
      <c r="F307" s="229" t="s">
        <v>1299</v>
      </c>
      <c r="G307" s="230" t="s">
        <v>418</v>
      </c>
      <c r="H307" s="231">
        <v>1</v>
      </c>
      <c r="I307" s="232"/>
      <c r="J307" s="233">
        <f>ROUND(I307*H307,2)</f>
        <v>0</v>
      </c>
      <c r="K307" s="229" t="s">
        <v>154</v>
      </c>
      <c r="L307" s="45"/>
      <c r="M307" s="234" t="s">
        <v>1</v>
      </c>
      <c r="N307" s="235" t="s">
        <v>42</v>
      </c>
      <c r="O307" s="92"/>
      <c r="P307" s="236">
        <f>O307*H307</f>
        <v>0</v>
      </c>
      <c r="Q307" s="236">
        <v>0</v>
      </c>
      <c r="R307" s="236">
        <f>Q307*H307</f>
        <v>0</v>
      </c>
      <c r="S307" s="236">
        <v>0</v>
      </c>
      <c r="T307" s="237">
        <f>S307*H307</f>
        <v>0</v>
      </c>
      <c r="U307" s="39"/>
      <c r="V307" s="39"/>
      <c r="W307" s="39"/>
      <c r="X307" s="39"/>
      <c r="Y307" s="39"/>
      <c r="Z307" s="39"/>
      <c r="AA307" s="39"/>
      <c r="AB307" s="39"/>
      <c r="AC307" s="39"/>
      <c r="AD307" s="39"/>
      <c r="AE307" s="39"/>
      <c r="AR307" s="238" t="s">
        <v>245</v>
      </c>
      <c r="AT307" s="238" t="s">
        <v>150</v>
      </c>
      <c r="AU307" s="238" t="s">
        <v>87</v>
      </c>
      <c r="AY307" s="18" t="s">
        <v>148</v>
      </c>
      <c r="BE307" s="239">
        <f>IF(N307="základní",J307,0)</f>
        <v>0</v>
      </c>
      <c r="BF307" s="239">
        <f>IF(N307="snížená",J307,0)</f>
        <v>0</v>
      </c>
      <c r="BG307" s="239">
        <f>IF(N307="zákl. přenesená",J307,0)</f>
        <v>0</v>
      </c>
      <c r="BH307" s="239">
        <f>IF(N307="sníž. přenesená",J307,0)</f>
        <v>0</v>
      </c>
      <c r="BI307" s="239">
        <f>IF(N307="nulová",J307,0)</f>
        <v>0</v>
      </c>
      <c r="BJ307" s="18" t="s">
        <v>85</v>
      </c>
      <c r="BK307" s="239">
        <f>ROUND(I307*H307,2)</f>
        <v>0</v>
      </c>
      <c r="BL307" s="18" t="s">
        <v>245</v>
      </c>
      <c r="BM307" s="238" t="s">
        <v>1300</v>
      </c>
    </row>
    <row r="308" spans="1:65" s="2" customFormat="1" ht="24.15" customHeight="1">
      <c r="A308" s="39"/>
      <c r="B308" s="40"/>
      <c r="C308" s="227" t="s">
        <v>540</v>
      </c>
      <c r="D308" s="227" t="s">
        <v>150</v>
      </c>
      <c r="E308" s="228" t="s">
        <v>1301</v>
      </c>
      <c r="F308" s="229" t="s">
        <v>1302</v>
      </c>
      <c r="G308" s="230" t="s">
        <v>418</v>
      </c>
      <c r="H308" s="231">
        <v>1</v>
      </c>
      <c r="I308" s="232"/>
      <c r="J308" s="233">
        <f>ROUND(I308*H308,2)</f>
        <v>0</v>
      </c>
      <c r="K308" s="229" t="s">
        <v>154</v>
      </c>
      <c r="L308" s="45"/>
      <c r="M308" s="234" t="s">
        <v>1</v>
      </c>
      <c r="N308" s="235" t="s">
        <v>42</v>
      </c>
      <c r="O308" s="92"/>
      <c r="P308" s="236">
        <f>O308*H308</f>
        <v>0</v>
      </c>
      <c r="Q308" s="236">
        <v>7E-05</v>
      </c>
      <c r="R308" s="236">
        <f>Q308*H308</f>
        <v>7E-05</v>
      </c>
      <c r="S308" s="236">
        <v>0</v>
      </c>
      <c r="T308" s="237">
        <f>S308*H308</f>
        <v>0</v>
      </c>
      <c r="U308" s="39"/>
      <c r="V308" s="39"/>
      <c r="W308" s="39"/>
      <c r="X308" s="39"/>
      <c r="Y308" s="39"/>
      <c r="Z308" s="39"/>
      <c r="AA308" s="39"/>
      <c r="AB308" s="39"/>
      <c r="AC308" s="39"/>
      <c r="AD308" s="39"/>
      <c r="AE308" s="39"/>
      <c r="AR308" s="238" t="s">
        <v>245</v>
      </c>
      <c r="AT308" s="238" t="s">
        <v>150</v>
      </c>
      <c r="AU308" s="238" t="s">
        <v>87</v>
      </c>
      <c r="AY308" s="18" t="s">
        <v>148</v>
      </c>
      <c r="BE308" s="239">
        <f>IF(N308="základní",J308,0)</f>
        <v>0</v>
      </c>
      <c r="BF308" s="239">
        <f>IF(N308="snížená",J308,0)</f>
        <v>0</v>
      </c>
      <c r="BG308" s="239">
        <f>IF(N308="zákl. přenesená",J308,0)</f>
        <v>0</v>
      </c>
      <c r="BH308" s="239">
        <f>IF(N308="sníž. přenesená",J308,0)</f>
        <v>0</v>
      </c>
      <c r="BI308" s="239">
        <f>IF(N308="nulová",J308,0)</f>
        <v>0</v>
      </c>
      <c r="BJ308" s="18" t="s">
        <v>85</v>
      </c>
      <c r="BK308" s="239">
        <f>ROUND(I308*H308,2)</f>
        <v>0</v>
      </c>
      <c r="BL308" s="18" t="s">
        <v>245</v>
      </c>
      <c r="BM308" s="238" t="s">
        <v>1303</v>
      </c>
    </row>
    <row r="309" spans="1:47" s="2" customFormat="1" ht="12">
      <c r="A309" s="39"/>
      <c r="B309" s="40"/>
      <c r="C309" s="41"/>
      <c r="D309" s="240" t="s">
        <v>157</v>
      </c>
      <c r="E309" s="41"/>
      <c r="F309" s="241" t="s">
        <v>961</v>
      </c>
      <c r="G309" s="41"/>
      <c r="H309" s="41"/>
      <c r="I309" s="242"/>
      <c r="J309" s="41"/>
      <c r="K309" s="41"/>
      <c r="L309" s="45"/>
      <c r="M309" s="243"/>
      <c r="N309" s="244"/>
      <c r="O309" s="92"/>
      <c r="P309" s="92"/>
      <c r="Q309" s="92"/>
      <c r="R309" s="92"/>
      <c r="S309" s="92"/>
      <c r="T309" s="93"/>
      <c r="U309" s="39"/>
      <c r="V309" s="39"/>
      <c r="W309" s="39"/>
      <c r="X309" s="39"/>
      <c r="Y309" s="39"/>
      <c r="Z309" s="39"/>
      <c r="AA309" s="39"/>
      <c r="AB309" s="39"/>
      <c r="AC309" s="39"/>
      <c r="AD309" s="39"/>
      <c r="AE309" s="39"/>
      <c r="AT309" s="18" t="s">
        <v>157</v>
      </c>
      <c r="AU309" s="18" t="s">
        <v>87</v>
      </c>
    </row>
    <row r="310" spans="1:51" s="13" customFormat="1" ht="12">
      <c r="A310" s="13"/>
      <c r="B310" s="245"/>
      <c r="C310" s="246"/>
      <c r="D310" s="240" t="s">
        <v>159</v>
      </c>
      <c r="E310" s="247" t="s">
        <v>1</v>
      </c>
      <c r="F310" s="248" t="s">
        <v>85</v>
      </c>
      <c r="G310" s="246"/>
      <c r="H310" s="249">
        <v>1</v>
      </c>
      <c r="I310" s="250"/>
      <c r="J310" s="246"/>
      <c r="K310" s="246"/>
      <c r="L310" s="251"/>
      <c r="M310" s="252"/>
      <c r="N310" s="253"/>
      <c r="O310" s="253"/>
      <c r="P310" s="253"/>
      <c r="Q310" s="253"/>
      <c r="R310" s="253"/>
      <c r="S310" s="253"/>
      <c r="T310" s="254"/>
      <c r="U310" s="13"/>
      <c r="V310" s="13"/>
      <c r="W310" s="13"/>
      <c r="X310" s="13"/>
      <c r="Y310" s="13"/>
      <c r="Z310" s="13"/>
      <c r="AA310" s="13"/>
      <c r="AB310" s="13"/>
      <c r="AC310" s="13"/>
      <c r="AD310" s="13"/>
      <c r="AE310" s="13"/>
      <c r="AT310" s="255" t="s">
        <v>159</v>
      </c>
      <c r="AU310" s="255" t="s">
        <v>87</v>
      </c>
      <c r="AV310" s="13" t="s">
        <v>87</v>
      </c>
      <c r="AW310" s="13" t="s">
        <v>32</v>
      </c>
      <c r="AX310" s="13" t="s">
        <v>85</v>
      </c>
      <c r="AY310" s="255" t="s">
        <v>148</v>
      </c>
    </row>
    <row r="311" spans="1:65" s="2" customFormat="1" ht="16.5" customHeight="1">
      <c r="A311" s="39"/>
      <c r="B311" s="40"/>
      <c r="C311" s="227" t="s">
        <v>546</v>
      </c>
      <c r="D311" s="227" t="s">
        <v>150</v>
      </c>
      <c r="E311" s="228" t="s">
        <v>1304</v>
      </c>
      <c r="F311" s="229" t="s">
        <v>1305</v>
      </c>
      <c r="G311" s="230" t="s">
        <v>418</v>
      </c>
      <c r="H311" s="231">
        <v>2</v>
      </c>
      <c r="I311" s="232"/>
      <c r="J311" s="233">
        <f>ROUND(I311*H311,2)</f>
        <v>0</v>
      </c>
      <c r="K311" s="229" t="s">
        <v>154</v>
      </c>
      <c r="L311" s="45"/>
      <c r="M311" s="234" t="s">
        <v>1</v>
      </c>
      <c r="N311" s="235" t="s">
        <v>42</v>
      </c>
      <c r="O311" s="92"/>
      <c r="P311" s="236">
        <f>O311*H311</f>
        <v>0</v>
      </c>
      <c r="Q311" s="236">
        <v>7E-05</v>
      </c>
      <c r="R311" s="236">
        <f>Q311*H311</f>
        <v>0.00014</v>
      </c>
      <c r="S311" s="236">
        <v>0</v>
      </c>
      <c r="T311" s="237">
        <f>S311*H311</f>
        <v>0</v>
      </c>
      <c r="U311" s="39"/>
      <c r="V311" s="39"/>
      <c r="W311" s="39"/>
      <c r="X311" s="39"/>
      <c r="Y311" s="39"/>
      <c r="Z311" s="39"/>
      <c r="AA311" s="39"/>
      <c r="AB311" s="39"/>
      <c r="AC311" s="39"/>
      <c r="AD311" s="39"/>
      <c r="AE311" s="39"/>
      <c r="AR311" s="238" t="s">
        <v>245</v>
      </c>
      <c r="AT311" s="238" t="s">
        <v>150</v>
      </c>
      <c r="AU311" s="238" t="s">
        <v>87</v>
      </c>
      <c r="AY311" s="18" t="s">
        <v>148</v>
      </c>
      <c r="BE311" s="239">
        <f>IF(N311="základní",J311,0)</f>
        <v>0</v>
      </c>
      <c r="BF311" s="239">
        <f>IF(N311="snížená",J311,0)</f>
        <v>0</v>
      </c>
      <c r="BG311" s="239">
        <f>IF(N311="zákl. přenesená",J311,0)</f>
        <v>0</v>
      </c>
      <c r="BH311" s="239">
        <f>IF(N311="sníž. přenesená",J311,0)</f>
        <v>0</v>
      </c>
      <c r="BI311" s="239">
        <f>IF(N311="nulová",J311,0)</f>
        <v>0</v>
      </c>
      <c r="BJ311" s="18" t="s">
        <v>85</v>
      </c>
      <c r="BK311" s="239">
        <f>ROUND(I311*H311,2)</f>
        <v>0</v>
      </c>
      <c r="BL311" s="18" t="s">
        <v>245</v>
      </c>
      <c r="BM311" s="238" t="s">
        <v>1306</v>
      </c>
    </row>
    <row r="312" spans="1:47" s="2" customFormat="1" ht="12">
      <c r="A312" s="39"/>
      <c r="B312" s="40"/>
      <c r="C312" s="41"/>
      <c r="D312" s="240" t="s">
        <v>157</v>
      </c>
      <c r="E312" s="41"/>
      <c r="F312" s="241" t="s">
        <v>961</v>
      </c>
      <c r="G312" s="41"/>
      <c r="H312" s="41"/>
      <c r="I312" s="242"/>
      <c r="J312" s="41"/>
      <c r="K312" s="41"/>
      <c r="L312" s="45"/>
      <c r="M312" s="243"/>
      <c r="N312" s="244"/>
      <c r="O312" s="92"/>
      <c r="P312" s="92"/>
      <c r="Q312" s="92"/>
      <c r="R312" s="92"/>
      <c r="S312" s="92"/>
      <c r="T312" s="93"/>
      <c r="U312" s="39"/>
      <c r="V312" s="39"/>
      <c r="W312" s="39"/>
      <c r="X312" s="39"/>
      <c r="Y312" s="39"/>
      <c r="Z312" s="39"/>
      <c r="AA312" s="39"/>
      <c r="AB312" s="39"/>
      <c r="AC312" s="39"/>
      <c r="AD312" s="39"/>
      <c r="AE312" s="39"/>
      <c r="AT312" s="18" t="s">
        <v>157</v>
      </c>
      <c r="AU312" s="18" t="s">
        <v>87</v>
      </c>
    </row>
    <row r="313" spans="1:51" s="13" customFormat="1" ht="12">
      <c r="A313" s="13"/>
      <c r="B313" s="245"/>
      <c r="C313" s="246"/>
      <c r="D313" s="240" t="s">
        <v>159</v>
      </c>
      <c r="E313" s="247" t="s">
        <v>1</v>
      </c>
      <c r="F313" s="248" t="s">
        <v>87</v>
      </c>
      <c r="G313" s="246"/>
      <c r="H313" s="249">
        <v>2</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159</v>
      </c>
      <c r="AU313" s="255" t="s">
        <v>87</v>
      </c>
      <c r="AV313" s="13" t="s">
        <v>87</v>
      </c>
      <c r="AW313" s="13" t="s">
        <v>32</v>
      </c>
      <c r="AX313" s="13" t="s">
        <v>85</v>
      </c>
      <c r="AY313" s="255" t="s">
        <v>148</v>
      </c>
    </row>
    <row r="314" spans="1:63" s="12" customFormat="1" ht="25.9" customHeight="1">
      <c r="A314" s="12"/>
      <c r="B314" s="211"/>
      <c r="C314" s="212"/>
      <c r="D314" s="213" t="s">
        <v>76</v>
      </c>
      <c r="E314" s="214" t="s">
        <v>823</v>
      </c>
      <c r="F314" s="214" t="s">
        <v>824</v>
      </c>
      <c r="G314" s="212"/>
      <c r="H314" s="212"/>
      <c r="I314" s="215"/>
      <c r="J314" s="216">
        <f>BK314</f>
        <v>0</v>
      </c>
      <c r="K314" s="212"/>
      <c r="L314" s="217"/>
      <c r="M314" s="218"/>
      <c r="N314" s="219"/>
      <c r="O314" s="219"/>
      <c r="P314" s="220">
        <f>SUM(P315:P318)</f>
        <v>0</v>
      </c>
      <c r="Q314" s="219"/>
      <c r="R314" s="220">
        <f>SUM(R315:R318)</f>
        <v>0</v>
      </c>
      <c r="S314" s="219"/>
      <c r="T314" s="221">
        <f>SUM(T315:T318)</f>
        <v>0</v>
      </c>
      <c r="U314" s="12"/>
      <c r="V314" s="12"/>
      <c r="W314" s="12"/>
      <c r="X314" s="12"/>
      <c r="Y314" s="12"/>
      <c r="Z314" s="12"/>
      <c r="AA314" s="12"/>
      <c r="AB314" s="12"/>
      <c r="AC314" s="12"/>
      <c r="AD314" s="12"/>
      <c r="AE314" s="12"/>
      <c r="AR314" s="222" t="s">
        <v>155</v>
      </c>
      <c r="AT314" s="223" t="s">
        <v>76</v>
      </c>
      <c r="AU314" s="223" t="s">
        <v>77</v>
      </c>
      <c r="AY314" s="222" t="s">
        <v>148</v>
      </c>
      <c r="BK314" s="224">
        <f>SUM(BK315:BK318)</f>
        <v>0</v>
      </c>
    </row>
    <row r="315" spans="1:65" s="2" customFormat="1" ht="16.5" customHeight="1">
      <c r="A315" s="39"/>
      <c r="B315" s="40"/>
      <c r="C315" s="227" t="s">
        <v>551</v>
      </c>
      <c r="D315" s="227" t="s">
        <v>150</v>
      </c>
      <c r="E315" s="228" t="s">
        <v>1307</v>
      </c>
      <c r="F315" s="229" t="s">
        <v>1308</v>
      </c>
      <c r="G315" s="230" t="s">
        <v>828</v>
      </c>
      <c r="H315" s="231">
        <v>70</v>
      </c>
      <c r="I315" s="232"/>
      <c r="J315" s="233">
        <f>ROUND(I315*H315,2)</f>
        <v>0</v>
      </c>
      <c r="K315" s="229" t="s">
        <v>163</v>
      </c>
      <c r="L315" s="45"/>
      <c r="M315" s="234" t="s">
        <v>1</v>
      </c>
      <c r="N315" s="235" t="s">
        <v>42</v>
      </c>
      <c r="O315" s="92"/>
      <c r="P315" s="236">
        <f>O315*H315</f>
        <v>0</v>
      </c>
      <c r="Q315" s="236">
        <v>0</v>
      </c>
      <c r="R315" s="236">
        <f>Q315*H315</f>
        <v>0</v>
      </c>
      <c r="S315" s="236">
        <v>0</v>
      </c>
      <c r="T315" s="237">
        <f>S315*H315</f>
        <v>0</v>
      </c>
      <c r="U315" s="39"/>
      <c r="V315" s="39"/>
      <c r="W315" s="39"/>
      <c r="X315" s="39"/>
      <c r="Y315" s="39"/>
      <c r="Z315" s="39"/>
      <c r="AA315" s="39"/>
      <c r="AB315" s="39"/>
      <c r="AC315" s="39"/>
      <c r="AD315" s="39"/>
      <c r="AE315" s="39"/>
      <c r="AR315" s="238" t="s">
        <v>829</v>
      </c>
      <c r="AT315" s="238" t="s">
        <v>150</v>
      </c>
      <c r="AU315" s="238" t="s">
        <v>85</v>
      </c>
      <c r="AY315" s="18" t="s">
        <v>148</v>
      </c>
      <c r="BE315" s="239">
        <f>IF(N315="základní",J315,0)</f>
        <v>0</v>
      </c>
      <c r="BF315" s="239">
        <f>IF(N315="snížená",J315,0)</f>
        <v>0</v>
      </c>
      <c r="BG315" s="239">
        <f>IF(N315="zákl. přenesená",J315,0)</f>
        <v>0</v>
      </c>
      <c r="BH315" s="239">
        <f>IF(N315="sníž. přenesená",J315,0)</f>
        <v>0</v>
      </c>
      <c r="BI315" s="239">
        <f>IF(N315="nulová",J315,0)</f>
        <v>0</v>
      </c>
      <c r="BJ315" s="18" t="s">
        <v>85</v>
      </c>
      <c r="BK315" s="239">
        <f>ROUND(I315*H315,2)</f>
        <v>0</v>
      </c>
      <c r="BL315" s="18" t="s">
        <v>829</v>
      </c>
      <c r="BM315" s="238" t="s">
        <v>1309</v>
      </c>
    </row>
    <row r="316" spans="1:51" s="13" customFormat="1" ht="12">
      <c r="A316" s="13"/>
      <c r="B316" s="245"/>
      <c r="C316" s="246"/>
      <c r="D316" s="240" t="s">
        <v>159</v>
      </c>
      <c r="E316" s="247" t="s">
        <v>1</v>
      </c>
      <c r="F316" s="248" t="s">
        <v>1310</v>
      </c>
      <c r="G316" s="246"/>
      <c r="H316" s="249">
        <v>5</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159</v>
      </c>
      <c r="AU316" s="255" t="s">
        <v>85</v>
      </c>
      <c r="AV316" s="13" t="s">
        <v>87</v>
      </c>
      <c r="AW316" s="13" t="s">
        <v>32</v>
      </c>
      <c r="AX316" s="13" t="s">
        <v>77</v>
      </c>
      <c r="AY316" s="255" t="s">
        <v>148</v>
      </c>
    </row>
    <row r="317" spans="1:51" s="13" customFormat="1" ht="12">
      <c r="A317" s="13"/>
      <c r="B317" s="245"/>
      <c r="C317" s="246"/>
      <c r="D317" s="240" t="s">
        <v>159</v>
      </c>
      <c r="E317" s="247" t="s">
        <v>1</v>
      </c>
      <c r="F317" s="248" t="s">
        <v>1311</v>
      </c>
      <c r="G317" s="246"/>
      <c r="H317" s="249">
        <v>65</v>
      </c>
      <c r="I317" s="250"/>
      <c r="J317" s="246"/>
      <c r="K317" s="246"/>
      <c r="L317" s="251"/>
      <c r="M317" s="252"/>
      <c r="N317" s="253"/>
      <c r="O317" s="253"/>
      <c r="P317" s="253"/>
      <c r="Q317" s="253"/>
      <c r="R317" s="253"/>
      <c r="S317" s="253"/>
      <c r="T317" s="254"/>
      <c r="U317" s="13"/>
      <c r="V317" s="13"/>
      <c r="W317" s="13"/>
      <c r="X317" s="13"/>
      <c r="Y317" s="13"/>
      <c r="Z317" s="13"/>
      <c r="AA317" s="13"/>
      <c r="AB317" s="13"/>
      <c r="AC317" s="13"/>
      <c r="AD317" s="13"/>
      <c r="AE317" s="13"/>
      <c r="AT317" s="255" t="s">
        <v>159</v>
      </c>
      <c r="AU317" s="255" t="s">
        <v>85</v>
      </c>
      <c r="AV317" s="13" t="s">
        <v>87</v>
      </c>
      <c r="AW317" s="13" t="s">
        <v>32</v>
      </c>
      <c r="AX317" s="13" t="s">
        <v>77</v>
      </c>
      <c r="AY317" s="255" t="s">
        <v>148</v>
      </c>
    </row>
    <row r="318" spans="1:51" s="15" customFormat="1" ht="12">
      <c r="A318" s="15"/>
      <c r="B318" s="266"/>
      <c r="C318" s="267"/>
      <c r="D318" s="240" t="s">
        <v>159</v>
      </c>
      <c r="E318" s="268" t="s">
        <v>1</v>
      </c>
      <c r="F318" s="269" t="s">
        <v>167</v>
      </c>
      <c r="G318" s="267"/>
      <c r="H318" s="270">
        <v>70</v>
      </c>
      <c r="I318" s="271"/>
      <c r="J318" s="267"/>
      <c r="K318" s="267"/>
      <c r="L318" s="272"/>
      <c r="M318" s="306"/>
      <c r="N318" s="307"/>
      <c r="O318" s="307"/>
      <c r="P318" s="307"/>
      <c r="Q318" s="307"/>
      <c r="R318" s="307"/>
      <c r="S318" s="307"/>
      <c r="T318" s="308"/>
      <c r="U318" s="15"/>
      <c r="V318" s="15"/>
      <c r="W318" s="15"/>
      <c r="X318" s="15"/>
      <c r="Y318" s="15"/>
      <c r="Z318" s="15"/>
      <c r="AA318" s="15"/>
      <c r="AB318" s="15"/>
      <c r="AC318" s="15"/>
      <c r="AD318" s="15"/>
      <c r="AE318" s="15"/>
      <c r="AT318" s="276" t="s">
        <v>159</v>
      </c>
      <c r="AU318" s="276" t="s">
        <v>85</v>
      </c>
      <c r="AV318" s="15" t="s">
        <v>155</v>
      </c>
      <c r="AW318" s="15" t="s">
        <v>32</v>
      </c>
      <c r="AX318" s="15" t="s">
        <v>85</v>
      </c>
      <c r="AY318" s="276" t="s">
        <v>148</v>
      </c>
    </row>
    <row r="319" spans="1:31" s="2" customFormat="1" ht="6.95" customHeight="1">
      <c r="A319" s="39"/>
      <c r="B319" s="67"/>
      <c r="C319" s="68"/>
      <c r="D319" s="68"/>
      <c r="E319" s="68"/>
      <c r="F319" s="68"/>
      <c r="G319" s="68"/>
      <c r="H319" s="68"/>
      <c r="I319" s="68"/>
      <c r="J319" s="68"/>
      <c r="K319" s="68"/>
      <c r="L319" s="45"/>
      <c r="M319" s="39"/>
      <c r="O319" s="39"/>
      <c r="P319" s="39"/>
      <c r="Q319" s="39"/>
      <c r="R319" s="39"/>
      <c r="S319" s="39"/>
      <c r="T319" s="39"/>
      <c r="U319" s="39"/>
      <c r="V319" s="39"/>
      <c r="W319" s="39"/>
      <c r="X319" s="39"/>
      <c r="Y319" s="39"/>
      <c r="Z319" s="39"/>
      <c r="AA319" s="39"/>
      <c r="AB319" s="39"/>
      <c r="AC319" s="39"/>
      <c r="AD319" s="39"/>
      <c r="AE319" s="39"/>
    </row>
  </sheetData>
  <sheetProtection password="CC35" sheet="1" objects="1" scenarios="1" formatColumns="0" formatRows="0" autoFilter="0"/>
  <autoFilter ref="C126:K318"/>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1312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86.5" customHeight="1">
      <c r="A27" s="155"/>
      <c r="B27" s="156"/>
      <c r="C27" s="155"/>
      <c r="D27" s="155"/>
      <c r="E27" s="157" t="s">
        <v>1313</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ROUND((SUM(BE118:BE160)),2)</f>
        <v>0</v>
      </c>
      <c r="G33" s="39"/>
      <c r="H33" s="39"/>
      <c r="I33" s="165">
        <v>0.21</v>
      </c>
      <c r="J33" s="164">
        <f>ROUND(((SUM(BE118:BE160))*I33),2)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ROUND((SUM(BF118:BF160)),2)</f>
        <v>0</v>
      </c>
      <c r="G34" s="39"/>
      <c r="H34" s="39"/>
      <c r="I34" s="165">
        <v>0.15</v>
      </c>
      <c r="J34" s="164">
        <f>ROUND(((SUM(BF118:BF160))*I34),2)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ROUND((SUM(BG118:BG160)),2)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ROUND((SUM(BH118:BH160)),2)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ROUND((SUM(BI118:BI160)),2)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128</v>
      </c>
      <c r="E97" s="192"/>
      <c r="F97" s="192"/>
      <c r="G97" s="192"/>
      <c r="H97" s="192"/>
      <c r="I97" s="192"/>
      <c r="J97" s="193">
        <f>J119</f>
        <v>0</v>
      </c>
      <c r="K97" s="190"/>
      <c r="L97" s="194"/>
      <c r="S97" s="9"/>
      <c r="T97" s="9"/>
      <c r="U97" s="9"/>
      <c r="V97" s="9"/>
      <c r="W97" s="9"/>
      <c r="X97" s="9"/>
      <c r="Y97" s="9"/>
      <c r="Z97" s="9"/>
      <c r="AA97" s="9"/>
      <c r="AB97" s="9"/>
      <c r="AC97" s="9"/>
      <c r="AD97" s="9"/>
      <c r="AE97" s="9"/>
    </row>
    <row r="98" spans="1:31" s="10" customFormat="1" ht="19.9" customHeight="1">
      <c r="A98" s="10"/>
      <c r="B98" s="195"/>
      <c r="C98" s="134"/>
      <c r="D98" s="196" t="s">
        <v>1314</v>
      </c>
      <c r="E98" s="197"/>
      <c r="F98" s="197"/>
      <c r="G98" s="197"/>
      <c r="H98" s="197"/>
      <c r="I98" s="197"/>
      <c r="J98" s="198">
        <f>J120</f>
        <v>0</v>
      </c>
      <c r="K98" s="134"/>
      <c r="L98" s="199"/>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133</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84" t="str">
        <f>E7</f>
        <v>Snížení en. náročnosti budovy dílen VOŠS a SPŠS v Náchodě</v>
      </c>
      <c r="F108" s="33"/>
      <c r="G108" s="33"/>
      <c r="H108" s="33"/>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114</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6.5" customHeight="1">
      <c r="A110" s="39"/>
      <c r="B110" s="40"/>
      <c r="C110" s="41"/>
      <c r="D110" s="41"/>
      <c r="E110" s="77" t="str">
        <f>E9</f>
        <v>04 - Vzduchotechnika</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20</v>
      </c>
      <c r="D112" s="41"/>
      <c r="E112" s="41"/>
      <c r="F112" s="28" t="str">
        <f>F12</f>
        <v>Pražská 931</v>
      </c>
      <c r="G112" s="41"/>
      <c r="H112" s="41"/>
      <c r="I112" s="33" t="s">
        <v>22</v>
      </c>
      <c r="J112" s="80" t="str">
        <f>IF(J12="","",J12)</f>
        <v>12. 11. 2021</v>
      </c>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40.05" customHeight="1">
      <c r="A114" s="39"/>
      <c r="B114" s="40"/>
      <c r="C114" s="33" t="s">
        <v>24</v>
      </c>
      <c r="D114" s="41"/>
      <c r="E114" s="41"/>
      <c r="F114" s="28" t="str">
        <f>E15</f>
        <v>SPŠS a OA Pražská 931, Náchod</v>
      </c>
      <c r="G114" s="41"/>
      <c r="H114" s="41"/>
      <c r="I114" s="33" t="s">
        <v>30</v>
      </c>
      <c r="J114" s="37" t="str">
        <f>E21</f>
        <v>OBCHODNÍ PROJEKT HRADEC KRÁLOVÉ v.o.s.</v>
      </c>
      <c r="K114" s="41"/>
      <c r="L114" s="64"/>
      <c r="S114" s="39"/>
      <c r="T114" s="39"/>
      <c r="U114" s="39"/>
      <c r="V114" s="39"/>
      <c r="W114" s="39"/>
      <c r="X114" s="39"/>
      <c r="Y114" s="39"/>
      <c r="Z114" s="39"/>
      <c r="AA114" s="39"/>
      <c r="AB114" s="39"/>
      <c r="AC114" s="39"/>
      <c r="AD114" s="39"/>
      <c r="AE114" s="39"/>
    </row>
    <row r="115" spans="1:31" s="2" customFormat="1" ht="15.15" customHeight="1">
      <c r="A115" s="39"/>
      <c r="B115" s="40"/>
      <c r="C115" s="33" t="s">
        <v>28</v>
      </c>
      <c r="D115" s="41"/>
      <c r="E115" s="41"/>
      <c r="F115" s="28" t="str">
        <f>IF(E18="","",E18)</f>
        <v>Vyplň údaj</v>
      </c>
      <c r="G115" s="41"/>
      <c r="H115" s="41"/>
      <c r="I115" s="33" t="s">
        <v>33</v>
      </c>
      <c r="J115" s="37" t="str">
        <f>E24</f>
        <v xml:space="preserve"> </v>
      </c>
      <c r="K115" s="41"/>
      <c r="L115" s="64"/>
      <c r="S115" s="39"/>
      <c r="T115" s="39"/>
      <c r="U115" s="39"/>
      <c r="V115" s="39"/>
      <c r="W115" s="39"/>
      <c r="X115" s="39"/>
      <c r="Y115" s="39"/>
      <c r="Z115" s="39"/>
      <c r="AA115" s="39"/>
      <c r="AB115" s="39"/>
      <c r="AC115" s="39"/>
      <c r="AD115" s="39"/>
      <c r="AE115" s="39"/>
    </row>
    <row r="116" spans="1:31" s="2" customFormat="1" ht="10.3"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11" customFormat="1" ht="29.25" customHeight="1">
      <c r="A117" s="200"/>
      <c r="B117" s="201"/>
      <c r="C117" s="202" t="s">
        <v>134</v>
      </c>
      <c r="D117" s="203" t="s">
        <v>62</v>
      </c>
      <c r="E117" s="203" t="s">
        <v>58</v>
      </c>
      <c r="F117" s="203" t="s">
        <v>59</v>
      </c>
      <c r="G117" s="203" t="s">
        <v>135</v>
      </c>
      <c r="H117" s="203" t="s">
        <v>136</v>
      </c>
      <c r="I117" s="203" t="s">
        <v>137</v>
      </c>
      <c r="J117" s="203" t="s">
        <v>119</v>
      </c>
      <c r="K117" s="204" t="s">
        <v>138</v>
      </c>
      <c r="L117" s="205"/>
      <c r="M117" s="101" t="s">
        <v>1</v>
      </c>
      <c r="N117" s="102" t="s">
        <v>41</v>
      </c>
      <c r="O117" s="102" t="s">
        <v>139</v>
      </c>
      <c r="P117" s="102" t="s">
        <v>140</v>
      </c>
      <c r="Q117" s="102" t="s">
        <v>141</v>
      </c>
      <c r="R117" s="102" t="s">
        <v>142</v>
      </c>
      <c r="S117" s="102" t="s">
        <v>143</v>
      </c>
      <c r="T117" s="103" t="s">
        <v>144</v>
      </c>
      <c r="U117" s="200"/>
      <c r="V117" s="200"/>
      <c r="W117" s="200"/>
      <c r="X117" s="200"/>
      <c r="Y117" s="200"/>
      <c r="Z117" s="200"/>
      <c r="AA117" s="200"/>
      <c r="AB117" s="200"/>
      <c r="AC117" s="200"/>
      <c r="AD117" s="200"/>
      <c r="AE117" s="200"/>
    </row>
    <row r="118" spans="1:63" s="2" customFormat="1" ht="22.8" customHeight="1">
      <c r="A118" s="39"/>
      <c r="B118" s="40"/>
      <c r="C118" s="108" t="s">
        <v>145</v>
      </c>
      <c r="D118" s="41"/>
      <c r="E118" s="41"/>
      <c r="F118" s="41"/>
      <c r="G118" s="41"/>
      <c r="H118" s="41"/>
      <c r="I118" s="41"/>
      <c r="J118" s="206">
        <f>BK118</f>
        <v>0</v>
      </c>
      <c r="K118" s="41"/>
      <c r="L118" s="45"/>
      <c r="M118" s="104"/>
      <c r="N118" s="207"/>
      <c r="O118" s="105"/>
      <c r="P118" s="208">
        <f>P119</f>
        <v>0</v>
      </c>
      <c r="Q118" s="105"/>
      <c r="R118" s="208">
        <f>R119</f>
        <v>0</v>
      </c>
      <c r="S118" s="105"/>
      <c r="T118" s="209">
        <f>T119</f>
        <v>0</v>
      </c>
      <c r="U118" s="39"/>
      <c r="V118" s="39"/>
      <c r="W118" s="39"/>
      <c r="X118" s="39"/>
      <c r="Y118" s="39"/>
      <c r="Z118" s="39"/>
      <c r="AA118" s="39"/>
      <c r="AB118" s="39"/>
      <c r="AC118" s="39"/>
      <c r="AD118" s="39"/>
      <c r="AE118" s="39"/>
      <c r="AT118" s="18" t="s">
        <v>76</v>
      </c>
      <c r="AU118" s="18" t="s">
        <v>121</v>
      </c>
      <c r="BK118" s="210">
        <f>BK119</f>
        <v>0</v>
      </c>
    </row>
    <row r="119" spans="1:63" s="12" customFormat="1" ht="25.9" customHeight="1">
      <c r="A119" s="12"/>
      <c r="B119" s="211"/>
      <c r="C119" s="212"/>
      <c r="D119" s="213" t="s">
        <v>76</v>
      </c>
      <c r="E119" s="214" t="s">
        <v>737</v>
      </c>
      <c r="F119" s="214" t="s">
        <v>738</v>
      </c>
      <c r="G119" s="212"/>
      <c r="H119" s="212"/>
      <c r="I119" s="215"/>
      <c r="J119" s="216">
        <f>BK119</f>
        <v>0</v>
      </c>
      <c r="K119" s="212"/>
      <c r="L119" s="217"/>
      <c r="M119" s="218"/>
      <c r="N119" s="219"/>
      <c r="O119" s="219"/>
      <c r="P119" s="220">
        <f>P120</f>
        <v>0</v>
      </c>
      <c r="Q119" s="219"/>
      <c r="R119" s="220">
        <f>R120</f>
        <v>0</v>
      </c>
      <c r="S119" s="219"/>
      <c r="T119" s="221">
        <f>T120</f>
        <v>0</v>
      </c>
      <c r="U119" s="12"/>
      <c r="V119" s="12"/>
      <c r="W119" s="12"/>
      <c r="X119" s="12"/>
      <c r="Y119" s="12"/>
      <c r="Z119" s="12"/>
      <c r="AA119" s="12"/>
      <c r="AB119" s="12"/>
      <c r="AC119" s="12"/>
      <c r="AD119" s="12"/>
      <c r="AE119" s="12"/>
      <c r="AR119" s="222" t="s">
        <v>87</v>
      </c>
      <c r="AT119" s="223" t="s">
        <v>76</v>
      </c>
      <c r="AU119" s="223" t="s">
        <v>77</v>
      </c>
      <c r="AY119" s="222" t="s">
        <v>148</v>
      </c>
      <c r="BK119" s="224">
        <f>BK120</f>
        <v>0</v>
      </c>
    </row>
    <row r="120" spans="1:63" s="12" customFormat="1" ht="22.8" customHeight="1">
      <c r="A120" s="12"/>
      <c r="B120" s="211"/>
      <c r="C120" s="212"/>
      <c r="D120" s="213" t="s">
        <v>76</v>
      </c>
      <c r="E120" s="225" t="s">
        <v>1315</v>
      </c>
      <c r="F120" s="225" t="s">
        <v>95</v>
      </c>
      <c r="G120" s="212"/>
      <c r="H120" s="212"/>
      <c r="I120" s="215"/>
      <c r="J120" s="226">
        <f>BK120</f>
        <v>0</v>
      </c>
      <c r="K120" s="212"/>
      <c r="L120" s="217"/>
      <c r="M120" s="218"/>
      <c r="N120" s="219"/>
      <c r="O120" s="219"/>
      <c r="P120" s="220">
        <f>SUM(P121:P160)</f>
        <v>0</v>
      </c>
      <c r="Q120" s="219"/>
      <c r="R120" s="220">
        <f>SUM(R121:R160)</f>
        <v>0</v>
      </c>
      <c r="S120" s="219"/>
      <c r="T120" s="221">
        <f>SUM(T121:T160)</f>
        <v>0</v>
      </c>
      <c r="U120" s="12"/>
      <c r="V120" s="12"/>
      <c r="W120" s="12"/>
      <c r="X120" s="12"/>
      <c r="Y120" s="12"/>
      <c r="Z120" s="12"/>
      <c r="AA120" s="12"/>
      <c r="AB120" s="12"/>
      <c r="AC120" s="12"/>
      <c r="AD120" s="12"/>
      <c r="AE120" s="12"/>
      <c r="AR120" s="222" t="s">
        <v>87</v>
      </c>
      <c r="AT120" s="223" t="s">
        <v>76</v>
      </c>
      <c r="AU120" s="223" t="s">
        <v>85</v>
      </c>
      <c r="AY120" s="222" t="s">
        <v>148</v>
      </c>
      <c r="BK120" s="224">
        <f>SUM(BK121:BK160)</f>
        <v>0</v>
      </c>
    </row>
    <row r="121" spans="1:65" s="2" customFormat="1" ht="16.5" customHeight="1">
      <c r="A121" s="39"/>
      <c r="B121" s="40"/>
      <c r="C121" s="227" t="s">
        <v>85</v>
      </c>
      <c r="D121" s="227" t="s">
        <v>150</v>
      </c>
      <c r="E121" s="228" t="s">
        <v>1316</v>
      </c>
      <c r="F121" s="229" t="s">
        <v>1317</v>
      </c>
      <c r="G121" s="230" t="s">
        <v>418</v>
      </c>
      <c r="H121" s="231">
        <v>1</v>
      </c>
      <c r="I121" s="232"/>
      <c r="J121" s="233">
        <f>ROUND(I121*H121,2)</f>
        <v>0</v>
      </c>
      <c r="K121" s="229" t="s">
        <v>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245</v>
      </c>
      <c r="AT121" s="238" t="s">
        <v>150</v>
      </c>
      <c r="AU121" s="238" t="s">
        <v>87</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245</v>
      </c>
      <c r="BM121" s="238" t="s">
        <v>1318</v>
      </c>
    </row>
    <row r="122" spans="1:65" s="2" customFormat="1" ht="16.5" customHeight="1">
      <c r="A122" s="39"/>
      <c r="B122" s="40"/>
      <c r="C122" s="227" t="s">
        <v>87</v>
      </c>
      <c r="D122" s="227" t="s">
        <v>150</v>
      </c>
      <c r="E122" s="228" t="s">
        <v>1319</v>
      </c>
      <c r="F122" s="229" t="s">
        <v>1320</v>
      </c>
      <c r="G122" s="230" t="s">
        <v>418</v>
      </c>
      <c r="H122" s="231">
        <v>1</v>
      </c>
      <c r="I122" s="232"/>
      <c r="J122" s="233">
        <f>ROUND(I122*H122,2)</f>
        <v>0</v>
      </c>
      <c r="K122" s="229" t="s">
        <v>1</v>
      </c>
      <c r="L122" s="45"/>
      <c r="M122" s="234" t="s">
        <v>1</v>
      </c>
      <c r="N122" s="235" t="s">
        <v>42</v>
      </c>
      <c r="O122" s="92"/>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245</v>
      </c>
      <c r="AT122" s="238" t="s">
        <v>150</v>
      </c>
      <c r="AU122" s="238" t="s">
        <v>87</v>
      </c>
      <c r="AY122" s="18" t="s">
        <v>148</v>
      </c>
      <c r="BE122" s="239">
        <f>IF(N122="základní",J122,0)</f>
        <v>0</v>
      </c>
      <c r="BF122" s="239">
        <f>IF(N122="snížená",J122,0)</f>
        <v>0</v>
      </c>
      <c r="BG122" s="239">
        <f>IF(N122="zákl. přenesená",J122,0)</f>
        <v>0</v>
      </c>
      <c r="BH122" s="239">
        <f>IF(N122="sníž. přenesená",J122,0)</f>
        <v>0</v>
      </c>
      <c r="BI122" s="239">
        <f>IF(N122="nulová",J122,0)</f>
        <v>0</v>
      </c>
      <c r="BJ122" s="18" t="s">
        <v>85</v>
      </c>
      <c r="BK122" s="239">
        <f>ROUND(I122*H122,2)</f>
        <v>0</v>
      </c>
      <c r="BL122" s="18" t="s">
        <v>245</v>
      </c>
      <c r="BM122" s="238" t="s">
        <v>1321</v>
      </c>
    </row>
    <row r="123" spans="1:65" s="2" customFormat="1" ht="24.15" customHeight="1">
      <c r="A123" s="39"/>
      <c r="B123" s="40"/>
      <c r="C123" s="227" t="s">
        <v>168</v>
      </c>
      <c r="D123" s="227" t="s">
        <v>150</v>
      </c>
      <c r="E123" s="228" t="s">
        <v>1322</v>
      </c>
      <c r="F123" s="229" t="s">
        <v>1323</v>
      </c>
      <c r="G123" s="230" t="s">
        <v>418</v>
      </c>
      <c r="H123" s="231">
        <v>17</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245</v>
      </c>
      <c r="AT123" s="238" t="s">
        <v>150</v>
      </c>
      <c r="AU123" s="238" t="s">
        <v>87</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245</v>
      </c>
      <c r="BM123" s="238" t="s">
        <v>1324</v>
      </c>
    </row>
    <row r="124" spans="1:47" s="2" customFormat="1" ht="12">
      <c r="A124" s="39"/>
      <c r="B124" s="40"/>
      <c r="C124" s="41"/>
      <c r="D124" s="240" t="s">
        <v>157</v>
      </c>
      <c r="E124" s="41"/>
      <c r="F124" s="241" t="s">
        <v>1243</v>
      </c>
      <c r="G124" s="41"/>
      <c r="H124" s="41"/>
      <c r="I124" s="242"/>
      <c r="J124" s="41"/>
      <c r="K124" s="41"/>
      <c r="L124" s="45"/>
      <c r="M124" s="243"/>
      <c r="N124" s="244"/>
      <c r="O124" s="92"/>
      <c r="P124" s="92"/>
      <c r="Q124" s="92"/>
      <c r="R124" s="92"/>
      <c r="S124" s="92"/>
      <c r="T124" s="93"/>
      <c r="U124" s="39"/>
      <c r="V124" s="39"/>
      <c r="W124" s="39"/>
      <c r="X124" s="39"/>
      <c r="Y124" s="39"/>
      <c r="Z124" s="39"/>
      <c r="AA124" s="39"/>
      <c r="AB124" s="39"/>
      <c r="AC124" s="39"/>
      <c r="AD124" s="39"/>
      <c r="AE124" s="39"/>
      <c r="AT124" s="18" t="s">
        <v>157</v>
      </c>
      <c r="AU124" s="18" t="s">
        <v>87</v>
      </c>
    </row>
    <row r="125" spans="1:51" s="13" customFormat="1" ht="12">
      <c r="A125" s="13"/>
      <c r="B125" s="245"/>
      <c r="C125" s="246"/>
      <c r="D125" s="240" t="s">
        <v>159</v>
      </c>
      <c r="E125" s="247" t="s">
        <v>1</v>
      </c>
      <c r="F125" s="248" t="s">
        <v>1325</v>
      </c>
      <c r="G125" s="246"/>
      <c r="H125" s="249">
        <v>17</v>
      </c>
      <c r="I125" s="250"/>
      <c r="J125" s="246"/>
      <c r="K125" s="246"/>
      <c r="L125" s="251"/>
      <c r="M125" s="252"/>
      <c r="N125" s="253"/>
      <c r="O125" s="253"/>
      <c r="P125" s="253"/>
      <c r="Q125" s="253"/>
      <c r="R125" s="253"/>
      <c r="S125" s="253"/>
      <c r="T125" s="254"/>
      <c r="U125" s="13"/>
      <c r="V125" s="13"/>
      <c r="W125" s="13"/>
      <c r="X125" s="13"/>
      <c r="Y125" s="13"/>
      <c r="Z125" s="13"/>
      <c r="AA125" s="13"/>
      <c r="AB125" s="13"/>
      <c r="AC125" s="13"/>
      <c r="AD125" s="13"/>
      <c r="AE125" s="13"/>
      <c r="AT125" s="255" t="s">
        <v>159</v>
      </c>
      <c r="AU125" s="255" t="s">
        <v>87</v>
      </c>
      <c r="AV125" s="13" t="s">
        <v>87</v>
      </c>
      <c r="AW125" s="13" t="s">
        <v>32</v>
      </c>
      <c r="AX125" s="13" t="s">
        <v>85</v>
      </c>
      <c r="AY125" s="255" t="s">
        <v>148</v>
      </c>
    </row>
    <row r="126" spans="1:65" s="2" customFormat="1" ht="33" customHeight="1">
      <c r="A126" s="39"/>
      <c r="B126" s="40"/>
      <c r="C126" s="227" t="s">
        <v>155</v>
      </c>
      <c r="D126" s="227" t="s">
        <v>150</v>
      </c>
      <c r="E126" s="228" t="s">
        <v>1326</v>
      </c>
      <c r="F126" s="229" t="s">
        <v>1327</v>
      </c>
      <c r="G126" s="230" t="s">
        <v>657</v>
      </c>
      <c r="H126" s="231">
        <v>1</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245</v>
      </c>
      <c r="AT126" s="238" t="s">
        <v>150</v>
      </c>
      <c r="AU126" s="238" t="s">
        <v>87</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245</v>
      </c>
      <c r="BM126" s="238" t="s">
        <v>1328</v>
      </c>
    </row>
    <row r="127" spans="1:47" s="2" customFormat="1" ht="12">
      <c r="A127" s="39"/>
      <c r="B127" s="40"/>
      <c r="C127" s="41"/>
      <c r="D127" s="240" t="s">
        <v>157</v>
      </c>
      <c r="E127" s="41"/>
      <c r="F127" s="241" t="s">
        <v>1243</v>
      </c>
      <c r="G127" s="41"/>
      <c r="H127" s="41"/>
      <c r="I127" s="242"/>
      <c r="J127" s="41"/>
      <c r="K127" s="41"/>
      <c r="L127" s="45"/>
      <c r="M127" s="243"/>
      <c r="N127" s="244"/>
      <c r="O127" s="92"/>
      <c r="P127" s="92"/>
      <c r="Q127" s="92"/>
      <c r="R127" s="92"/>
      <c r="S127" s="92"/>
      <c r="T127" s="93"/>
      <c r="U127" s="39"/>
      <c r="V127" s="39"/>
      <c r="W127" s="39"/>
      <c r="X127" s="39"/>
      <c r="Y127" s="39"/>
      <c r="Z127" s="39"/>
      <c r="AA127" s="39"/>
      <c r="AB127" s="39"/>
      <c r="AC127" s="39"/>
      <c r="AD127" s="39"/>
      <c r="AE127" s="39"/>
      <c r="AT127" s="18" t="s">
        <v>157</v>
      </c>
      <c r="AU127" s="18" t="s">
        <v>87</v>
      </c>
    </row>
    <row r="128" spans="1:65" s="2" customFormat="1" ht="33" customHeight="1">
      <c r="A128" s="39"/>
      <c r="B128" s="40"/>
      <c r="C128" s="227" t="s">
        <v>178</v>
      </c>
      <c r="D128" s="227" t="s">
        <v>150</v>
      </c>
      <c r="E128" s="228" t="s">
        <v>1329</v>
      </c>
      <c r="F128" s="229" t="s">
        <v>1330</v>
      </c>
      <c r="G128" s="230" t="s">
        <v>1331</v>
      </c>
      <c r="H128" s="231">
        <v>1</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245</v>
      </c>
      <c r="AT128" s="238" t="s">
        <v>150</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1332</v>
      </c>
    </row>
    <row r="129" spans="1:47" s="2" customFormat="1" ht="12">
      <c r="A129" s="39"/>
      <c r="B129" s="40"/>
      <c r="C129" s="41"/>
      <c r="D129" s="240" t="s">
        <v>157</v>
      </c>
      <c r="E129" s="41"/>
      <c r="F129" s="241" t="s">
        <v>1333</v>
      </c>
      <c r="G129" s="41"/>
      <c r="H129" s="41"/>
      <c r="I129" s="242"/>
      <c r="J129" s="41"/>
      <c r="K129" s="41"/>
      <c r="L129" s="45"/>
      <c r="M129" s="243"/>
      <c r="N129" s="244"/>
      <c r="O129" s="92"/>
      <c r="P129" s="92"/>
      <c r="Q129" s="92"/>
      <c r="R129" s="92"/>
      <c r="S129" s="92"/>
      <c r="T129" s="93"/>
      <c r="U129" s="39"/>
      <c r="V129" s="39"/>
      <c r="W129" s="39"/>
      <c r="X129" s="39"/>
      <c r="Y129" s="39"/>
      <c r="Z129" s="39"/>
      <c r="AA129" s="39"/>
      <c r="AB129" s="39"/>
      <c r="AC129" s="39"/>
      <c r="AD129" s="39"/>
      <c r="AE129" s="39"/>
      <c r="AT129" s="18" t="s">
        <v>157</v>
      </c>
      <c r="AU129" s="18" t="s">
        <v>87</v>
      </c>
    </row>
    <row r="130" spans="1:65" s="2" customFormat="1" ht="16.5" customHeight="1">
      <c r="A130" s="39"/>
      <c r="B130" s="40"/>
      <c r="C130" s="288" t="s">
        <v>182</v>
      </c>
      <c r="D130" s="288" t="s">
        <v>295</v>
      </c>
      <c r="E130" s="289" t="s">
        <v>1334</v>
      </c>
      <c r="F130" s="290" t="s">
        <v>1335</v>
      </c>
      <c r="G130" s="291" t="s">
        <v>657</v>
      </c>
      <c r="H130" s="292">
        <v>1</v>
      </c>
      <c r="I130" s="293"/>
      <c r="J130" s="294">
        <f>ROUND(I130*H130,2)</f>
        <v>0</v>
      </c>
      <c r="K130" s="290" t="s">
        <v>1</v>
      </c>
      <c r="L130" s="295"/>
      <c r="M130" s="296" t="s">
        <v>1</v>
      </c>
      <c r="N130" s="297"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351</v>
      </c>
      <c r="AT130" s="238" t="s">
        <v>295</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1336</v>
      </c>
    </row>
    <row r="131" spans="1:65" s="2" customFormat="1" ht="37.8" customHeight="1">
      <c r="A131" s="39"/>
      <c r="B131" s="40"/>
      <c r="C131" s="227" t="s">
        <v>188</v>
      </c>
      <c r="D131" s="227" t="s">
        <v>150</v>
      </c>
      <c r="E131" s="228" t="s">
        <v>1337</v>
      </c>
      <c r="F131" s="229" t="s">
        <v>1338</v>
      </c>
      <c r="G131" s="230" t="s">
        <v>657</v>
      </c>
      <c r="H131" s="231">
        <v>1</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245</v>
      </c>
      <c r="AT131" s="238" t="s">
        <v>150</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1339</v>
      </c>
    </row>
    <row r="132" spans="1:65" s="2" customFormat="1" ht="24.15" customHeight="1">
      <c r="A132" s="39"/>
      <c r="B132" s="40"/>
      <c r="C132" s="227" t="s">
        <v>192</v>
      </c>
      <c r="D132" s="227" t="s">
        <v>150</v>
      </c>
      <c r="E132" s="228" t="s">
        <v>1340</v>
      </c>
      <c r="F132" s="229" t="s">
        <v>1341</v>
      </c>
      <c r="G132" s="230" t="s">
        <v>657</v>
      </c>
      <c r="H132" s="231">
        <v>1</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245</v>
      </c>
      <c r="AT132" s="238" t="s">
        <v>150</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1342</v>
      </c>
    </row>
    <row r="133" spans="1:65" s="2" customFormat="1" ht="21.75" customHeight="1">
      <c r="A133" s="39"/>
      <c r="B133" s="40"/>
      <c r="C133" s="227" t="s">
        <v>199</v>
      </c>
      <c r="D133" s="227" t="s">
        <v>150</v>
      </c>
      <c r="E133" s="228" t="s">
        <v>1343</v>
      </c>
      <c r="F133" s="229" t="s">
        <v>1344</v>
      </c>
      <c r="G133" s="230" t="s">
        <v>657</v>
      </c>
      <c r="H133" s="231">
        <v>1</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245</v>
      </c>
      <c r="AT133" s="238" t="s">
        <v>150</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1345</v>
      </c>
    </row>
    <row r="134" spans="1:47" s="2" customFormat="1" ht="12">
      <c r="A134" s="39"/>
      <c r="B134" s="40"/>
      <c r="C134" s="41"/>
      <c r="D134" s="240" t="s">
        <v>157</v>
      </c>
      <c r="E134" s="41"/>
      <c r="F134" s="241" t="s">
        <v>1346</v>
      </c>
      <c r="G134" s="41"/>
      <c r="H134" s="41"/>
      <c r="I134" s="242"/>
      <c r="J134" s="41"/>
      <c r="K134" s="41"/>
      <c r="L134" s="45"/>
      <c r="M134" s="243"/>
      <c r="N134" s="244"/>
      <c r="O134" s="92"/>
      <c r="P134" s="92"/>
      <c r="Q134" s="92"/>
      <c r="R134" s="92"/>
      <c r="S134" s="92"/>
      <c r="T134" s="93"/>
      <c r="U134" s="39"/>
      <c r="V134" s="39"/>
      <c r="W134" s="39"/>
      <c r="X134" s="39"/>
      <c r="Y134" s="39"/>
      <c r="Z134" s="39"/>
      <c r="AA134" s="39"/>
      <c r="AB134" s="39"/>
      <c r="AC134" s="39"/>
      <c r="AD134" s="39"/>
      <c r="AE134" s="39"/>
      <c r="AT134" s="18" t="s">
        <v>157</v>
      </c>
      <c r="AU134" s="18" t="s">
        <v>87</v>
      </c>
    </row>
    <row r="135" spans="1:65" s="2" customFormat="1" ht="16.5" customHeight="1">
      <c r="A135" s="39"/>
      <c r="B135" s="40"/>
      <c r="C135" s="288" t="s">
        <v>215</v>
      </c>
      <c r="D135" s="288" t="s">
        <v>295</v>
      </c>
      <c r="E135" s="289" t="s">
        <v>1347</v>
      </c>
      <c r="F135" s="290" t="s">
        <v>1348</v>
      </c>
      <c r="G135" s="291" t="s">
        <v>1331</v>
      </c>
      <c r="H135" s="292">
        <v>2</v>
      </c>
      <c r="I135" s="293"/>
      <c r="J135" s="294">
        <f>ROUND(I135*H135,2)</f>
        <v>0</v>
      </c>
      <c r="K135" s="290" t="s">
        <v>1</v>
      </c>
      <c r="L135" s="295"/>
      <c r="M135" s="296" t="s">
        <v>1</v>
      </c>
      <c r="N135" s="297"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351</v>
      </c>
      <c r="AT135" s="238" t="s">
        <v>295</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1349</v>
      </c>
    </row>
    <row r="136" spans="1:65" s="2" customFormat="1" ht="16.5" customHeight="1">
      <c r="A136" s="39"/>
      <c r="B136" s="40"/>
      <c r="C136" s="288" t="s">
        <v>219</v>
      </c>
      <c r="D136" s="288" t="s">
        <v>295</v>
      </c>
      <c r="E136" s="289" t="s">
        <v>1350</v>
      </c>
      <c r="F136" s="290" t="s">
        <v>1351</v>
      </c>
      <c r="G136" s="291" t="s">
        <v>1331</v>
      </c>
      <c r="H136" s="292">
        <v>8</v>
      </c>
      <c r="I136" s="293"/>
      <c r="J136" s="294">
        <f>ROUND(I136*H136,2)</f>
        <v>0</v>
      </c>
      <c r="K136" s="290" t="s">
        <v>1</v>
      </c>
      <c r="L136" s="295"/>
      <c r="M136" s="296" t="s">
        <v>1</v>
      </c>
      <c r="N136" s="297"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351</v>
      </c>
      <c r="AT136" s="238" t="s">
        <v>295</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1352</v>
      </c>
    </row>
    <row r="137" spans="1:65" s="2" customFormat="1" ht="16.5" customHeight="1">
      <c r="A137" s="39"/>
      <c r="B137" s="40"/>
      <c r="C137" s="288" t="s">
        <v>223</v>
      </c>
      <c r="D137" s="288" t="s">
        <v>295</v>
      </c>
      <c r="E137" s="289" t="s">
        <v>1353</v>
      </c>
      <c r="F137" s="290" t="s">
        <v>1354</v>
      </c>
      <c r="G137" s="291" t="s">
        <v>1331</v>
      </c>
      <c r="H137" s="292">
        <v>2</v>
      </c>
      <c r="I137" s="293"/>
      <c r="J137" s="294">
        <f>ROUND(I137*H137,2)</f>
        <v>0</v>
      </c>
      <c r="K137" s="290" t="s">
        <v>1</v>
      </c>
      <c r="L137" s="295"/>
      <c r="M137" s="296" t="s">
        <v>1</v>
      </c>
      <c r="N137" s="297"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351</v>
      </c>
      <c r="AT137" s="238" t="s">
        <v>295</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1355</v>
      </c>
    </row>
    <row r="138" spans="1:65" s="2" customFormat="1" ht="16.5" customHeight="1">
      <c r="A138" s="39"/>
      <c r="B138" s="40"/>
      <c r="C138" s="288" t="s">
        <v>229</v>
      </c>
      <c r="D138" s="288" t="s">
        <v>295</v>
      </c>
      <c r="E138" s="289" t="s">
        <v>1356</v>
      </c>
      <c r="F138" s="290" t="s">
        <v>1357</v>
      </c>
      <c r="G138" s="291" t="s">
        <v>1331</v>
      </c>
      <c r="H138" s="292">
        <v>20</v>
      </c>
      <c r="I138" s="293"/>
      <c r="J138" s="294">
        <f>ROUND(I138*H138,2)</f>
        <v>0</v>
      </c>
      <c r="K138" s="290" t="s">
        <v>1</v>
      </c>
      <c r="L138" s="295"/>
      <c r="M138" s="296" t="s">
        <v>1</v>
      </c>
      <c r="N138" s="297"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351</v>
      </c>
      <c r="AT138" s="238" t="s">
        <v>295</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1358</v>
      </c>
    </row>
    <row r="139" spans="1:65" s="2" customFormat="1" ht="16.5" customHeight="1">
      <c r="A139" s="39"/>
      <c r="B139" s="40"/>
      <c r="C139" s="288" t="s">
        <v>233</v>
      </c>
      <c r="D139" s="288" t="s">
        <v>295</v>
      </c>
      <c r="E139" s="289" t="s">
        <v>1359</v>
      </c>
      <c r="F139" s="290" t="s">
        <v>1360</v>
      </c>
      <c r="G139" s="291" t="s">
        <v>1331</v>
      </c>
      <c r="H139" s="292">
        <v>4</v>
      </c>
      <c r="I139" s="293"/>
      <c r="J139" s="294">
        <f>ROUND(I139*H139,2)</f>
        <v>0</v>
      </c>
      <c r="K139" s="290" t="s">
        <v>1</v>
      </c>
      <c r="L139" s="295"/>
      <c r="M139" s="296" t="s">
        <v>1</v>
      </c>
      <c r="N139" s="297"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351</v>
      </c>
      <c r="AT139" s="238" t="s">
        <v>295</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1361</v>
      </c>
    </row>
    <row r="140" spans="1:65" s="2" customFormat="1" ht="16.5" customHeight="1">
      <c r="A140" s="39"/>
      <c r="B140" s="40"/>
      <c r="C140" s="288" t="s">
        <v>8</v>
      </c>
      <c r="D140" s="288" t="s">
        <v>295</v>
      </c>
      <c r="E140" s="289" t="s">
        <v>1362</v>
      </c>
      <c r="F140" s="290" t="s">
        <v>1363</v>
      </c>
      <c r="G140" s="291" t="s">
        <v>1331</v>
      </c>
      <c r="H140" s="292">
        <v>8</v>
      </c>
      <c r="I140" s="293"/>
      <c r="J140" s="294">
        <f>ROUND(I140*H140,2)</f>
        <v>0</v>
      </c>
      <c r="K140" s="290" t="s">
        <v>1</v>
      </c>
      <c r="L140" s="295"/>
      <c r="M140" s="296" t="s">
        <v>1</v>
      </c>
      <c r="N140" s="297"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351</v>
      </c>
      <c r="AT140" s="238" t="s">
        <v>295</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1364</v>
      </c>
    </row>
    <row r="141" spans="1:65" s="2" customFormat="1" ht="16.5" customHeight="1">
      <c r="A141" s="39"/>
      <c r="B141" s="40"/>
      <c r="C141" s="288" t="s">
        <v>245</v>
      </c>
      <c r="D141" s="288" t="s">
        <v>295</v>
      </c>
      <c r="E141" s="289" t="s">
        <v>1365</v>
      </c>
      <c r="F141" s="290" t="s">
        <v>1366</v>
      </c>
      <c r="G141" s="291" t="s">
        <v>1331</v>
      </c>
      <c r="H141" s="292">
        <v>4</v>
      </c>
      <c r="I141" s="293"/>
      <c r="J141" s="294">
        <f>ROUND(I141*H141,2)</f>
        <v>0</v>
      </c>
      <c r="K141" s="290" t="s">
        <v>1</v>
      </c>
      <c r="L141" s="295"/>
      <c r="M141" s="296" t="s">
        <v>1</v>
      </c>
      <c r="N141" s="297"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351</v>
      </c>
      <c r="AT141" s="238" t="s">
        <v>295</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1367</v>
      </c>
    </row>
    <row r="142" spans="1:65" s="2" customFormat="1" ht="16.5" customHeight="1">
      <c r="A142" s="39"/>
      <c r="B142" s="40"/>
      <c r="C142" s="288" t="s">
        <v>269</v>
      </c>
      <c r="D142" s="288" t="s">
        <v>295</v>
      </c>
      <c r="E142" s="289" t="s">
        <v>1368</v>
      </c>
      <c r="F142" s="290" t="s">
        <v>1369</v>
      </c>
      <c r="G142" s="291" t="s">
        <v>1331</v>
      </c>
      <c r="H142" s="292">
        <v>2</v>
      </c>
      <c r="I142" s="293"/>
      <c r="J142" s="294">
        <f>ROUND(I142*H142,2)</f>
        <v>0</v>
      </c>
      <c r="K142" s="290" t="s">
        <v>1</v>
      </c>
      <c r="L142" s="295"/>
      <c r="M142" s="296" t="s">
        <v>1</v>
      </c>
      <c r="N142" s="297"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351</v>
      </c>
      <c r="AT142" s="238" t="s">
        <v>295</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1370</v>
      </c>
    </row>
    <row r="143" spans="1:65" s="2" customFormat="1" ht="16.5" customHeight="1">
      <c r="A143" s="39"/>
      <c r="B143" s="40"/>
      <c r="C143" s="288" t="s">
        <v>273</v>
      </c>
      <c r="D143" s="288" t="s">
        <v>295</v>
      </c>
      <c r="E143" s="289" t="s">
        <v>1371</v>
      </c>
      <c r="F143" s="290" t="s">
        <v>1372</v>
      </c>
      <c r="G143" s="291" t="s">
        <v>1331</v>
      </c>
      <c r="H143" s="292">
        <v>4</v>
      </c>
      <c r="I143" s="293"/>
      <c r="J143" s="294">
        <f>ROUND(I143*H143,2)</f>
        <v>0</v>
      </c>
      <c r="K143" s="290" t="s">
        <v>1</v>
      </c>
      <c r="L143" s="295"/>
      <c r="M143" s="296" t="s">
        <v>1</v>
      </c>
      <c r="N143" s="297" t="s">
        <v>42</v>
      </c>
      <c r="O143" s="92"/>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351</v>
      </c>
      <c r="AT143" s="238" t="s">
        <v>295</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1373</v>
      </c>
    </row>
    <row r="144" spans="1:65" s="2" customFormat="1" ht="16.5" customHeight="1">
      <c r="A144" s="39"/>
      <c r="B144" s="40"/>
      <c r="C144" s="288" t="s">
        <v>277</v>
      </c>
      <c r="D144" s="288" t="s">
        <v>295</v>
      </c>
      <c r="E144" s="289" t="s">
        <v>1374</v>
      </c>
      <c r="F144" s="290" t="s">
        <v>1375</v>
      </c>
      <c r="G144" s="291" t="s">
        <v>1331</v>
      </c>
      <c r="H144" s="292">
        <v>1</v>
      </c>
      <c r="I144" s="293"/>
      <c r="J144" s="294">
        <f>ROUND(I144*H144,2)</f>
        <v>0</v>
      </c>
      <c r="K144" s="290" t="s">
        <v>1</v>
      </c>
      <c r="L144" s="295"/>
      <c r="M144" s="296" t="s">
        <v>1</v>
      </c>
      <c r="N144" s="297"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351</v>
      </c>
      <c r="AT144" s="238" t="s">
        <v>295</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1376</v>
      </c>
    </row>
    <row r="145" spans="1:65" s="2" customFormat="1" ht="16.5" customHeight="1">
      <c r="A145" s="39"/>
      <c r="B145" s="40"/>
      <c r="C145" s="288" t="s">
        <v>284</v>
      </c>
      <c r="D145" s="288" t="s">
        <v>295</v>
      </c>
      <c r="E145" s="289" t="s">
        <v>1377</v>
      </c>
      <c r="F145" s="290" t="s">
        <v>1378</v>
      </c>
      <c r="G145" s="291" t="s">
        <v>1331</v>
      </c>
      <c r="H145" s="292">
        <v>13</v>
      </c>
      <c r="I145" s="293"/>
      <c r="J145" s="294">
        <f>ROUND(I145*H145,2)</f>
        <v>0</v>
      </c>
      <c r="K145" s="290" t="s">
        <v>1</v>
      </c>
      <c r="L145" s="295"/>
      <c r="M145" s="296" t="s">
        <v>1</v>
      </c>
      <c r="N145" s="297" t="s">
        <v>42</v>
      </c>
      <c r="O145" s="92"/>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351</v>
      </c>
      <c r="AT145" s="238" t="s">
        <v>295</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245</v>
      </c>
      <c r="BM145" s="238" t="s">
        <v>1379</v>
      </c>
    </row>
    <row r="146" spans="1:65" s="2" customFormat="1" ht="16.5" customHeight="1">
      <c r="A146" s="39"/>
      <c r="B146" s="40"/>
      <c r="C146" s="288" t="s">
        <v>7</v>
      </c>
      <c r="D146" s="288" t="s">
        <v>295</v>
      </c>
      <c r="E146" s="289" t="s">
        <v>1380</v>
      </c>
      <c r="F146" s="290" t="s">
        <v>1381</v>
      </c>
      <c r="G146" s="291" t="s">
        <v>1331</v>
      </c>
      <c r="H146" s="292">
        <v>1</v>
      </c>
      <c r="I146" s="293"/>
      <c r="J146" s="294">
        <f>ROUND(I146*H146,2)</f>
        <v>0</v>
      </c>
      <c r="K146" s="290" t="s">
        <v>1</v>
      </c>
      <c r="L146" s="295"/>
      <c r="M146" s="296" t="s">
        <v>1</v>
      </c>
      <c r="N146" s="297"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351</v>
      </c>
      <c r="AT146" s="238" t="s">
        <v>295</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245</v>
      </c>
      <c r="BM146" s="238" t="s">
        <v>1382</v>
      </c>
    </row>
    <row r="147" spans="1:65" s="2" customFormat="1" ht="16.5" customHeight="1">
      <c r="A147" s="39"/>
      <c r="B147" s="40"/>
      <c r="C147" s="288" t="s">
        <v>294</v>
      </c>
      <c r="D147" s="288" t="s">
        <v>295</v>
      </c>
      <c r="E147" s="289" t="s">
        <v>1383</v>
      </c>
      <c r="F147" s="290" t="s">
        <v>1384</v>
      </c>
      <c r="G147" s="291" t="s">
        <v>1385</v>
      </c>
      <c r="H147" s="292">
        <v>2</v>
      </c>
      <c r="I147" s="293"/>
      <c r="J147" s="294">
        <f>ROUND(I147*H147,2)</f>
        <v>0</v>
      </c>
      <c r="K147" s="290" t="s">
        <v>1</v>
      </c>
      <c r="L147" s="295"/>
      <c r="M147" s="296" t="s">
        <v>1</v>
      </c>
      <c r="N147" s="297" t="s">
        <v>42</v>
      </c>
      <c r="O147" s="92"/>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351</v>
      </c>
      <c r="AT147" s="238" t="s">
        <v>295</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245</v>
      </c>
      <c r="BM147" s="238" t="s">
        <v>1386</v>
      </c>
    </row>
    <row r="148" spans="1:65" s="2" customFormat="1" ht="16.5" customHeight="1">
      <c r="A148" s="39"/>
      <c r="B148" s="40"/>
      <c r="C148" s="288" t="s">
        <v>300</v>
      </c>
      <c r="D148" s="288" t="s">
        <v>295</v>
      </c>
      <c r="E148" s="289" t="s">
        <v>1387</v>
      </c>
      <c r="F148" s="290" t="s">
        <v>1388</v>
      </c>
      <c r="G148" s="291" t="s">
        <v>1385</v>
      </c>
      <c r="H148" s="292">
        <v>65</v>
      </c>
      <c r="I148" s="293"/>
      <c r="J148" s="294">
        <f>ROUND(I148*H148,2)</f>
        <v>0</v>
      </c>
      <c r="K148" s="290" t="s">
        <v>1</v>
      </c>
      <c r="L148" s="295"/>
      <c r="M148" s="296" t="s">
        <v>1</v>
      </c>
      <c r="N148" s="297"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351</v>
      </c>
      <c r="AT148" s="238" t="s">
        <v>295</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245</v>
      </c>
      <c r="BM148" s="238" t="s">
        <v>1389</v>
      </c>
    </row>
    <row r="149" spans="1:65" s="2" customFormat="1" ht="16.5" customHeight="1">
      <c r="A149" s="39"/>
      <c r="B149" s="40"/>
      <c r="C149" s="288" t="s">
        <v>309</v>
      </c>
      <c r="D149" s="288" t="s">
        <v>295</v>
      </c>
      <c r="E149" s="289" t="s">
        <v>1390</v>
      </c>
      <c r="F149" s="290" t="s">
        <v>1391</v>
      </c>
      <c r="G149" s="291" t="s">
        <v>1385</v>
      </c>
      <c r="H149" s="292">
        <v>30</v>
      </c>
      <c r="I149" s="293"/>
      <c r="J149" s="294">
        <f>ROUND(I149*H149,2)</f>
        <v>0</v>
      </c>
      <c r="K149" s="290" t="s">
        <v>1</v>
      </c>
      <c r="L149" s="295"/>
      <c r="M149" s="296" t="s">
        <v>1</v>
      </c>
      <c r="N149" s="297"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351</v>
      </c>
      <c r="AT149" s="238" t="s">
        <v>295</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1392</v>
      </c>
    </row>
    <row r="150" spans="1:65" s="2" customFormat="1" ht="16.5" customHeight="1">
      <c r="A150" s="39"/>
      <c r="B150" s="40"/>
      <c r="C150" s="288" t="s">
        <v>314</v>
      </c>
      <c r="D150" s="288" t="s">
        <v>295</v>
      </c>
      <c r="E150" s="289" t="s">
        <v>1393</v>
      </c>
      <c r="F150" s="290" t="s">
        <v>1394</v>
      </c>
      <c r="G150" s="291" t="s">
        <v>1385</v>
      </c>
      <c r="H150" s="292">
        <v>5</v>
      </c>
      <c r="I150" s="293"/>
      <c r="J150" s="294">
        <f>ROUND(I150*H150,2)</f>
        <v>0</v>
      </c>
      <c r="K150" s="290" t="s">
        <v>1</v>
      </c>
      <c r="L150" s="295"/>
      <c r="M150" s="296" t="s">
        <v>1</v>
      </c>
      <c r="N150" s="297"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351</v>
      </c>
      <c r="AT150" s="238" t="s">
        <v>295</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1395</v>
      </c>
    </row>
    <row r="151" spans="1:65" s="2" customFormat="1" ht="16.5" customHeight="1">
      <c r="A151" s="39"/>
      <c r="B151" s="40"/>
      <c r="C151" s="288" t="s">
        <v>319</v>
      </c>
      <c r="D151" s="288" t="s">
        <v>295</v>
      </c>
      <c r="E151" s="289" t="s">
        <v>1396</v>
      </c>
      <c r="F151" s="290" t="s">
        <v>1397</v>
      </c>
      <c r="G151" s="291" t="s">
        <v>1385</v>
      </c>
      <c r="H151" s="292">
        <v>30</v>
      </c>
      <c r="I151" s="293"/>
      <c r="J151" s="294">
        <f>ROUND(I151*H151,2)</f>
        <v>0</v>
      </c>
      <c r="K151" s="290" t="s">
        <v>1</v>
      </c>
      <c r="L151" s="295"/>
      <c r="M151" s="296" t="s">
        <v>1</v>
      </c>
      <c r="N151" s="297"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351</v>
      </c>
      <c r="AT151" s="238" t="s">
        <v>295</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1398</v>
      </c>
    </row>
    <row r="152" spans="1:65" s="2" customFormat="1" ht="16.5" customHeight="1">
      <c r="A152" s="39"/>
      <c r="B152" s="40"/>
      <c r="C152" s="288" t="s">
        <v>324</v>
      </c>
      <c r="D152" s="288" t="s">
        <v>295</v>
      </c>
      <c r="E152" s="289" t="s">
        <v>1399</v>
      </c>
      <c r="F152" s="290" t="s">
        <v>1400</v>
      </c>
      <c r="G152" s="291" t="s">
        <v>1385</v>
      </c>
      <c r="H152" s="292">
        <v>63</v>
      </c>
      <c r="I152" s="293"/>
      <c r="J152" s="294">
        <f>ROUND(I152*H152,2)</f>
        <v>0</v>
      </c>
      <c r="K152" s="290" t="s">
        <v>1</v>
      </c>
      <c r="L152" s="295"/>
      <c r="M152" s="296" t="s">
        <v>1</v>
      </c>
      <c r="N152" s="297"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351</v>
      </c>
      <c r="AT152" s="238" t="s">
        <v>295</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1401</v>
      </c>
    </row>
    <row r="153" spans="1:65" s="2" customFormat="1" ht="16.5" customHeight="1">
      <c r="A153" s="39"/>
      <c r="B153" s="40"/>
      <c r="C153" s="288" t="s">
        <v>331</v>
      </c>
      <c r="D153" s="288" t="s">
        <v>295</v>
      </c>
      <c r="E153" s="289" t="s">
        <v>1402</v>
      </c>
      <c r="F153" s="290" t="s">
        <v>1403</v>
      </c>
      <c r="G153" s="291" t="s">
        <v>1385</v>
      </c>
      <c r="H153" s="292">
        <v>110</v>
      </c>
      <c r="I153" s="293"/>
      <c r="J153" s="294">
        <f>ROUND(I153*H153,2)</f>
        <v>0</v>
      </c>
      <c r="K153" s="290" t="s">
        <v>1</v>
      </c>
      <c r="L153" s="295"/>
      <c r="M153" s="296" t="s">
        <v>1</v>
      </c>
      <c r="N153" s="297" t="s">
        <v>42</v>
      </c>
      <c r="O153" s="92"/>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351</v>
      </c>
      <c r="AT153" s="238" t="s">
        <v>295</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1404</v>
      </c>
    </row>
    <row r="154" spans="1:65" s="2" customFormat="1" ht="16.5" customHeight="1">
      <c r="A154" s="39"/>
      <c r="B154" s="40"/>
      <c r="C154" s="288" t="s">
        <v>334</v>
      </c>
      <c r="D154" s="288" t="s">
        <v>295</v>
      </c>
      <c r="E154" s="289" t="s">
        <v>1405</v>
      </c>
      <c r="F154" s="290" t="s">
        <v>1406</v>
      </c>
      <c r="G154" s="291" t="s">
        <v>1385</v>
      </c>
      <c r="H154" s="292">
        <v>39</v>
      </c>
      <c r="I154" s="293"/>
      <c r="J154" s="294">
        <f>ROUND(I154*H154,2)</f>
        <v>0</v>
      </c>
      <c r="K154" s="290" t="s">
        <v>1</v>
      </c>
      <c r="L154" s="295"/>
      <c r="M154" s="296" t="s">
        <v>1</v>
      </c>
      <c r="N154" s="297" t="s">
        <v>42</v>
      </c>
      <c r="O154" s="92"/>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351</v>
      </c>
      <c r="AT154" s="238" t="s">
        <v>295</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1407</v>
      </c>
    </row>
    <row r="155" spans="1:65" s="2" customFormat="1" ht="16.5" customHeight="1">
      <c r="A155" s="39"/>
      <c r="B155" s="40"/>
      <c r="C155" s="288" t="s">
        <v>338</v>
      </c>
      <c r="D155" s="288" t="s">
        <v>295</v>
      </c>
      <c r="E155" s="289" t="s">
        <v>1408</v>
      </c>
      <c r="F155" s="290" t="s">
        <v>1409</v>
      </c>
      <c r="G155" s="291" t="s">
        <v>1385</v>
      </c>
      <c r="H155" s="292">
        <v>21</v>
      </c>
      <c r="I155" s="293"/>
      <c r="J155" s="294">
        <f>ROUND(I155*H155,2)</f>
        <v>0</v>
      </c>
      <c r="K155" s="290" t="s">
        <v>1</v>
      </c>
      <c r="L155" s="295"/>
      <c r="M155" s="296" t="s">
        <v>1</v>
      </c>
      <c r="N155" s="297" t="s">
        <v>42</v>
      </c>
      <c r="O155" s="92"/>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351</v>
      </c>
      <c r="AT155" s="238" t="s">
        <v>295</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1410</v>
      </c>
    </row>
    <row r="156" spans="1:65" s="2" customFormat="1" ht="21.75" customHeight="1">
      <c r="A156" s="39"/>
      <c r="B156" s="40"/>
      <c r="C156" s="227" t="s">
        <v>343</v>
      </c>
      <c r="D156" s="227" t="s">
        <v>150</v>
      </c>
      <c r="E156" s="228" t="s">
        <v>1411</v>
      </c>
      <c r="F156" s="229" t="s">
        <v>1412</v>
      </c>
      <c r="G156" s="230" t="s">
        <v>153</v>
      </c>
      <c r="H156" s="231">
        <v>40</v>
      </c>
      <c r="I156" s="232"/>
      <c r="J156" s="233">
        <f>ROUND(I156*H156,2)</f>
        <v>0</v>
      </c>
      <c r="K156" s="229" t="s">
        <v>1</v>
      </c>
      <c r="L156" s="45"/>
      <c r="M156" s="234" t="s">
        <v>1</v>
      </c>
      <c r="N156" s="235" t="s">
        <v>42</v>
      </c>
      <c r="O156" s="92"/>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245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1413</v>
      </c>
    </row>
    <row r="157" spans="1:65" s="2" customFormat="1" ht="21.75" customHeight="1">
      <c r="A157" s="39"/>
      <c r="B157" s="40"/>
      <c r="C157" s="227" t="s">
        <v>351</v>
      </c>
      <c r="D157" s="227" t="s">
        <v>150</v>
      </c>
      <c r="E157" s="228" t="s">
        <v>1414</v>
      </c>
      <c r="F157" s="229" t="s">
        <v>1415</v>
      </c>
      <c r="G157" s="230" t="s">
        <v>153</v>
      </c>
      <c r="H157" s="231">
        <v>20</v>
      </c>
      <c r="I157" s="232"/>
      <c r="J157" s="233">
        <f>ROUND(I157*H157,2)</f>
        <v>0</v>
      </c>
      <c r="K157" s="229" t="s">
        <v>1</v>
      </c>
      <c r="L157" s="45"/>
      <c r="M157" s="234" t="s">
        <v>1</v>
      </c>
      <c r="N157" s="235" t="s">
        <v>42</v>
      </c>
      <c r="O157" s="92"/>
      <c r="P157" s="236">
        <f>O157*H157</f>
        <v>0</v>
      </c>
      <c r="Q157" s="236">
        <v>0</v>
      </c>
      <c r="R157" s="236">
        <f>Q157*H157</f>
        <v>0</v>
      </c>
      <c r="S157" s="236">
        <v>0</v>
      </c>
      <c r="T157" s="237">
        <f>S157*H157</f>
        <v>0</v>
      </c>
      <c r="U157" s="39"/>
      <c r="V157" s="39"/>
      <c r="W157" s="39"/>
      <c r="X157" s="39"/>
      <c r="Y157" s="39"/>
      <c r="Z157" s="39"/>
      <c r="AA157" s="39"/>
      <c r="AB157" s="39"/>
      <c r="AC157" s="39"/>
      <c r="AD157" s="39"/>
      <c r="AE157" s="39"/>
      <c r="AR157" s="238" t="s">
        <v>245</v>
      </c>
      <c r="AT157" s="238" t="s">
        <v>150</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1416</v>
      </c>
    </row>
    <row r="158" spans="1:47" s="2" customFormat="1" ht="12">
      <c r="A158" s="39"/>
      <c r="B158" s="40"/>
      <c r="C158" s="41"/>
      <c r="D158" s="240" t="s">
        <v>157</v>
      </c>
      <c r="E158" s="41"/>
      <c r="F158" s="241" t="s">
        <v>1417</v>
      </c>
      <c r="G158" s="41"/>
      <c r="H158" s="41"/>
      <c r="I158" s="242"/>
      <c r="J158" s="41"/>
      <c r="K158" s="41"/>
      <c r="L158" s="45"/>
      <c r="M158" s="243"/>
      <c r="N158" s="244"/>
      <c r="O158" s="92"/>
      <c r="P158" s="92"/>
      <c r="Q158" s="92"/>
      <c r="R158" s="92"/>
      <c r="S158" s="92"/>
      <c r="T158" s="93"/>
      <c r="U158" s="39"/>
      <c r="V158" s="39"/>
      <c r="W158" s="39"/>
      <c r="X158" s="39"/>
      <c r="Y158" s="39"/>
      <c r="Z158" s="39"/>
      <c r="AA158" s="39"/>
      <c r="AB158" s="39"/>
      <c r="AC158" s="39"/>
      <c r="AD158" s="39"/>
      <c r="AE158" s="39"/>
      <c r="AT158" s="18" t="s">
        <v>157</v>
      </c>
      <c r="AU158" s="18" t="s">
        <v>87</v>
      </c>
    </row>
    <row r="159" spans="1:65" s="2" customFormat="1" ht="16.5" customHeight="1">
      <c r="A159" s="39"/>
      <c r="B159" s="40"/>
      <c r="C159" s="227" t="s">
        <v>356</v>
      </c>
      <c r="D159" s="227" t="s">
        <v>150</v>
      </c>
      <c r="E159" s="228" t="s">
        <v>1418</v>
      </c>
      <c r="F159" s="229" t="s">
        <v>1419</v>
      </c>
      <c r="G159" s="230" t="s">
        <v>418</v>
      </c>
      <c r="H159" s="231">
        <v>1</v>
      </c>
      <c r="I159" s="232"/>
      <c r="J159" s="233">
        <f>ROUND(I159*H159,2)</f>
        <v>0</v>
      </c>
      <c r="K159" s="229" t="s">
        <v>1</v>
      </c>
      <c r="L159" s="45"/>
      <c r="M159" s="234" t="s">
        <v>1</v>
      </c>
      <c r="N159" s="235" t="s">
        <v>42</v>
      </c>
      <c r="O159" s="92"/>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245</v>
      </c>
      <c r="AT159" s="238" t="s">
        <v>150</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1420</v>
      </c>
    </row>
    <row r="160" spans="1:47" s="2" customFormat="1" ht="12">
      <c r="A160" s="39"/>
      <c r="B160" s="40"/>
      <c r="C160" s="41"/>
      <c r="D160" s="240" t="s">
        <v>157</v>
      </c>
      <c r="E160" s="41"/>
      <c r="F160" s="241" t="s">
        <v>1421</v>
      </c>
      <c r="G160" s="41"/>
      <c r="H160" s="41"/>
      <c r="I160" s="242"/>
      <c r="J160" s="41"/>
      <c r="K160" s="41"/>
      <c r="L160" s="45"/>
      <c r="M160" s="309"/>
      <c r="N160" s="310"/>
      <c r="O160" s="303"/>
      <c r="P160" s="303"/>
      <c r="Q160" s="303"/>
      <c r="R160" s="303"/>
      <c r="S160" s="303"/>
      <c r="T160" s="311"/>
      <c r="U160" s="39"/>
      <c r="V160" s="39"/>
      <c r="W160" s="39"/>
      <c r="X160" s="39"/>
      <c r="Y160" s="39"/>
      <c r="Z160" s="39"/>
      <c r="AA160" s="39"/>
      <c r="AB160" s="39"/>
      <c r="AC160" s="39"/>
      <c r="AD160" s="39"/>
      <c r="AE160" s="39"/>
      <c r="AT160" s="18" t="s">
        <v>157</v>
      </c>
      <c r="AU160" s="18" t="s">
        <v>87</v>
      </c>
    </row>
    <row r="161" spans="1:31" s="2" customFormat="1" ht="6.95" customHeight="1">
      <c r="A161" s="39"/>
      <c r="B161" s="67"/>
      <c r="C161" s="68"/>
      <c r="D161" s="68"/>
      <c r="E161" s="68"/>
      <c r="F161" s="68"/>
      <c r="G161" s="68"/>
      <c r="H161" s="68"/>
      <c r="I161" s="68"/>
      <c r="J161" s="68"/>
      <c r="K161" s="68"/>
      <c r="L161" s="45"/>
      <c r="M161" s="39"/>
      <c r="O161" s="39"/>
      <c r="P161" s="39"/>
      <c r="Q161" s="39"/>
      <c r="R161" s="39"/>
      <c r="S161" s="39"/>
      <c r="T161" s="39"/>
      <c r="U161" s="39"/>
      <c r="V161" s="39"/>
      <c r="W161" s="39"/>
      <c r="X161" s="39"/>
      <c r="Y161" s="39"/>
      <c r="Z161" s="39"/>
      <c r="AA161" s="39"/>
      <c r="AB161" s="39"/>
      <c r="AC161" s="39"/>
      <c r="AD161" s="39"/>
      <c r="AE161" s="39"/>
    </row>
  </sheetData>
  <sheetProtection password="CC35" sheet="1" objects="1" scenarios="1" formatColumns="0" formatRows="0" autoFilter="0"/>
  <autoFilter ref="C117:K160"/>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1422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1423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1424</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12. 11. 2021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ROUND((SUM(BE123:BE190)),2)</f>
        <v>0</v>
      </c>
      <c r="G35" s="39"/>
      <c r="H35" s="39"/>
      <c r="I35" s="165">
        <v>0.21</v>
      </c>
      <c r="J35" s="164">
        <f>ROUND(((SUM(BE123:BE190))*I35),2)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ROUND((SUM(BF123:BF190)),2)</f>
        <v>0</v>
      </c>
      <c r="G36" s="39"/>
      <c r="H36" s="39"/>
      <c r="I36" s="165">
        <v>0.15</v>
      </c>
      <c r="J36" s="164">
        <f>ROUND(((SUM(BF123:BF190))*I36),2)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ROUND((SUM(BG123:BG190)),2)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ROUND((SUM(BH123:BH190)),2)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ROUND((SUM(BI123:BI190)),2)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1422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1423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05.1 - Elektroinstalace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12. 11. 2021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128</v>
      </c>
      <c r="E99" s="192"/>
      <c r="F99" s="192"/>
      <c r="G99" s="192"/>
      <c r="H99" s="192"/>
      <c r="I99" s="192"/>
      <c r="J99" s="193">
        <f>J124</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1425</v>
      </c>
      <c r="E100" s="197"/>
      <c r="F100" s="197"/>
      <c r="G100" s="197"/>
      <c r="H100" s="197"/>
      <c r="I100" s="197"/>
      <c r="J100" s="198">
        <f>J125</f>
        <v>0</v>
      </c>
      <c r="K100" s="134"/>
      <c r="L100" s="199"/>
      <c r="S100" s="10"/>
      <c r="T100" s="10"/>
      <c r="U100" s="10"/>
      <c r="V100" s="10"/>
      <c r="W100" s="10"/>
      <c r="X100" s="10"/>
      <c r="Y100" s="10"/>
      <c r="Z100" s="10"/>
      <c r="AA100" s="10"/>
      <c r="AB100" s="10"/>
      <c r="AC100" s="10"/>
      <c r="AD100" s="10"/>
      <c r="AE100" s="10"/>
    </row>
    <row r="101" spans="1:31" s="9" customFormat="1" ht="24.95" customHeight="1">
      <c r="A101" s="9"/>
      <c r="B101" s="189"/>
      <c r="C101" s="190"/>
      <c r="D101" s="191" t="s">
        <v>132</v>
      </c>
      <c r="E101" s="192"/>
      <c r="F101" s="192"/>
      <c r="G101" s="192"/>
      <c r="H101" s="192"/>
      <c r="I101" s="192"/>
      <c r="J101" s="193">
        <f>J184</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133</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Snížení en. náročnosti budovy dílen VOŠS a SPŠS v Náchodě</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114</v>
      </c>
      <c r="D112" s="23"/>
      <c r="E112" s="23"/>
      <c r="F112" s="23"/>
      <c r="G112" s="23"/>
      <c r="H112" s="23"/>
      <c r="I112" s="23"/>
      <c r="J112" s="23"/>
      <c r="K112" s="23"/>
      <c r="L112" s="21"/>
    </row>
    <row r="113" spans="1:31" s="2" customFormat="1" ht="16.5" customHeight="1">
      <c r="A113" s="39"/>
      <c r="B113" s="40"/>
      <c r="C113" s="41"/>
      <c r="D113" s="41"/>
      <c r="E113" s="184" t="s">
        <v>1422</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1423</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05.1 - Elektroinstalace</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Pražská 931</v>
      </c>
      <c r="G117" s="41"/>
      <c r="H117" s="41"/>
      <c r="I117" s="33" t="s">
        <v>22</v>
      </c>
      <c r="J117" s="80" t="str">
        <f>IF(J14="","",J14)</f>
        <v>12. 11. 2021</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40.05" customHeight="1">
      <c r="A119" s="39"/>
      <c r="B119" s="40"/>
      <c r="C119" s="33" t="s">
        <v>24</v>
      </c>
      <c r="D119" s="41"/>
      <c r="E119" s="41"/>
      <c r="F119" s="28" t="str">
        <f>E17</f>
        <v>SPŠS a OA Pražská 931, Náchod</v>
      </c>
      <c r="G119" s="41"/>
      <c r="H119" s="41"/>
      <c r="I119" s="33" t="s">
        <v>30</v>
      </c>
      <c r="J119" s="37" t="str">
        <f>E23</f>
        <v>OBCHODNÍ PROJEKT HRADEC KRÁLOVÉ v.o.s.</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IF(E20="","",E20)</f>
        <v>Vyplň údaj</v>
      </c>
      <c r="G120" s="41"/>
      <c r="H120" s="41"/>
      <c r="I120" s="33" t="s">
        <v>33</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200"/>
      <c r="B122" s="201"/>
      <c r="C122" s="202" t="s">
        <v>134</v>
      </c>
      <c r="D122" s="203" t="s">
        <v>62</v>
      </c>
      <c r="E122" s="203" t="s">
        <v>58</v>
      </c>
      <c r="F122" s="203" t="s">
        <v>59</v>
      </c>
      <c r="G122" s="203" t="s">
        <v>135</v>
      </c>
      <c r="H122" s="203" t="s">
        <v>136</v>
      </c>
      <c r="I122" s="203" t="s">
        <v>137</v>
      </c>
      <c r="J122" s="203" t="s">
        <v>119</v>
      </c>
      <c r="K122" s="204" t="s">
        <v>138</v>
      </c>
      <c r="L122" s="205"/>
      <c r="M122" s="101" t="s">
        <v>1</v>
      </c>
      <c r="N122" s="102" t="s">
        <v>41</v>
      </c>
      <c r="O122" s="102" t="s">
        <v>139</v>
      </c>
      <c r="P122" s="102" t="s">
        <v>140</v>
      </c>
      <c r="Q122" s="102" t="s">
        <v>141</v>
      </c>
      <c r="R122" s="102" t="s">
        <v>142</v>
      </c>
      <c r="S122" s="102" t="s">
        <v>143</v>
      </c>
      <c r="T122" s="103" t="s">
        <v>144</v>
      </c>
      <c r="U122" s="200"/>
      <c r="V122" s="200"/>
      <c r="W122" s="200"/>
      <c r="X122" s="200"/>
      <c r="Y122" s="200"/>
      <c r="Z122" s="200"/>
      <c r="AA122" s="200"/>
      <c r="AB122" s="200"/>
      <c r="AC122" s="200"/>
      <c r="AD122" s="200"/>
      <c r="AE122" s="200"/>
    </row>
    <row r="123" spans="1:63" s="2" customFormat="1" ht="22.8" customHeight="1">
      <c r="A123" s="39"/>
      <c r="B123" s="40"/>
      <c r="C123" s="108" t="s">
        <v>145</v>
      </c>
      <c r="D123" s="41"/>
      <c r="E123" s="41"/>
      <c r="F123" s="41"/>
      <c r="G123" s="41"/>
      <c r="H123" s="41"/>
      <c r="I123" s="41"/>
      <c r="J123" s="206">
        <f>BK123</f>
        <v>0</v>
      </c>
      <c r="K123" s="41"/>
      <c r="L123" s="45"/>
      <c r="M123" s="104"/>
      <c r="N123" s="207"/>
      <c r="O123" s="105"/>
      <c r="P123" s="208">
        <f>P124+P184</f>
        <v>0</v>
      </c>
      <c r="Q123" s="105"/>
      <c r="R123" s="208">
        <f>R124+R184</f>
        <v>0.08836</v>
      </c>
      <c r="S123" s="105"/>
      <c r="T123" s="209">
        <f>T124+T184</f>
        <v>0</v>
      </c>
      <c r="U123" s="39"/>
      <c r="V123" s="39"/>
      <c r="W123" s="39"/>
      <c r="X123" s="39"/>
      <c r="Y123" s="39"/>
      <c r="Z123" s="39"/>
      <c r="AA123" s="39"/>
      <c r="AB123" s="39"/>
      <c r="AC123" s="39"/>
      <c r="AD123" s="39"/>
      <c r="AE123" s="39"/>
      <c r="AT123" s="18" t="s">
        <v>76</v>
      </c>
      <c r="AU123" s="18" t="s">
        <v>121</v>
      </c>
      <c r="BK123" s="210">
        <f>BK124+BK184</f>
        <v>0</v>
      </c>
    </row>
    <row r="124" spans="1:63" s="12" customFormat="1" ht="25.9" customHeight="1">
      <c r="A124" s="12"/>
      <c r="B124" s="211"/>
      <c r="C124" s="212"/>
      <c r="D124" s="213" t="s">
        <v>76</v>
      </c>
      <c r="E124" s="214" t="s">
        <v>737</v>
      </c>
      <c r="F124" s="214" t="s">
        <v>738</v>
      </c>
      <c r="G124" s="212"/>
      <c r="H124" s="212"/>
      <c r="I124" s="215"/>
      <c r="J124" s="216">
        <f>BK124</f>
        <v>0</v>
      </c>
      <c r="K124" s="212"/>
      <c r="L124" s="217"/>
      <c r="M124" s="218"/>
      <c r="N124" s="219"/>
      <c r="O124" s="219"/>
      <c r="P124" s="220">
        <f>P125</f>
        <v>0</v>
      </c>
      <c r="Q124" s="219"/>
      <c r="R124" s="220">
        <f>R125</f>
        <v>0.08836</v>
      </c>
      <c r="S124" s="219"/>
      <c r="T124" s="221">
        <f>T125</f>
        <v>0</v>
      </c>
      <c r="U124" s="12"/>
      <c r="V124" s="12"/>
      <c r="W124" s="12"/>
      <c r="X124" s="12"/>
      <c r="Y124" s="12"/>
      <c r="Z124" s="12"/>
      <c r="AA124" s="12"/>
      <c r="AB124" s="12"/>
      <c r="AC124" s="12"/>
      <c r="AD124" s="12"/>
      <c r="AE124" s="12"/>
      <c r="AR124" s="222" t="s">
        <v>87</v>
      </c>
      <c r="AT124" s="223" t="s">
        <v>76</v>
      </c>
      <c r="AU124" s="223" t="s">
        <v>77</v>
      </c>
      <c r="AY124" s="222" t="s">
        <v>148</v>
      </c>
      <c r="BK124" s="224">
        <f>BK125</f>
        <v>0</v>
      </c>
    </row>
    <row r="125" spans="1:63" s="12" customFormat="1" ht="22.8" customHeight="1">
      <c r="A125" s="12"/>
      <c r="B125" s="211"/>
      <c r="C125" s="212"/>
      <c r="D125" s="213" t="s">
        <v>76</v>
      </c>
      <c r="E125" s="225" t="s">
        <v>1426</v>
      </c>
      <c r="F125" s="225" t="s">
        <v>1427</v>
      </c>
      <c r="G125" s="212"/>
      <c r="H125" s="212"/>
      <c r="I125" s="215"/>
      <c r="J125" s="226">
        <f>BK125</f>
        <v>0</v>
      </c>
      <c r="K125" s="212"/>
      <c r="L125" s="217"/>
      <c r="M125" s="218"/>
      <c r="N125" s="219"/>
      <c r="O125" s="219"/>
      <c r="P125" s="220">
        <f>SUM(P126:P183)</f>
        <v>0</v>
      </c>
      <c r="Q125" s="219"/>
      <c r="R125" s="220">
        <f>SUM(R126:R183)</f>
        <v>0.08836</v>
      </c>
      <c r="S125" s="219"/>
      <c r="T125" s="221">
        <f>SUM(T126:T183)</f>
        <v>0</v>
      </c>
      <c r="U125" s="12"/>
      <c r="V125" s="12"/>
      <c r="W125" s="12"/>
      <c r="X125" s="12"/>
      <c r="Y125" s="12"/>
      <c r="Z125" s="12"/>
      <c r="AA125" s="12"/>
      <c r="AB125" s="12"/>
      <c r="AC125" s="12"/>
      <c r="AD125" s="12"/>
      <c r="AE125" s="12"/>
      <c r="AR125" s="222" t="s">
        <v>87</v>
      </c>
      <c r="AT125" s="223" t="s">
        <v>76</v>
      </c>
      <c r="AU125" s="223" t="s">
        <v>85</v>
      </c>
      <c r="AY125" s="222" t="s">
        <v>148</v>
      </c>
      <c r="BK125" s="224">
        <f>SUM(BK126:BK183)</f>
        <v>0</v>
      </c>
    </row>
    <row r="126" spans="1:65" s="2" customFormat="1" ht="24.15" customHeight="1">
      <c r="A126" s="39"/>
      <c r="B126" s="40"/>
      <c r="C126" s="227" t="s">
        <v>85</v>
      </c>
      <c r="D126" s="227" t="s">
        <v>150</v>
      </c>
      <c r="E126" s="228" t="s">
        <v>1428</v>
      </c>
      <c r="F126" s="229" t="s">
        <v>1429</v>
      </c>
      <c r="G126" s="230" t="s">
        <v>303</v>
      </c>
      <c r="H126" s="231">
        <v>120</v>
      </c>
      <c r="I126" s="232"/>
      <c r="J126" s="233">
        <f>ROUND(I126*H126,2)</f>
        <v>0</v>
      </c>
      <c r="K126" s="229" t="s">
        <v>241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245</v>
      </c>
      <c r="AT126" s="238" t="s">
        <v>150</v>
      </c>
      <c r="AU126" s="238" t="s">
        <v>87</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245</v>
      </c>
      <c r="BM126" s="238" t="s">
        <v>1430</v>
      </c>
    </row>
    <row r="127" spans="1:65" s="2" customFormat="1" ht="16.5" customHeight="1">
      <c r="A127" s="39"/>
      <c r="B127" s="40"/>
      <c r="C127" s="288" t="s">
        <v>87</v>
      </c>
      <c r="D127" s="288" t="s">
        <v>295</v>
      </c>
      <c r="E127" s="289" t="s">
        <v>1431</v>
      </c>
      <c r="F127" s="290" t="s">
        <v>1432</v>
      </c>
      <c r="G127" s="291" t="s">
        <v>303</v>
      </c>
      <c r="H127" s="292">
        <v>120</v>
      </c>
      <c r="I127" s="293"/>
      <c r="J127" s="294">
        <f>ROUND(I127*H127,2)</f>
        <v>0</v>
      </c>
      <c r="K127" s="290" t="s">
        <v>241</v>
      </c>
      <c r="L127" s="295"/>
      <c r="M127" s="296" t="s">
        <v>1</v>
      </c>
      <c r="N127" s="297" t="s">
        <v>42</v>
      </c>
      <c r="O127" s="92"/>
      <c r="P127" s="236">
        <f>O127*H127</f>
        <v>0</v>
      </c>
      <c r="Q127" s="236">
        <v>0.00021</v>
      </c>
      <c r="R127" s="236">
        <f>Q127*H127</f>
        <v>0.0252</v>
      </c>
      <c r="S127" s="236">
        <v>0</v>
      </c>
      <c r="T127" s="237">
        <f>S127*H127</f>
        <v>0</v>
      </c>
      <c r="U127" s="39"/>
      <c r="V127" s="39"/>
      <c r="W127" s="39"/>
      <c r="X127" s="39"/>
      <c r="Y127" s="39"/>
      <c r="Z127" s="39"/>
      <c r="AA127" s="39"/>
      <c r="AB127" s="39"/>
      <c r="AC127" s="39"/>
      <c r="AD127" s="39"/>
      <c r="AE127" s="39"/>
      <c r="AR127" s="238" t="s">
        <v>351</v>
      </c>
      <c r="AT127" s="238" t="s">
        <v>295</v>
      </c>
      <c r="AU127" s="238" t="s">
        <v>87</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245</v>
      </c>
      <c r="BM127" s="238" t="s">
        <v>1433</v>
      </c>
    </row>
    <row r="128" spans="1:65" s="2" customFormat="1" ht="24.15" customHeight="1">
      <c r="A128" s="39"/>
      <c r="B128" s="40"/>
      <c r="C128" s="227" t="s">
        <v>168</v>
      </c>
      <c r="D128" s="227" t="s">
        <v>150</v>
      </c>
      <c r="E128" s="228" t="s">
        <v>1434</v>
      </c>
      <c r="F128" s="229" t="s">
        <v>1435</v>
      </c>
      <c r="G128" s="230" t="s">
        <v>418</v>
      </c>
      <c r="H128" s="231">
        <v>7</v>
      </c>
      <c r="I128" s="232"/>
      <c r="J128" s="233">
        <f>ROUND(I128*H128,2)</f>
        <v>0</v>
      </c>
      <c r="K128" s="229" t="s">
        <v>241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245</v>
      </c>
      <c r="AT128" s="238" t="s">
        <v>150</v>
      </c>
      <c r="AU128" s="238" t="s">
        <v>87</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245</v>
      </c>
      <c r="BM128" s="238" t="s">
        <v>1436</v>
      </c>
    </row>
    <row r="129" spans="1:65" s="2" customFormat="1" ht="16.5" customHeight="1">
      <c r="A129" s="39"/>
      <c r="B129" s="40"/>
      <c r="C129" s="288" t="s">
        <v>155</v>
      </c>
      <c r="D129" s="288" t="s">
        <v>295</v>
      </c>
      <c r="E129" s="289" t="s">
        <v>1437</v>
      </c>
      <c r="F129" s="290" t="s">
        <v>1438</v>
      </c>
      <c r="G129" s="291" t="s">
        <v>418</v>
      </c>
      <c r="H129" s="292">
        <v>7</v>
      </c>
      <c r="I129" s="293"/>
      <c r="J129" s="294">
        <f>ROUND(I129*H129,2)</f>
        <v>0</v>
      </c>
      <c r="K129" s="290" t="s">
        <v>241</v>
      </c>
      <c r="L129" s="295"/>
      <c r="M129" s="296" t="s">
        <v>1</v>
      </c>
      <c r="N129" s="297" t="s">
        <v>42</v>
      </c>
      <c r="O129" s="92"/>
      <c r="P129" s="236">
        <f>O129*H129</f>
        <v>0</v>
      </c>
      <c r="Q129" s="236">
        <v>0.00033</v>
      </c>
      <c r="R129" s="236">
        <f>Q129*H129</f>
        <v>0.00231</v>
      </c>
      <c r="S129" s="236">
        <v>0</v>
      </c>
      <c r="T129" s="237">
        <f>S129*H129</f>
        <v>0</v>
      </c>
      <c r="U129" s="39"/>
      <c r="V129" s="39"/>
      <c r="W129" s="39"/>
      <c r="X129" s="39"/>
      <c r="Y129" s="39"/>
      <c r="Z129" s="39"/>
      <c r="AA129" s="39"/>
      <c r="AB129" s="39"/>
      <c r="AC129" s="39"/>
      <c r="AD129" s="39"/>
      <c r="AE129" s="39"/>
      <c r="AR129" s="238" t="s">
        <v>351</v>
      </c>
      <c r="AT129" s="238" t="s">
        <v>295</v>
      </c>
      <c r="AU129" s="238" t="s">
        <v>87</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245</v>
      </c>
      <c r="BM129" s="238" t="s">
        <v>1439</v>
      </c>
    </row>
    <row r="130" spans="1:65" s="2" customFormat="1" ht="24.15" customHeight="1">
      <c r="A130" s="39"/>
      <c r="B130" s="40"/>
      <c r="C130" s="227" t="s">
        <v>178</v>
      </c>
      <c r="D130" s="227" t="s">
        <v>150</v>
      </c>
      <c r="E130" s="228" t="s">
        <v>1440</v>
      </c>
      <c r="F130" s="229" t="s">
        <v>1441</v>
      </c>
      <c r="G130" s="230" t="s">
        <v>418</v>
      </c>
      <c r="H130" s="231">
        <v>1</v>
      </c>
      <c r="I130" s="232"/>
      <c r="J130" s="233">
        <f>ROUND(I130*H130,2)</f>
        <v>0</v>
      </c>
      <c r="K130" s="229" t="s">
        <v>241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245</v>
      </c>
      <c r="AT130" s="238" t="s">
        <v>150</v>
      </c>
      <c r="AU130" s="238" t="s">
        <v>87</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245</v>
      </c>
      <c r="BM130" s="238" t="s">
        <v>1442</v>
      </c>
    </row>
    <row r="131" spans="1:65" s="2" customFormat="1" ht="33" customHeight="1">
      <c r="A131" s="39"/>
      <c r="B131" s="40"/>
      <c r="C131" s="288" t="s">
        <v>182</v>
      </c>
      <c r="D131" s="288" t="s">
        <v>295</v>
      </c>
      <c r="E131" s="289" t="s">
        <v>1443</v>
      </c>
      <c r="F131" s="290" t="s">
        <v>1444</v>
      </c>
      <c r="G131" s="291" t="s">
        <v>418</v>
      </c>
      <c r="H131" s="292">
        <v>1</v>
      </c>
      <c r="I131" s="293"/>
      <c r="J131" s="294">
        <f>ROUND(I131*H131,2)</f>
        <v>0</v>
      </c>
      <c r="K131" s="290" t="s">
        <v>241</v>
      </c>
      <c r="L131" s="295"/>
      <c r="M131" s="296" t="s">
        <v>1</v>
      </c>
      <c r="N131" s="297" t="s">
        <v>42</v>
      </c>
      <c r="O131" s="92"/>
      <c r="P131" s="236">
        <f>O131*H131</f>
        <v>0</v>
      </c>
      <c r="Q131" s="236">
        <v>0.00043</v>
      </c>
      <c r="R131" s="236">
        <f>Q131*H131</f>
        <v>0.00043</v>
      </c>
      <c r="S131" s="236">
        <v>0</v>
      </c>
      <c r="T131" s="237">
        <f>S131*H131</f>
        <v>0</v>
      </c>
      <c r="U131" s="39"/>
      <c r="V131" s="39"/>
      <c r="W131" s="39"/>
      <c r="X131" s="39"/>
      <c r="Y131" s="39"/>
      <c r="Z131" s="39"/>
      <c r="AA131" s="39"/>
      <c r="AB131" s="39"/>
      <c r="AC131" s="39"/>
      <c r="AD131" s="39"/>
      <c r="AE131" s="39"/>
      <c r="AR131" s="238" t="s">
        <v>351</v>
      </c>
      <c r="AT131" s="238" t="s">
        <v>295</v>
      </c>
      <c r="AU131" s="238" t="s">
        <v>87</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245</v>
      </c>
      <c r="BM131" s="238" t="s">
        <v>1445</v>
      </c>
    </row>
    <row r="132" spans="1:65" s="2" customFormat="1" ht="33" customHeight="1">
      <c r="A132" s="39"/>
      <c r="B132" s="40"/>
      <c r="C132" s="227" t="s">
        <v>188</v>
      </c>
      <c r="D132" s="227" t="s">
        <v>150</v>
      </c>
      <c r="E132" s="228" t="s">
        <v>1446</v>
      </c>
      <c r="F132" s="229" t="s">
        <v>1447</v>
      </c>
      <c r="G132" s="230" t="s">
        <v>303</v>
      </c>
      <c r="H132" s="231">
        <v>150</v>
      </c>
      <c r="I132" s="232"/>
      <c r="J132" s="233">
        <f>ROUND(I132*H132,2)</f>
        <v>0</v>
      </c>
      <c r="K132" s="229" t="s">
        <v>241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245</v>
      </c>
      <c r="AT132" s="238" t="s">
        <v>150</v>
      </c>
      <c r="AU132" s="238" t="s">
        <v>87</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245</v>
      </c>
      <c r="BM132" s="238" t="s">
        <v>1448</v>
      </c>
    </row>
    <row r="133" spans="1:65" s="2" customFormat="1" ht="16.5" customHeight="1">
      <c r="A133" s="39"/>
      <c r="B133" s="40"/>
      <c r="C133" s="288" t="s">
        <v>192</v>
      </c>
      <c r="D133" s="288" t="s">
        <v>295</v>
      </c>
      <c r="E133" s="289" t="s">
        <v>1449</v>
      </c>
      <c r="F133" s="290" t="s">
        <v>1450</v>
      </c>
      <c r="G133" s="291" t="s">
        <v>303</v>
      </c>
      <c r="H133" s="292">
        <v>150</v>
      </c>
      <c r="I133" s="293"/>
      <c r="J133" s="294">
        <f>ROUND(I133*H133,2)</f>
        <v>0</v>
      </c>
      <c r="K133" s="290" t="s">
        <v>241</v>
      </c>
      <c r="L133" s="295"/>
      <c r="M133" s="296" t="s">
        <v>1</v>
      </c>
      <c r="N133" s="297" t="s">
        <v>42</v>
      </c>
      <c r="O133" s="92"/>
      <c r="P133" s="236">
        <f>O133*H133</f>
        <v>0</v>
      </c>
      <c r="Q133" s="236">
        <v>8E-05</v>
      </c>
      <c r="R133" s="236">
        <f>Q133*H133</f>
        <v>0.012</v>
      </c>
      <c r="S133" s="236">
        <v>0</v>
      </c>
      <c r="T133" s="237">
        <f>S133*H133</f>
        <v>0</v>
      </c>
      <c r="U133" s="39"/>
      <c r="V133" s="39"/>
      <c r="W133" s="39"/>
      <c r="X133" s="39"/>
      <c r="Y133" s="39"/>
      <c r="Z133" s="39"/>
      <c r="AA133" s="39"/>
      <c r="AB133" s="39"/>
      <c r="AC133" s="39"/>
      <c r="AD133" s="39"/>
      <c r="AE133" s="39"/>
      <c r="AR133" s="238" t="s">
        <v>351</v>
      </c>
      <c r="AT133" s="238" t="s">
        <v>295</v>
      </c>
      <c r="AU133" s="238" t="s">
        <v>87</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245</v>
      </c>
      <c r="BM133" s="238" t="s">
        <v>1451</v>
      </c>
    </row>
    <row r="134" spans="1:65" s="2" customFormat="1" ht="33" customHeight="1">
      <c r="A134" s="39"/>
      <c r="B134" s="40"/>
      <c r="C134" s="227" t="s">
        <v>199</v>
      </c>
      <c r="D134" s="227" t="s">
        <v>150</v>
      </c>
      <c r="E134" s="228" t="s">
        <v>1446</v>
      </c>
      <c r="F134" s="229" t="s">
        <v>1447</v>
      </c>
      <c r="G134" s="230" t="s">
        <v>303</v>
      </c>
      <c r="H134" s="231">
        <v>40</v>
      </c>
      <c r="I134" s="232"/>
      <c r="J134" s="233">
        <f>ROUND(I134*H134,2)</f>
        <v>0</v>
      </c>
      <c r="K134" s="229" t="s">
        <v>241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245</v>
      </c>
      <c r="AT134" s="238" t="s">
        <v>150</v>
      </c>
      <c r="AU134" s="238" t="s">
        <v>87</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245</v>
      </c>
      <c r="BM134" s="238" t="s">
        <v>1452</v>
      </c>
    </row>
    <row r="135" spans="1:65" s="2" customFormat="1" ht="16.5" customHeight="1">
      <c r="A135" s="39"/>
      <c r="B135" s="40"/>
      <c r="C135" s="288" t="s">
        <v>215</v>
      </c>
      <c r="D135" s="288" t="s">
        <v>295</v>
      </c>
      <c r="E135" s="289" t="s">
        <v>1453</v>
      </c>
      <c r="F135" s="290" t="s">
        <v>1454</v>
      </c>
      <c r="G135" s="291" t="s">
        <v>303</v>
      </c>
      <c r="H135" s="292">
        <v>40</v>
      </c>
      <c r="I135" s="293"/>
      <c r="J135" s="294">
        <f>ROUND(I135*H135,2)</f>
        <v>0</v>
      </c>
      <c r="K135" s="290" t="s">
        <v>241</v>
      </c>
      <c r="L135" s="295"/>
      <c r="M135" s="296" t="s">
        <v>1</v>
      </c>
      <c r="N135" s="297" t="s">
        <v>42</v>
      </c>
      <c r="O135" s="92"/>
      <c r="P135" s="236">
        <f>O135*H135</f>
        <v>0</v>
      </c>
      <c r="Q135" s="236">
        <v>0.00018</v>
      </c>
      <c r="R135" s="236">
        <f>Q135*H135</f>
        <v>0.007200000000000001</v>
      </c>
      <c r="S135" s="236">
        <v>0</v>
      </c>
      <c r="T135" s="237">
        <f>S135*H135</f>
        <v>0</v>
      </c>
      <c r="U135" s="39"/>
      <c r="V135" s="39"/>
      <c r="W135" s="39"/>
      <c r="X135" s="39"/>
      <c r="Y135" s="39"/>
      <c r="Z135" s="39"/>
      <c r="AA135" s="39"/>
      <c r="AB135" s="39"/>
      <c r="AC135" s="39"/>
      <c r="AD135" s="39"/>
      <c r="AE135" s="39"/>
      <c r="AR135" s="238" t="s">
        <v>351</v>
      </c>
      <c r="AT135" s="238" t="s">
        <v>295</v>
      </c>
      <c r="AU135" s="238" t="s">
        <v>87</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245</v>
      </c>
      <c r="BM135" s="238" t="s">
        <v>1455</v>
      </c>
    </row>
    <row r="136" spans="1:65" s="2" customFormat="1" ht="33" customHeight="1">
      <c r="A136" s="39"/>
      <c r="B136" s="40"/>
      <c r="C136" s="227" t="s">
        <v>219</v>
      </c>
      <c r="D136" s="227" t="s">
        <v>150</v>
      </c>
      <c r="E136" s="228" t="s">
        <v>1456</v>
      </c>
      <c r="F136" s="229" t="s">
        <v>1457</v>
      </c>
      <c r="G136" s="230" t="s">
        <v>303</v>
      </c>
      <c r="H136" s="231">
        <v>10</v>
      </c>
      <c r="I136" s="232"/>
      <c r="J136" s="233">
        <f>ROUND(I136*H136,2)</f>
        <v>0</v>
      </c>
      <c r="K136" s="229" t="s">
        <v>241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245</v>
      </c>
      <c r="AT136" s="238" t="s">
        <v>150</v>
      </c>
      <c r="AU136" s="238" t="s">
        <v>87</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245</v>
      </c>
      <c r="BM136" s="238" t="s">
        <v>1458</v>
      </c>
    </row>
    <row r="137" spans="1:65" s="2" customFormat="1" ht="16.5" customHeight="1">
      <c r="A137" s="39"/>
      <c r="B137" s="40"/>
      <c r="C137" s="288" t="s">
        <v>223</v>
      </c>
      <c r="D137" s="288" t="s">
        <v>295</v>
      </c>
      <c r="E137" s="289" t="s">
        <v>1459</v>
      </c>
      <c r="F137" s="290" t="s">
        <v>1460</v>
      </c>
      <c r="G137" s="291" t="s">
        <v>303</v>
      </c>
      <c r="H137" s="292">
        <v>10</v>
      </c>
      <c r="I137" s="293"/>
      <c r="J137" s="294">
        <f>ROUND(I137*H137,2)</f>
        <v>0</v>
      </c>
      <c r="K137" s="290" t="s">
        <v>241</v>
      </c>
      <c r="L137" s="295"/>
      <c r="M137" s="296" t="s">
        <v>1</v>
      </c>
      <c r="N137" s="297" t="s">
        <v>42</v>
      </c>
      <c r="O137" s="92"/>
      <c r="P137" s="236">
        <f>O137*H137</f>
        <v>0</v>
      </c>
      <c r="Q137" s="236">
        <v>0.00027</v>
      </c>
      <c r="R137" s="236">
        <f>Q137*H137</f>
        <v>0.0027</v>
      </c>
      <c r="S137" s="236">
        <v>0</v>
      </c>
      <c r="T137" s="237">
        <f>S137*H137</f>
        <v>0</v>
      </c>
      <c r="U137" s="39"/>
      <c r="V137" s="39"/>
      <c r="W137" s="39"/>
      <c r="X137" s="39"/>
      <c r="Y137" s="39"/>
      <c r="Z137" s="39"/>
      <c r="AA137" s="39"/>
      <c r="AB137" s="39"/>
      <c r="AC137" s="39"/>
      <c r="AD137" s="39"/>
      <c r="AE137" s="39"/>
      <c r="AR137" s="238" t="s">
        <v>351</v>
      </c>
      <c r="AT137" s="238" t="s">
        <v>295</v>
      </c>
      <c r="AU137" s="238" t="s">
        <v>87</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245</v>
      </c>
      <c r="BM137" s="238" t="s">
        <v>1461</v>
      </c>
    </row>
    <row r="138" spans="1:65" s="2" customFormat="1" ht="24.15" customHeight="1">
      <c r="A138" s="39"/>
      <c r="B138" s="40"/>
      <c r="C138" s="227" t="s">
        <v>229</v>
      </c>
      <c r="D138" s="227" t="s">
        <v>150</v>
      </c>
      <c r="E138" s="228" t="s">
        <v>1462</v>
      </c>
      <c r="F138" s="229" t="s">
        <v>1463</v>
      </c>
      <c r="G138" s="230" t="s">
        <v>303</v>
      </c>
      <c r="H138" s="231">
        <v>5</v>
      </c>
      <c r="I138" s="232"/>
      <c r="J138" s="233">
        <f>ROUND(I138*H138,2)</f>
        <v>0</v>
      </c>
      <c r="K138" s="229" t="s">
        <v>241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245</v>
      </c>
      <c r="AT138" s="238" t="s">
        <v>150</v>
      </c>
      <c r="AU138" s="238" t="s">
        <v>87</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245</v>
      </c>
      <c r="BM138" s="238" t="s">
        <v>1464</v>
      </c>
    </row>
    <row r="139" spans="1:65" s="2" customFormat="1" ht="16.5" customHeight="1">
      <c r="A139" s="39"/>
      <c r="B139" s="40"/>
      <c r="C139" s="288" t="s">
        <v>233</v>
      </c>
      <c r="D139" s="288" t="s">
        <v>295</v>
      </c>
      <c r="E139" s="289" t="s">
        <v>1465</v>
      </c>
      <c r="F139" s="290" t="s">
        <v>1466</v>
      </c>
      <c r="G139" s="291" t="s">
        <v>303</v>
      </c>
      <c r="H139" s="292">
        <v>5</v>
      </c>
      <c r="I139" s="293"/>
      <c r="J139" s="294">
        <f>ROUND(I139*H139,2)</f>
        <v>0</v>
      </c>
      <c r="K139" s="290" t="s">
        <v>241</v>
      </c>
      <c r="L139" s="295"/>
      <c r="M139" s="296" t="s">
        <v>1</v>
      </c>
      <c r="N139" s="297" t="s">
        <v>42</v>
      </c>
      <c r="O139" s="92"/>
      <c r="P139" s="236">
        <f>O139*H139</f>
        <v>0</v>
      </c>
      <c r="Q139" s="236">
        <v>0.00012</v>
      </c>
      <c r="R139" s="236">
        <f>Q139*H139</f>
        <v>0.0006000000000000001</v>
      </c>
      <c r="S139" s="236">
        <v>0</v>
      </c>
      <c r="T139" s="237">
        <f>S139*H139</f>
        <v>0</v>
      </c>
      <c r="U139" s="39"/>
      <c r="V139" s="39"/>
      <c r="W139" s="39"/>
      <c r="X139" s="39"/>
      <c r="Y139" s="39"/>
      <c r="Z139" s="39"/>
      <c r="AA139" s="39"/>
      <c r="AB139" s="39"/>
      <c r="AC139" s="39"/>
      <c r="AD139" s="39"/>
      <c r="AE139" s="39"/>
      <c r="AR139" s="238" t="s">
        <v>351</v>
      </c>
      <c r="AT139" s="238" t="s">
        <v>295</v>
      </c>
      <c r="AU139" s="238" t="s">
        <v>87</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245</v>
      </c>
      <c r="BM139" s="238" t="s">
        <v>1467</v>
      </c>
    </row>
    <row r="140" spans="1:65" s="2" customFormat="1" ht="24.15" customHeight="1">
      <c r="A140" s="39"/>
      <c r="B140" s="40"/>
      <c r="C140" s="227" t="s">
        <v>8</v>
      </c>
      <c r="D140" s="227" t="s">
        <v>150</v>
      </c>
      <c r="E140" s="228" t="s">
        <v>1462</v>
      </c>
      <c r="F140" s="229" t="s">
        <v>1463</v>
      </c>
      <c r="G140" s="230" t="s">
        <v>303</v>
      </c>
      <c r="H140" s="231">
        <v>130</v>
      </c>
      <c r="I140" s="232"/>
      <c r="J140" s="233">
        <f>ROUND(I140*H140,2)</f>
        <v>0</v>
      </c>
      <c r="K140" s="229" t="s">
        <v>241</v>
      </c>
      <c r="L140" s="45"/>
      <c r="M140" s="234" t="s">
        <v>1</v>
      </c>
      <c r="N140" s="235"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245</v>
      </c>
      <c r="AT140" s="238" t="s">
        <v>150</v>
      </c>
      <c r="AU140" s="238" t="s">
        <v>87</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245</v>
      </c>
      <c r="BM140" s="238" t="s">
        <v>1468</v>
      </c>
    </row>
    <row r="141" spans="1:65" s="2" customFormat="1" ht="16.5" customHeight="1">
      <c r="A141" s="39"/>
      <c r="B141" s="40"/>
      <c r="C141" s="288" t="s">
        <v>245</v>
      </c>
      <c r="D141" s="288" t="s">
        <v>295</v>
      </c>
      <c r="E141" s="289" t="s">
        <v>1469</v>
      </c>
      <c r="F141" s="290" t="s">
        <v>1470</v>
      </c>
      <c r="G141" s="291" t="s">
        <v>303</v>
      </c>
      <c r="H141" s="292">
        <v>130</v>
      </c>
      <c r="I141" s="293"/>
      <c r="J141" s="294">
        <f>ROUND(I141*H141,2)</f>
        <v>0</v>
      </c>
      <c r="K141" s="290" t="s">
        <v>241</v>
      </c>
      <c r="L141" s="295"/>
      <c r="M141" s="296" t="s">
        <v>1</v>
      </c>
      <c r="N141" s="297" t="s">
        <v>42</v>
      </c>
      <c r="O141" s="92"/>
      <c r="P141" s="236">
        <f>O141*H141</f>
        <v>0</v>
      </c>
      <c r="Q141" s="236">
        <v>0.00017</v>
      </c>
      <c r="R141" s="236">
        <f>Q141*H141</f>
        <v>0.0221</v>
      </c>
      <c r="S141" s="236">
        <v>0</v>
      </c>
      <c r="T141" s="237">
        <f>S141*H141</f>
        <v>0</v>
      </c>
      <c r="U141" s="39"/>
      <c r="V141" s="39"/>
      <c r="W141" s="39"/>
      <c r="X141" s="39"/>
      <c r="Y141" s="39"/>
      <c r="Z141" s="39"/>
      <c r="AA141" s="39"/>
      <c r="AB141" s="39"/>
      <c r="AC141" s="39"/>
      <c r="AD141" s="39"/>
      <c r="AE141" s="39"/>
      <c r="AR141" s="238" t="s">
        <v>351</v>
      </c>
      <c r="AT141" s="238" t="s">
        <v>295</v>
      </c>
      <c r="AU141" s="238" t="s">
        <v>87</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245</v>
      </c>
      <c r="BM141" s="238" t="s">
        <v>1471</v>
      </c>
    </row>
    <row r="142" spans="1:65" s="2" customFormat="1" ht="24.15" customHeight="1">
      <c r="A142" s="39"/>
      <c r="B142" s="40"/>
      <c r="C142" s="227" t="s">
        <v>269</v>
      </c>
      <c r="D142" s="227" t="s">
        <v>150</v>
      </c>
      <c r="E142" s="228" t="s">
        <v>1472</v>
      </c>
      <c r="F142" s="229" t="s">
        <v>1473</v>
      </c>
      <c r="G142" s="230" t="s">
        <v>303</v>
      </c>
      <c r="H142" s="231">
        <v>40</v>
      </c>
      <c r="I142" s="232"/>
      <c r="J142" s="233">
        <f>ROUND(I142*H142,2)</f>
        <v>0</v>
      </c>
      <c r="K142" s="229" t="s">
        <v>241</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245</v>
      </c>
      <c r="AT142" s="238" t="s">
        <v>150</v>
      </c>
      <c r="AU142" s="238" t="s">
        <v>87</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245</v>
      </c>
      <c r="BM142" s="238" t="s">
        <v>1474</v>
      </c>
    </row>
    <row r="143" spans="1:65" s="2" customFormat="1" ht="16.5" customHeight="1">
      <c r="A143" s="39"/>
      <c r="B143" s="40"/>
      <c r="C143" s="288" t="s">
        <v>273</v>
      </c>
      <c r="D143" s="288" t="s">
        <v>295</v>
      </c>
      <c r="E143" s="289" t="s">
        <v>1475</v>
      </c>
      <c r="F143" s="290" t="s">
        <v>1476</v>
      </c>
      <c r="G143" s="291" t="s">
        <v>303</v>
      </c>
      <c r="H143" s="292">
        <v>40</v>
      </c>
      <c r="I143" s="293"/>
      <c r="J143" s="294">
        <f>ROUND(I143*H143,2)</f>
        <v>0</v>
      </c>
      <c r="K143" s="290" t="s">
        <v>241</v>
      </c>
      <c r="L143" s="295"/>
      <c r="M143" s="296" t="s">
        <v>1</v>
      </c>
      <c r="N143" s="297" t="s">
        <v>42</v>
      </c>
      <c r="O143" s="92"/>
      <c r="P143" s="236">
        <f>O143*H143</f>
        <v>0</v>
      </c>
      <c r="Q143" s="236">
        <v>0.00025</v>
      </c>
      <c r="R143" s="236">
        <f>Q143*H143</f>
        <v>0.01</v>
      </c>
      <c r="S143" s="236">
        <v>0</v>
      </c>
      <c r="T143" s="237">
        <f>S143*H143</f>
        <v>0</v>
      </c>
      <c r="U143" s="39"/>
      <c r="V143" s="39"/>
      <c r="W143" s="39"/>
      <c r="X143" s="39"/>
      <c r="Y143" s="39"/>
      <c r="Z143" s="39"/>
      <c r="AA143" s="39"/>
      <c r="AB143" s="39"/>
      <c r="AC143" s="39"/>
      <c r="AD143" s="39"/>
      <c r="AE143" s="39"/>
      <c r="AR143" s="238" t="s">
        <v>351</v>
      </c>
      <c r="AT143" s="238" t="s">
        <v>295</v>
      </c>
      <c r="AU143" s="238" t="s">
        <v>87</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245</v>
      </c>
      <c r="BM143" s="238" t="s">
        <v>1477</v>
      </c>
    </row>
    <row r="144" spans="1:65" s="2" customFormat="1" ht="24.15" customHeight="1">
      <c r="A144" s="39"/>
      <c r="B144" s="40"/>
      <c r="C144" s="227" t="s">
        <v>277</v>
      </c>
      <c r="D144" s="227" t="s">
        <v>150</v>
      </c>
      <c r="E144" s="228" t="s">
        <v>1478</v>
      </c>
      <c r="F144" s="229" t="s">
        <v>1479</v>
      </c>
      <c r="G144" s="230" t="s">
        <v>303</v>
      </c>
      <c r="H144" s="231">
        <v>10</v>
      </c>
      <c r="I144" s="232"/>
      <c r="J144" s="233">
        <f>ROUND(I144*H144,2)</f>
        <v>0</v>
      </c>
      <c r="K144" s="229" t="s">
        <v>241</v>
      </c>
      <c r="L144" s="45"/>
      <c r="M144" s="234" t="s">
        <v>1</v>
      </c>
      <c r="N144" s="235" t="s">
        <v>42</v>
      </c>
      <c r="O144" s="92"/>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245</v>
      </c>
      <c r="AT144" s="238" t="s">
        <v>150</v>
      </c>
      <c r="AU144" s="238" t="s">
        <v>87</v>
      </c>
      <c r="AY144" s="18" t="s">
        <v>148</v>
      </c>
      <c r="BE144" s="239">
        <f>IF(N144="základní",J144,0)</f>
        <v>0</v>
      </c>
      <c r="BF144" s="239">
        <f>IF(N144="snížená",J144,0)</f>
        <v>0</v>
      </c>
      <c r="BG144" s="239">
        <f>IF(N144="zákl. přenesená",J144,0)</f>
        <v>0</v>
      </c>
      <c r="BH144" s="239">
        <f>IF(N144="sníž. přenesená",J144,0)</f>
        <v>0</v>
      </c>
      <c r="BI144" s="239">
        <f>IF(N144="nulová",J144,0)</f>
        <v>0</v>
      </c>
      <c r="BJ144" s="18" t="s">
        <v>85</v>
      </c>
      <c r="BK144" s="239">
        <f>ROUND(I144*H144,2)</f>
        <v>0</v>
      </c>
      <c r="BL144" s="18" t="s">
        <v>245</v>
      </c>
      <c r="BM144" s="238" t="s">
        <v>1480</v>
      </c>
    </row>
    <row r="145" spans="1:65" s="2" customFormat="1" ht="16.5" customHeight="1">
      <c r="A145" s="39"/>
      <c r="B145" s="40"/>
      <c r="C145" s="288" t="s">
        <v>284</v>
      </c>
      <c r="D145" s="288" t="s">
        <v>295</v>
      </c>
      <c r="E145" s="289" t="s">
        <v>1481</v>
      </c>
      <c r="F145" s="290" t="s">
        <v>1482</v>
      </c>
      <c r="G145" s="291" t="s">
        <v>1483</v>
      </c>
      <c r="H145" s="292">
        <v>0.01</v>
      </c>
      <c r="I145" s="293"/>
      <c r="J145" s="294">
        <f>ROUND(I145*H145,2)</f>
        <v>0</v>
      </c>
      <c r="K145" s="290" t="s">
        <v>241</v>
      </c>
      <c r="L145" s="295"/>
      <c r="M145" s="296" t="s">
        <v>1</v>
      </c>
      <c r="N145" s="297" t="s">
        <v>42</v>
      </c>
      <c r="O145" s="92"/>
      <c r="P145" s="236">
        <f>O145*H145</f>
        <v>0</v>
      </c>
      <c r="Q145" s="236">
        <v>0.03</v>
      </c>
      <c r="R145" s="236">
        <f>Q145*H145</f>
        <v>0.0003</v>
      </c>
      <c r="S145" s="236">
        <v>0</v>
      </c>
      <c r="T145" s="237">
        <f>S145*H145</f>
        <v>0</v>
      </c>
      <c r="U145" s="39"/>
      <c r="V145" s="39"/>
      <c r="W145" s="39"/>
      <c r="X145" s="39"/>
      <c r="Y145" s="39"/>
      <c r="Z145" s="39"/>
      <c r="AA145" s="39"/>
      <c r="AB145" s="39"/>
      <c r="AC145" s="39"/>
      <c r="AD145" s="39"/>
      <c r="AE145" s="39"/>
      <c r="AR145" s="238" t="s">
        <v>1484</v>
      </c>
      <c r="AT145" s="238" t="s">
        <v>295</v>
      </c>
      <c r="AU145" s="238" t="s">
        <v>87</v>
      </c>
      <c r="AY145" s="18" t="s">
        <v>148</v>
      </c>
      <c r="BE145" s="239">
        <f>IF(N145="základní",J145,0)</f>
        <v>0</v>
      </c>
      <c r="BF145" s="239">
        <f>IF(N145="snížená",J145,0)</f>
        <v>0</v>
      </c>
      <c r="BG145" s="239">
        <f>IF(N145="zákl. přenesená",J145,0)</f>
        <v>0</v>
      </c>
      <c r="BH145" s="239">
        <f>IF(N145="sníž. přenesená",J145,0)</f>
        <v>0</v>
      </c>
      <c r="BI145" s="239">
        <f>IF(N145="nulová",J145,0)</f>
        <v>0</v>
      </c>
      <c r="BJ145" s="18" t="s">
        <v>85</v>
      </c>
      <c r="BK145" s="239">
        <f>ROUND(I145*H145,2)</f>
        <v>0</v>
      </c>
      <c r="BL145" s="18" t="s">
        <v>1484</v>
      </c>
      <c r="BM145" s="238" t="s">
        <v>1485</v>
      </c>
    </row>
    <row r="146" spans="1:65" s="2" customFormat="1" ht="24.15" customHeight="1">
      <c r="A146" s="39"/>
      <c r="B146" s="40"/>
      <c r="C146" s="227" t="s">
        <v>7</v>
      </c>
      <c r="D146" s="227" t="s">
        <v>150</v>
      </c>
      <c r="E146" s="228" t="s">
        <v>1478</v>
      </c>
      <c r="F146" s="229" t="s">
        <v>1479</v>
      </c>
      <c r="G146" s="230" t="s">
        <v>303</v>
      </c>
      <c r="H146" s="231">
        <v>30</v>
      </c>
      <c r="I146" s="232"/>
      <c r="J146" s="233">
        <f>ROUND(I146*H146,2)</f>
        <v>0</v>
      </c>
      <c r="K146" s="229" t="s">
        <v>241</v>
      </c>
      <c r="L146" s="45"/>
      <c r="M146" s="234" t="s">
        <v>1</v>
      </c>
      <c r="N146" s="235" t="s">
        <v>42</v>
      </c>
      <c r="O146" s="92"/>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245</v>
      </c>
      <c r="AT146" s="238" t="s">
        <v>150</v>
      </c>
      <c r="AU146" s="238" t="s">
        <v>87</v>
      </c>
      <c r="AY146" s="18" t="s">
        <v>148</v>
      </c>
      <c r="BE146" s="239">
        <f>IF(N146="základní",J146,0)</f>
        <v>0</v>
      </c>
      <c r="BF146" s="239">
        <f>IF(N146="snížená",J146,0)</f>
        <v>0</v>
      </c>
      <c r="BG146" s="239">
        <f>IF(N146="zákl. přenesená",J146,0)</f>
        <v>0</v>
      </c>
      <c r="BH146" s="239">
        <f>IF(N146="sníž. přenesená",J146,0)</f>
        <v>0</v>
      </c>
      <c r="BI146" s="239">
        <f>IF(N146="nulová",J146,0)</f>
        <v>0</v>
      </c>
      <c r="BJ146" s="18" t="s">
        <v>85</v>
      </c>
      <c r="BK146" s="239">
        <f>ROUND(I146*H146,2)</f>
        <v>0</v>
      </c>
      <c r="BL146" s="18" t="s">
        <v>245</v>
      </c>
      <c r="BM146" s="238" t="s">
        <v>1486</v>
      </c>
    </row>
    <row r="147" spans="1:65" s="2" customFormat="1" ht="16.5" customHeight="1">
      <c r="A147" s="39"/>
      <c r="B147" s="40"/>
      <c r="C147" s="288" t="s">
        <v>294</v>
      </c>
      <c r="D147" s="288" t="s">
        <v>295</v>
      </c>
      <c r="E147" s="289" t="s">
        <v>1487</v>
      </c>
      <c r="F147" s="290" t="s">
        <v>1488</v>
      </c>
      <c r="G147" s="291" t="s">
        <v>1483</v>
      </c>
      <c r="H147" s="292">
        <v>0.03</v>
      </c>
      <c r="I147" s="293"/>
      <c r="J147" s="294">
        <f>ROUND(I147*H147,2)</f>
        <v>0</v>
      </c>
      <c r="K147" s="290" t="s">
        <v>241</v>
      </c>
      <c r="L147" s="295"/>
      <c r="M147" s="296" t="s">
        <v>1</v>
      </c>
      <c r="N147" s="297" t="s">
        <v>42</v>
      </c>
      <c r="O147" s="92"/>
      <c r="P147" s="236">
        <f>O147*H147</f>
        <v>0</v>
      </c>
      <c r="Q147" s="236">
        <v>0.04</v>
      </c>
      <c r="R147" s="236">
        <f>Q147*H147</f>
        <v>0.0012</v>
      </c>
      <c r="S147" s="236">
        <v>0</v>
      </c>
      <c r="T147" s="237">
        <f>S147*H147</f>
        <v>0</v>
      </c>
      <c r="U147" s="39"/>
      <c r="V147" s="39"/>
      <c r="W147" s="39"/>
      <c r="X147" s="39"/>
      <c r="Y147" s="39"/>
      <c r="Z147" s="39"/>
      <c r="AA147" s="39"/>
      <c r="AB147" s="39"/>
      <c r="AC147" s="39"/>
      <c r="AD147" s="39"/>
      <c r="AE147" s="39"/>
      <c r="AR147" s="238" t="s">
        <v>1484</v>
      </c>
      <c r="AT147" s="238" t="s">
        <v>295</v>
      </c>
      <c r="AU147" s="238" t="s">
        <v>87</v>
      </c>
      <c r="AY147" s="18" t="s">
        <v>148</v>
      </c>
      <c r="BE147" s="239">
        <f>IF(N147="základní",J147,0)</f>
        <v>0</v>
      </c>
      <c r="BF147" s="239">
        <f>IF(N147="snížená",J147,0)</f>
        <v>0</v>
      </c>
      <c r="BG147" s="239">
        <f>IF(N147="zákl. přenesená",J147,0)</f>
        <v>0</v>
      </c>
      <c r="BH147" s="239">
        <f>IF(N147="sníž. přenesená",J147,0)</f>
        <v>0</v>
      </c>
      <c r="BI147" s="239">
        <f>IF(N147="nulová",J147,0)</f>
        <v>0</v>
      </c>
      <c r="BJ147" s="18" t="s">
        <v>85</v>
      </c>
      <c r="BK147" s="239">
        <f>ROUND(I147*H147,2)</f>
        <v>0</v>
      </c>
      <c r="BL147" s="18" t="s">
        <v>1484</v>
      </c>
      <c r="BM147" s="238" t="s">
        <v>1489</v>
      </c>
    </row>
    <row r="148" spans="1:65" s="2" customFormat="1" ht="24.15" customHeight="1">
      <c r="A148" s="39"/>
      <c r="B148" s="40"/>
      <c r="C148" s="227" t="s">
        <v>300</v>
      </c>
      <c r="D148" s="227" t="s">
        <v>150</v>
      </c>
      <c r="E148" s="228" t="s">
        <v>1490</v>
      </c>
      <c r="F148" s="229" t="s">
        <v>1491</v>
      </c>
      <c r="G148" s="230" t="s">
        <v>418</v>
      </c>
      <c r="H148" s="231">
        <v>20</v>
      </c>
      <c r="I148" s="232"/>
      <c r="J148" s="233">
        <f>ROUND(I148*H148,2)</f>
        <v>0</v>
      </c>
      <c r="K148" s="229" t="s">
        <v>241</v>
      </c>
      <c r="L148" s="45"/>
      <c r="M148" s="234" t="s">
        <v>1</v>
      </c>
      <c r="N148" s="235" t="s">
        <v>42</v>
      </c>
      <c r="O148" s="92"/>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245</v>
      </c>
      <c r="AT148" s="238" t="s">
        <v>150</v>
      </c>
      <c r="AU148" s="238" t="s">
        <v>87</v>
      </c>
      <c r="AY148" s="18" t="s">
        <v>148</v>
      </c>
      <c r="BE148" s="239">
        <f>IF(N148="základní",J148,0)</f>
        <v>0</v>
      </c>
      <c r="BF148" s="239">
        <f>IF(N148="snížená",J148,0)</f>
        <v>0</v>
      </c>
      <c r="BG148" s="239">
        <f>IF(N148="zákl. přenesená",J148,0)</f>
        <v>0</v>
      </c>
      <c r="BH148" s="239">
        <f>IF(N148="sníž. přenesená",J148,0)</f>
        <v>0</v>
      </c>
      <c r="BI148" s="239">
        <f>IF(N148="nulová",J148,0)</f>
        <v>0</v>
      </c>
      <c r="BJ148" s="18" t="s">
        <v>85</v>
      </c>
      <c r="BK148" s="239">
        <f>ROUND(I148*H148,2)</f>
        <v>0</v>
      </c>
      <c r="BL148" s="18" t="s">
        <v>245</v>
      </c>
      <c r="BM148" s="238" t="s">
        <v>1492</v>
      </c>
    </row>
    <row r="149" spans="1:65" s="2" customFormat="1" ht="24.15" customHeight="1">
      <c r="A149" s="39"/>
      <c r="B149" s="40"/>
      <c r="C149" s="227" t="s">
        <v>309</v>
      </c>
      <c r="D149" s="227" t="s">
        <v>150</v>
      </c>
      <c r="E149" s="228" t="s">
        <v>1493</v>
      </c>
      <c r="F149" s="229" t="s">
        <v>1494</v>
      </c>
      <c r="G149" s="230" t="s">
        <v>418</v>
      </c>
      <c r="H149" s="231">
        <v>4</v>
      </c>
      <c r="I149" s="232"/>
      <c r="J149" s="233">
        <f>ROUND(I149*H149,2)</f>
        <v>0</v>
      </c>
      <c r="K149" s="229" t="s">
        <v>241</v>
      </c>
      <c r="L149" s="45"/>
      <c r="M149" s="234" t="s">
        <v>1</v>
      </c>
      <c r="N149" s="235" t="s">
        <v>42</v>
      </c>
      <c r="O149" s="92"/>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245</v>
      </c>
      <c r="AT149" s="238" t="s">
        <v>150</v>
      </c>
      <c r="AU149" s="238" t="s">
        <v>87</v>
      </c>
      <c r="AY149" s="18" t="s">
        <v>148</v>
      </c>
      <c r="BE149" s="239">
        <f>IF(N149="základní",J149,0)</f>
        <v>0</v>
      </c>
      <c r="BF149" s="239">
        <f>IF(N149="snížená",J149,0)</f>
        <v>0</v>
      </c>
      <c r="BG149" s="239">
        <f>IF(N149="zákl. přenesená",J149,0)</f>
        <v>0</v>
      </c>
      <c r="BH149" s="239">
        <f>IF(N149="sníž. přenesená",J149,0)</f>
        <v>0</v>
      </c>
      <c r="BI149" s="239">
        <f>IF(N149="nulová",J149,0)</f>
        <v>0</v>
      </c>
      <c r="BJ149" s="18" t="s">
        <v>85</v>
      </c>
      <c r="BK149" s="239">
        <f>ROUND(I149*H149,2)</f>
        <v>0</v>
      </c>
      <c r="BL149" s="18" t="s">
        <v>245</v>
      </c>
      <c r="BM149" s="238" t="s">
        <v>1495</v>
      </c>
    </row>
    <row r="150" spans="1:65" s="2" customFormat="1" ht="24.15" customHeight="1">
      <c r="A150" s="39"/>
      <c r="B150" s="40"/>
      <c r="C150" s="227" t="s">
        <v>314</v>
      </c>
      <c r="D150" s="227" t="s">
        <v>150</v>
      </c>
      <c r="E150" s="228" t="s">
        <v>1496</v>
      </c>
      <c r="F150" s="229" t="s">
        <v>1497</v>
      </c>
      <c r="G150" s="230" t="s">
        <v>418</v>
      </c>
      <c r="H150" s="231">
        <v>20</v>
      </c>
      <c r="I150" s="232"/>
      <c r="J150" s="233">
        <f>ROUND(I150*H150,2)</f>
        <v>0</v>
      </c>
      <c r="K150" s="229" t="s">
        <v>241</v>
      </c>
      <c r="L150" s="45"/>
      <c r="M150" s="234" t="s">
        <v>1</v>
      </c>
      <c r="N150" s="235" t="s">
        <v>42</v>
      </c>
      <c r="O150" s="92"/>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245</v>
      </c>
      <c r="AT150" s="238" t="s">
        <v>150</v>
      </c>
      <c r="AU150" s="238" t="s">
        <v>87</v>
      </c>
      <c r="AY150" s="18" t="s">
        <v>148</v>
      </c>
      <c r="BE150" s="239">
        <f>IF(N150="základní",J150,0)</f>
        <v>0</v>
      </c>
      <c r="BF150" s="239">
        <f>IF(N150="snížená",J150,0)</f>
        <v>0</v>
      </c>
      <c r="BG150" s="239">
        <f>IF(N150="zákl. přenesená",J150,0)</f>
        <v>0</v>
      </c>
      <c r="BH150" s="239">
        <f>IF(N150="sníž. přenesená",J150,0)</f>
        <v>0</v>
      </c>
      <c r="BI150" s="239">
        <f>IF(N150="nulová",J150,0)</f>
        <v>0</v>
      </c>
      <c r="BJ150" s="18" t="s">
        <v>85</v>
      </c>
      <c r="BK150" s="239">
        <f>ROUND(I150*H150,2)</f>
        <v>0</v>
      </c>
      <c r="BL150" s="18" t="s">
        <v>245</v>
      </c>
      <c r="BM150" s="238" t="s">
        <v>1498</v>
      </c>
    </row>
    <row r="151" spans="1:65" s="2" customFormat="1" ht="16.5" customHeight="1">
      <c r="A151" s="39"/>
      <c r="B151" s="40"/>
      <c r="C151" s="288" t="s">
        <v>319</v>
      </c>
      <c r="D151" s="288" t="s">
        <v>295</v>
      </c>
      <c r="E151" s="289" t="s">
        <v>1499</v>
      </c>
      <c r="F151" s="290" t="s">
        <v>1500</v>
      </c>
      <c r="G151" s="291" t="s">
        <v>1501</v>
      </c>
      <c r="H151" s="292">
        <v>1</v>
      </c>
      <c r="I151" s="293"/>
      <c r="J151" s="294">
        <f>ROUND(I151*H151,2)</f>
        <v>0</v>
      </c>
      <c r="K151" s="290" t="s">
        <v>1</v>
      </c>
      <c r="L151" s="295"/>
      <c r="M151" s="296" t="s">
        <v>1</v>
      </c>
      <c r="N151" s="297" t="s">
        <v>42</v>
      </c>
      <c r="O151" s="92"/>
      <c r="P151" s="236">
        <f>O151*H151</f>
        <v>0</v>
      </c>
      <c r="Q151" s="236">
        <v>0</v>
      </c>
      <c r="R151" s="236">
        <f>Q151*H151</f>
        <v>0</v>
      </c>
      <c r="S151" s="236">
        <v>0</v>
      </c>
      <c r="T151" s="237">
        <f>S151*H151</f>
        <v>0</v>
      </c>
      <c r="U151" s="39"/>
      <c r="V151" s="39"/>
      <c r="W151" s="39"/>
      <c r="X151" s="39"/>
      <c r="Y151" s="39"/>
      <c r="Z151" s="39"/>
      <c r="AA151" s="39"/>
      <c r="AB151" s="39"/>
      <c r="AC151" s="39"/>
      <c r="AD151" s="39"/>
      <c r="AE151" s="39"/>
      <c r="AR151" s="238" t="s">
        <v>351</v>
      </c>
      <c r="AT151" s="238" t="s">
        <v>295</v>
      </c>
      <c r="AU151" s="238" t="s">
        <v>87</v>
      </c>
      <c r="AY151" s="18" t="s">
        <v>148</v>
      </c>
      <c r="BE151" s="239">
        <f>IF(N151="základní",J151,0)</f>
        <v>0</v>
      </c>
      <c r="BF151" s="239">
        <f>IF(N151="snížená",J151,0)</f>
        <v>0</v>
      </c>
      <c r="BG151" s="239">
        <f>IF(N151="zákl. přenesená",J151,0)</f>
        <v>0</v>
      </c>
      <c r="BH151" s="239">
        <f>IF(N151="sníž. přenesená",J151,0)</f>
        <v>0</v>
      </c>
      <c r="BI151" s="239">
        <f>IF(N151="nulová",J151,0)</f>
        <v>0</v>
      </c>
      <c r="BJ151" s="18" t="s">
        <v>85</v>
      </c>
      <c r="BK151" s="239">
        <f>ROUND(I151*H151,2)</f>
        <v>0</v>
      </c>
      <c r="BL151" s="18" t="s">
        <v>245</v>
      </c>
      <c r="BM151" s="238" t="s">
        <v>1502</v>
      </c>
    </row>
    <row r="152" spans="1:65" s="2" customFormat="1" ht="16.5" customHeight="1">
      <c r="A152" s="39"/>
      <c r="B152" s="40"/>
      <c r="C152" s="227" t="s">
        <v>324</v>
      </c>
      <c r="D152" s="227" t="s">
        <v>150</v>
      </c>
      <c r="E152" s="228" t="s">
        <v>1503</v>
      </c>
      <c r="F152" s="229" t="s">
        <v>1504</v>
      </c>
      <c r="G152" s="230" t="s">
        <v>418</v>
      </c>
      <c r="H152" s="231">
        <v>1</v>
      </c>
      <c r="I152" s="232"/>
      <c r="J152" s="233">
        <f>ROUND(I152*H152,2)</f>
        <v>0</v>
      </c>
      <c r="K152" s="229" t="s">
        <v>241</v>
      </c>
      <c r="L152" s="45"/>
      <c r="M152" s="234" t="s">
        <v>1</v>
      </c>
      <c r="N152" s="235" t="s">
        <v>42</v>
      </c>
      <c r="O152" s="92"/>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245</v>
      </c>
      <c r="AT152" s="238" t="s">
        <v>150</v>
      </c>
      <c r="AU152" s="238" t="s">
        <v>87</v>
      </c>
      <c r="AY152" s="18" t="s">
        <v>148</v>
      </c>
      <c r="BE152" s="239">
        <f>IF(N152="základní",J152,0)</f>
        <v>0</v>
      </c>
      <c r="BF152" s="239">
        <f>IF(N152="snížená",J152,0)</f>
        <v>0</v>
      </c>
      <c r="BG152" s="239">
        <f>IF(N152="zákl. přenesená",J152,0)</f>
        <v>0</v>
      </c>
      <c r="BH152" s="239">
        <f>IF(N152="sníž. přenesená",J152,0)</f>
        <v>0</v>
      </c>
      <c r="BI152" s="239">
        <f>IF(N152="nulová",J152,0)</f>
        <v>0</v>
      </c>
      <c r="BJ152" s="18" t="s">
        <v>85</v>
      </c>
      <c r="BK152" s="239">
        <f>ROUND(I152*H152,2)</f>
        <v>0</v>
      </c>
      <c r="BL152" s="18" t="s">
        <v>245</v>
      </c>
      <c r="BM152" s="238" t="s">
        <v>1505</v>
      </c>
    </row>
    <row r="153" spans="1:65" s="2" customFormat="1" ht="16.5" customHeight="1">
      <c r="A153" s="39"/>
      <c r="B153" s="40"/>
      <c r="C153" s="288" t="s">
        <v>331</v>
      </c>
      <c r="D153" s="288" t="s">
        <v>295</v>
      </c>
      <c r="E153" s="289" t="s">
        <v>1506</v>
      </c>
      <c r="F153" s="290" t="s">
        <v>1507</v>
      </c>
      <c r="G153" s="291" t="s">
        <v>418</v>
      </c>
      <c r="H153" s="292">
        <v>1</v>
      </c>
      <c r="I153" s="293"/>
      <c r="J153" s="294">
        <f>ROUND(I153*H153,2)</f>
        <v>0</v>
      </c>
      <c r="K153" s="290" t="s">
        <v>241</v>
      </c>
      <c r="L153" s="295"/>
      <c r="M153" s="296" t="s">
        <v>1</v>
      </c>
      <c r="N153" s="297" t="s">
        <v>42</v>
      </c>
      <c r="O153" s="92"/>
      <c r="P153" s="236">
        <f>O153*H153</f>
        <v>0</v>
      </c>
      <c r="Q153" s="236">
        <v>0.0004</v>
      </c>
      <c r="R153" s="236">
        <f>Q153*H153</f>
        <v>0.0004</v>
      </c>
      <c r="S153" s="236">
        <v>0</v>
      </c>
      <c r="T153" s="237">
        <f>S153*H153</f>
        <v>0</v>
      </c>
      <c r="U153" s="39"/>
      <c r="V153" s="39"/>
      <c r="W153" s="39"/>
      <c r="X153" s="39"/>
      <c r="Y153" s="39"/>
      <c r="Z153" s="39"/>
      <c r="AA153" s="39"/>
      <c r="AB153" s="39"/>
      <c r="AC153" s="39"/>
      <c r="AD153" s="39"/>
      <c r="AE153" s="39"/>
      <c r="AR153" s="238" t="s">
        <v>351</v>
      </c>
      <c r="AT153" s="238" t="s">
        <v>295</v>
      </c>
      <c r="AU153" s="238" t="s">
        <v>87</v>
      </c>
      <c r="AY153" s="18" t="s">
        <v>148</v>
      </c>
      <c r="BE153" s="239">
        <f>IF(N153="základní",J153,0)</f>
        <v>0</v>
      </c>
      <c r="BF153" s="239">
        <f>IF(N153="snížená",J153,0)</f>
        <v>0</v>
      </c>
      <c r="BG153" s="239">
        <f>IF(N153="zákl. přenesená",J153,0)</f>
        <v>0</v>
      </c>
      <c r="BH153" s="239">
        <f>IF(N153="sníž. přenesená",J153,0)</f>
        <v>0</v>
      </c>
      <c r="BI153" s="239">
        <f>IF(N153="nulová",J153,0)</f>
        <v>0</v>
      </c>
      <c r="BJ153" s="18" t="s">
        <v>85</v>
      </c>
      <c r="BK153" s="239">
        <f>ROUND(I153*H153,2)</f>
        <v>0</v>
      </c>
      <c r="BL153" s="18" t="s">
        <v>245</v>
      </c>
      <c r="BM153" s="238" t="s">
        <v>1508</v>
      </c>
    </row>
    <row r="154" spans="1:65" s="2" customFormat="1" ht="16.5" customHeight="1">
      <c r="A154" s="39"/>
      <c r="B154" s="40"/>
      <c r="C154" s="227" t="s">
        <v>334</v>
      </c>
      <c r="D154" s="227" t="s">
        <v>150</v>
      </c>
      <c r="E154" s="228" t="s">
        <v>1503</v>
      </c>
      <c r="F154" s="229" t="s">
        <v>1504</v>
      </c>
      <c r="G154" s="230" t="s">
        <v>418</v>
      </c>
      <c r="H154" s="231">
        <v>1</v>
      </c>
      <c r="I154" s="232"/>
      <c r="J154" s="233">
        <f>ROUND(I154*H154,2)</f>
        <v>0</v>
      </c>
      <c r="K154" s="229" t="s">
        <v>241</v>
      </c>
      <c r="L154" s="45"/>
      <c r="M154" s="234" t="s">
        <v>1</v>
      </c>
      <c r="N154" s="235" t="s">
        <v>42</v>
      </c>
      <c r="O154" s="92"/>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245</v>
      </c>
      <c r="AT154" s="238" t="s">
        <v>150</v>
      </c>
      <c r="AU154" s="238" t="s">
        <v>87</v>
      </c>
      <c r="AY154" s="18" t="s">
        <v>148</v>
      </c>
      <c r="BE154" s="239">
        <f>IF(N154="základní",J154,0)</f>
        <v>0</v>
      </c>
      <c r="BF154" s="239">
        <f>IF(N154="snížená",J154,0)</f>
        <v>0</v>
      </c>
      <c r="BG154" s="239">
        <f>IF(N154="zákl. přenesená",J154,0)</f>
        <v>0</v>
      </c>
      <c r="BH154" s="239">
        <f>IF(N154="sníž. přenesená",J154,0)</f>
        <v>0</v>
      </c>
      <c r="BI154" s="239">
        <f>IF(N154="nulová",J154,0)</f>
        <v>0</v>
      </c>
      <c r="BJ154" s="18" t="s">
        <v>85</v>
      </c>
      <c r="BK154" s="239">
        <f>ROUND(I154*H154,2)</f>
        <v>0</v>
      </c>
      <c r="BL154" s="18" t="s">
        <v>245</v>
      </c>
      <c r="BM154" s="238" t="s">
        <v>1509</v>
      </c>
    </row>
    <row r="155" spans="1:65" s="2" customFormat="1" ht="16.5" customHeight="1">
      <c r="A155" s="39"/>
      <c r="B155" s="40"/>
      <c r="C155" s="288" t="s">
        <v>338</v>
      </c>
      <c r="D155" s="288" t="s">
        <v>295</v>
      </c>
      <c r="E155" s="289" t="s">
        <v>1510</v>
      </c>
      <c r="F155" s="290" t="s">
        <v>1511</v>
      </c>
      <c r="G155" s="291" t="s">
        <v>418</v>
      </c>
      <c r="H155" s="292">
        <v>1</v>
      </c>
      <c r="I155" s="293"/>
      <c r="J155" s="294">
        <f>ROUND(I155*H155,2)</f>
        <v>0</v>
      </c>
      <c r="K155" s="290" t="s">
        <v>241</v>
      </c>
      <c r="L155" s="295"/>
      <c r="M155" s="296" t="s">
        <v>1</v>
      </c>
      <c r="N155" s="297" t="s">
        <v>42</v>
      </c>
      <c r="O155" s="92"/>
      <c r="P155" s="236">
        <f>O155*H155</f>
        <v>0</v>
      </c>
      <c r="Q155" s="236">
        <v>0.0004</v>
      </c>
      <c r="R155" s="236">
        <f>Q155*H155</f>
        <v>0.0004</v>
      </c>
      <c r="S155" s="236">
        <v>0</v>
      </c>
      <c r="T155" s="237">
        <f>S155*H155</f>
        <v>0</v>
      </c>
      <c r="U155" s="39"/>
      <c r="V155" s="39"/>
      <c r="W155" s="39"/>
      <c r="X155" s="39"/>
      <c r="Y155" s="39"/>
      <c r="Z155" s="39"/>
      <c r="AA155" s="39"/>
      <c r="AB155" s="39"/>
      <c r="AC155" s="39"/>
      <c r="AD155" s="39"/>
      <c r="AE155" s="39"/>
      <c r="AR155" s="238" t="s">
        <v>351</v>
      </c>
      <c r="AT155" s="238" t="s">
        <v>295</v>
      </c>
      <c r="AU155" s="238" t="s">
        <v>87</v>
      </c>
      <c r="AY155" s="18" t="s">
        <v>148</v>
      </c>
      <c r="BE155" s="239">
        <f>IF(N155="základní",J155,0)</f>
        <v>0</v>
      </c>
      <c r="BF155" s="239">
        <f>IF(N155="snížená",J155,0)</f>
        <v>0</v>
      </c>
      <c r="BG155" s="239">
        <f>IF(N155="zákl. přenesená",J155,0)</f>
        <v>0</v>
      </c>
      <c r="BH155" s="239">
        <f>IF(N155="sníž. přenesená",J155,0)</f>
        <v>0</v>
      </c>
      <c r="BI155" s="239">
        <f>IF(N155="nulová",J155,0)</f>
        <v>0</v>
      </c>
      <c r="BJ155" s="18" t="s">
        <v>85</v>
      </c>
      <c r="BK155" s="239">
        <f>ROUND(I155*H155,2)</f>
        <v>0</v>
      </c>
      <c r="BL155" s="18" t="s">
        <v>245</v>
      </c>
      <c r="BM155" s="238" t="s">
        <v>1512</v>
      </c>
    </row>
    <row r="156" spans="1:65" s="2" customFormat="1" ht="16.5" customHeight="1">
      <c r="A156" s="39"/>
      <c r="B156" s="40"/>
      <c r="C156" s="227" t="s">
        <v>343</v>
      </c>
      <c r="D156" s="227" t="s">
        <v>150</v>
      </c>
      <c r="E156" s="228" t="s">
        <v>1513</v>
      </c>
      <c r="F156" s="229" t="s">
        <v>1514</v>
      </c>
      <c r="G156" s="230" t="s">
        <v>418</v>
      </c>
      <c r="H156" s="231">
        <v>1</v>
      </c>
      <c r="I156" s="232"/>
      <c r="J156" s="233">
        <f>ROUND(I156*H156,2)</f>
        <v>0</v>
      </c>
      <c r="K156" s="229" t="s">
        <v>241</v>
      </c>
      <c r="L156" s="45"/>
      <c r="M156" s="234" t="s">
        <v>1</v>
      </c>
      <c r="N156" s="235" t="s">
        <v>42</v>
      </c>
      <c r="O156" s="92"/>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245</v>
      </c>
      <c r="AT156" s="238" t="s">
        <v>150</v>
      </c>
      <c r="AU156" s="238" t="s">
        <v>87</v>
      </c>
      <c r="AY156" s="18" t="s">
        <v>148</v>
      </c>
      <c r="BE156" s="239">
        <f>IF(N156="základní",J156,0)</f>
        <v>0</v>
      </c>
      <c r="BF156" s="239">
        <f>IF(N156="snížená",J156,0)</f>
        <v>0</v>
      </c>
      <c r="BG156" s="239">
        <f>IF(N156="zákl. přenesená",J156,0)</f>
        <v>0</v>
      </c>
      <c r="BH156" s="239">
        <f>IF(N156="sníž. přenesená",J156,0)</f>
        <v>0</v>
      </c>
      <c r="BI156" s="239">
        <f>IF(N156="nulová",J156,0)</f>
        <v>0</v>
      </c>
      <c r="BJ156" s="18" t="s">
        <v>85</v>
      </c>
      <c r="BK156" s="239">
        <f>ROUND(I156*H156,2)</f>
        <v>0</v>
      </c>
      <c r="BL156" s="18" t="s">
        <v>245</v>
      </c>
      <c r="BM156" s="238" t="s">
        <v>1515</v>
      </c>
    </row>
    <row r="157" spans="1:65" s="2" customFormat="1" ht="16.5" customHeight="1">
      <c r="A157" s="39"/>
      <c r="B157" s="40"/>
      <c r="C157" s="288" t="s">
        <v>351</v>
      </c>
      <c r="D157" s="288" t="s">
        <v>295</v>
      </c>
      <c r="E157" s="289" t="s">
        <v>1516</v>
      </c>
      <c r="F157" s="290" t="s">
        <v>1517</v>
      </c>
      <c r="G157" s="291" t="s">
        <v>418</v>
      </c>
      <c r="H157" s="292">
        <v>1</v>
      </c>
      <c r="I157" s="293"/>
      <c r="J157" s="294">
        <f>ROUND(I157*H157,2)</f>
        <v>0</v>
      </c>
      <c r="K157" s="290" t="s">
        <v>1</v>
      </c>
      <c r="L157" s="295"/>
      <c r="M157" s="296" t="s">
        <v>1</v>
      </c>
      <c r="N157" s="297" t="s">
        <v>42</v>
      </c>
      <c r="O157" s="92"/>
      <c r="P157" s="236">
        <f>O157*H157</f>
        <v>0</v>
      </c>
      <c r="Q157" s="236">
        <v>0.0004</v>
      </c>
      <c r="R157" s="236">
        <f>Q157*H157</f>
        <v>0.0004</v>
      </c>
      <c r="S157" s="236">
        <v>0</v>
      </c>
      <c r="T157" s="237">
        <f>S157*H157</f>
        <v>0</v>
      </c>
      <c r="U157" s="39"/>
      <c r="V157" s="39"/>
      <c r="W157" s="39"/>
      <c r="X157" s="39"/>
      <c r="Y157" s="39"/>
      <c r="Z157" s="39"/>
      <c r="AA157" s="39"/>
      <c r="AB157" s="39"/>
      <c r="AC157" s="39"/>
      <c r="AD157" s="39"/>
      <c r="AE157" s="39"/>
      <c r="AR157" s="238" t="s">
        <v>351</v>
      </c>
      <c r="AT157" s="238" t="s">
        <v>295</v>
      </c>
      <c r="AU157" s="238" t="s">
        <v>87</v>
      </c>
      <c r="AY157" s="18" t="s">
        <v>148</v>
      </c>
      <c r="BE157" s="239">
        <f>IF(N157="základní",J157,0)</f>
        <v>0</v>
      </c>
      <c r="BF157" s="239">
        <f>IF(N157="snížená",J157,0)</f>
        <v>0</v>
      </c>
      <c r="BG157" s="239">
        <f>IF(N157="zákl. přenesená",J157,0)</f>
        <v>0</v>
      </c>
      <c r="BH157" s="239">
        <f>IF(N157="sníž. přenesená",J157,0)</f>
        <v>0</v>
      </c>
      <c r="BI157" s="239">
        <f>IF(N157="nulová",J157,0)</f>
        <v>0</v>
      </c>
      <c r="BJ157" s="18" t="s">
        <v>85</v>
      </c>
      <c r="BK157" s="239">
        <f>ROUND(I157*H157,2)</f>
        <v>0</v>
      </c>
      <c r="BL157" s="18" t="s">
        <v>245</v>
      </c>
      <c r="BM157" s="238" t="s">
        <v>1518</v>
      </c>
    </row>
    <row r="158" spans="1:65" s="2" customFormat="1" ht="24.15" customHeight="1">
      <c r="A158" s="39"/>
      <c r="B158" s="40"/>
      <c r="C158" s="227" t="s">
        <v>356</v>
      </c>
      <c r="D158" s="227" t="s">
        <v>150</v>
      </c>
      <c r="E158" s="228" t="s">
        <v>1519</v>
      </c>
      <c r="F158" s="229" t="s">
        <v>1520</v>
      </c>
      <c r="G158" s="230" t="s">
        <v>418</v>
      </c>
      <c r="H158" s="231">
        <v>2</v>
      </c>
      <c r="I158" s="232"/>
      <c r="J158" s="233">
        <f>ROUND(I158*H158,2)</f>
        <v>0</v>
      </c>
      <c r="K158" s="229" t="s">
        <v>241</v>
      </c>
      <c r="L158" s="45"/>
      <c r="M158" s="234" t="s">
        <v>1</v>
      </c>
      <c r="N158" s="235" t="s">
        <v>42</v>
      </c>
      <c r="O158" s="92"/>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245</v>
      </c>
      <c r="AT158" s="238" t="s">
        <v>150</v>
      </c>
      <c r="AU158" s="238" t="s">
        <v>87</v>
      </c>
      <c r="AY158" s="18" t="s">
        <v>148</v>
      </c>
      <c r="BE158" s="239">
        <f>IF(N158="základní",J158,0)</f>
        <v>0</v>
      </c>
      <c r="BF158" s="239">
        <f>IF(N158="snížená",J158,0)</f>
        <v>0</v>
      </c>
      <c r="BG158" s="239">
        <f>IF(N158="zákl. přenesená",J158,0)</f>
        <v>0</v>
      </c>
      <c r="BH158" s="239">
        <f>IF(N158="sníž. přenesená",J158,0)</f>
        <v>0</v>
      </c>
      <c r="BI158" s="239">
        <f>IF(N158="nulová",J158,0)</f>
        <v>0</v>
      </c>
      <c r="BJ158" s="18" t="s">
        <v>85</v>
      </c>
      <c r="BK158" s="239">
        <f>ROUND(I158*H158,2)</f>
        <v>0</v>
      </c>
      <c r="BL158" s="18" t="s">
        <v>245</v>
      </c>
      <c r="BM158" s="238" t="s">
        <v>1521</v>
      </c>
    </row>
    <row r="159" spans="1:65" s="2" customFormat="1" ht="24.15" customHeight="1">
      <c r="A159" s="39"/>
      <c r="B159" s="40"/>
      <c r="C159" s="288" t="s">
        <v>359</v>
      </c>
      <c r="D159" s="288" t="s">
        <v>295</v>
      </c>
      <c r="E159" s="289" t="s">
        <v>1522</v>
      </c>
      <c r="F159" s="290" t="s">
        <v>1523</v>
      </c>
      <c r="G159" s="291" t="s">
        <v>418</v>
      </c>
      <c r="H159" s="292">
        <v>2</v>
      </c>
      <c r="I159" s="293"/>
      <c r="J159" s="294">
        <f>ROUND(I159*H159,2)</f>
        <v>0</v>
      </c>
      <c r="K159" s="290" t="s">
        <v>241</v>
      </c>
      <c r="L159" s="295"/>
      <c r="M159" s="296" t="s">
        <v>1</v>
      </c>
      <c r="N159" s="297" t="s">
        <v>42</v>
      </c>
      <c r="O159" s="92"/>
      <c r="P159" s="236">
        <f>O159*H159</f>
        <v>0</v>
      </c>
      <c r="Q159" s="236">
        <v>3E-05</v>
      </c>
      <c r="R159" s="236">
        <f>Q159*H159</f>
        <v>6E-05</v>
      </c>
      <c r="S159" s="236">
        <v>0</v>
      </c>
      <c r="T159" s="237">
        <f>S159*H159</f>
        <v>0</v>
      </c>
      <c r="U159" s="39"/>
      <c r="V159" s="39"/>
      <c r="W159" s="39"/>
      <c r="X159" s="39"/>
      <c r="Y159" s="39"/>
      <c r="Z159" s="39"/>
      <c r="AA159" s="39"/>
      <c r="AB159" s="39"/>
      <c r="AC159" s="39"/>
      <c r="AD159" s="39"/>
      <c r="AE159" s="39"/>
      <c r="AR159" s="238" t="s">
        <v>351</v>
      </c>
      <c r="AT159" s="238" t="s">
        <v>295</v>
      </c>
      <c r="AU159" s="238" t="s">
        <v>87</v>
      </c>
      <c r="AY159" s="18" t="s">
        <v>148</v>
      </c>
      <c r="BE159" s="239">
        <f>IF(N159="základní",J159,0)</f>
        <v>0</v>
      </c>
      <c r="BF159" s="239">
        <f>IF(N159="snížená",J159,0)</f>
        <v>0</v>
      </c>
      <c r="BG159" s="239">
        <f>IF(N159="zákl. přenesená",J159,0)</f>
        <v>0</v>
      </c>
      <c r="BH159" s="239">
        <f>IF(N159="sníž. přenesená",J159,0)</f>
        <v>0</v>
      </c>
      <c r="BI159" s="239">
        <f>IF(N159="nulová",J159,0)</f>
        <v>0</v>
      </c>
      <c r="BJ159" s="18" t="s">
        <v>85</v>
      </c>
      <c r="BK159" s="239">
        <f>ROUND(I159*H159,2)</f>
        <v>0</v>
      </c>
      <c r="BL159" s="18" t="s">
        <v>245</v>
      </c>
      <c r="BM159" s="238" t="s">
        <v>1524</v>
      </c>
    </row>
    <row r="160" spans="1:47" s="2" customFormat="1" ht="12">
      <c r="A160" s="39"/>
      <c r="B160" s="40"/>
      <c r="C160" s="41"/>
      <c r="D160" s="240" t="s">
        <v>157</v>
      </c>
      <c r="E160" s="41"/>
      <c r="F160" s="241" t="s">
        <v>1525</v>
      </c>
      <c r="G160" s="41"/>
      <c r="H160" s="41"/>
      <c r="I160" s="242"/>
      <c r="J160" s="41"/>
      <c r="K160" s="41"/>
      <c r="L160" s="45"/>
      <c r="M160" s="243"/>
      <c r="N160" s="244"/>
      <c r="O160" s="92"/>
      <c r="P160" s="92"/>
      <c r="Q160" s="92"/>
      <c r="R160" s="92"/>
      <c r="S160" s="92"/>
      <c r="T160" s="93"/>
      <c r="U160" s="39"/>
      <c r="V160" s="39"/>
      <c r="W160" s="39"/>
      <c r="X160" s="39"/>
      <c r="Y160" s="39"/>
      <c r="Z160" s="39"/>
      <c r="AA160" s="39"/>
      <c r="AB160" s="39"/>
      <c r="AC160" s="39"/>
      <c r="AD160" s="39"/>
      <c r="AE160" s="39"/>
      <c r="AT160" s="18" t="s">
        <v>157</v>
      </c>
      <c r="AU160" s="18" t="s">
        <v>87</v>
      </c>
    </row>
    <row r="161" spans="1:65" s="2" customFormat="1" ht="24.15" customHeight="1">
      <c r="A161" s="39"/>
      <c r="B161" s="40"/>
      <c r="C161" s="227" t="s">
        <v>362</v>
      </c>
      <c r="D161" s="227" t="s">
        <v>150</v>
      </c>
      <c r="E161" s="228" t="s">
        <v>1526</v>
      </c>
      <c r="F161" s="229" t="s">
        <v>1527</v>
      </c>
      <c r="G161" s="230" t="s">
        <v>418</v>
      </c>
      <c r="H161" s="231">
        <v>1</v>
      </c>
      <c r="I161" s="232"/>
      <c r="J161" s="233">
        <f>ROUND(I161*H161,2)</f>
        <v>0</v>
      </c>
      <c r="K161" s="229" t="s">
        <v>241</v>
      </c>
      <c r="L161" s="45"/>
      <c r="M161" s="234" t="s">
        <v>1</v>
      </c>
      <c r="N161" s="235" t="s">
        <v>42</v>
      </c>
      <c r="O161" s="92"/>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245</v>
      </c>
      <c r="AT161" s="238" t="s">
        <v>150</v>
      </c>
      <c r="AU161" s="238" t="s">
        <v>87</v>
      </c>
      <c r="AY161" s="18" t="s">
        <v>148</v>
      </c>
      <c r="BE161" s="239">
        <f>IF(N161="základní",J161,0)</f>
        <v>0</v>
      </c>
      <c r="BF161" s="239">
        <f>IF(N161="snížená",J161,0)</f>
        <v>0</v>
      </c>
      <c r="BG161" s="239">
        <f>IF(N161="zákl. přenesená",J161,0)</f>
        <v>0</v>
      </c>
      <c r="BH161" s="239">
        <f>IF(N161="sníž. přenesená",J161,0)</f>
        <v>0</v>
      </c>
      <c r="BI161" s="239">
        <f>IF(N161="nulová",J161,0)</f>
        <v>0</v>
      </c>
      <c r="BJ161" s="18" t="s">
        <v>85</v>
      </c>
      <c r="BK161" s="239">
        <f>ROUND(I161*H161,2)</f>
        <v>0</v>
      </c>
      <c r="BL161" s="18" t="s">
        <v>245</v>
      </c>
      <c r="BM161" s="238" t="s">
        <v>1528</v>
      </c>
    </row>
    <row r="162" spans="1:65" s="2" customFormat="1" ht="16.5" customHeight="1">
      <c r="A162" s="39"/>
      <c r="B162" s="40"/>
      <c r="C162" s="288" t="s">
        <v>371</v>
      </c>
      <c r="D162" s="288" t="s">
        <v>295</v>
      </c>
      <c r="E162" s="289" t="s">
        <v>1529</v>
      </c>
      <c r="F162" s="290" t="s">
        <v>1530</v>
      </c>
      <c r="G162" s="291" t="s">
        <v>418</v>
      </c>
      <c r="H162" s="292">
        <v>1</v>
      </c>
      <c r="I162" s="293"/>
      <c r="J162" s="294">
        <f>ROUND(I162*H162,2)</f>
        <v>0</v>
      </c>
      <c r="K162" s="290" t="s">
        <v>241</v>
      </c>
      <c r="L162" s="295"/>
      <c r="M162" s="296" t="s">
        <v>1</v>
      </c>
      <c r="N162" s="297" t="s">
        <v>42</v>
      </c>
      <c r="O162" s="92"/>
      <c r="P162" s="236">
        <f>O162*H162</f>
        <v>0</v>
      </c>
      <c r="Q162" s="236">
        <v>0.00017</v>
      </c>
      <c r="R162" s="236">
        <f>Q162*H162</f>
        <v>0.00017</v>
      </c>
      <c r="S162" s="236">
        <v>0</v>
      </c>
      <c r="T162" s="237">
        <f>S162*H162</f>
        <v>0</v>
      </c>
      <c r="U162" s="39"/>
      <c r="V162" s="39"/>
      <c r="W162" s="39"/>
      <c r="X162" s="39"/>
      <c r="Y162" s="39"/>
      <c r="Z162" s="39"/>
      <c r="AA162" s="39"/>
      <c r="AB162" s="39"/>
      <c r="AC162" s="39"/>
      <c r="AD162" s="39"/>
      <c r="AE162" s="39"/>
      <c r="AR162" s="238" t="s">
        <v>351</v>
      </c>
      <c r="AT162" s="238" t="s">
        <v>295</v>
      </c>
      <c r="AU162" s="238" t="s">
        <v>87</v>
      </c>
      <c r="AY162" s="18" t="s">
        <v>148</v>
      </c>
      <c r="BE162" s="239">
        <f>IF(N162="základní",J162,0)</f>
        <v>0</v>
      </c>
      <c r="BF162" s="239">
        <f>IF(N162="snížená",J162,0)</f>
        <v>0</v>
      </c>
      <c r="BG162" s="239">
        <f>IF(N162="zákl. přenesená",J162,0)</f>
        <v>0</v>
      </c>
      <c r="BH162" s="239">
        <f>IF(N162="sníž. přenesená",J162,0)</f>
        <v>0</v>
      </c>
      <c r="BI162" s="239">
        <f>IF(N162="nulová",J162,0)</f>
        <v>0</v>
      </c>
      <c r="BJ162" s="18" t="s">
        <v>85</v>
      </c>
      <c r="BK162" s="239">
        <f>ROUND(I162*H162,2)</f>
        <v>0</v>
      </c>
      <c r="BL162" s="18" t="s">
        <v>245</v>
      </c>
      <c r="BM162" s="238" t="s">
        <v>1531</v>
      </c>
    </row>
    <row r="163" spans="1:65" s="2" customFormat="1" ht="16.5" customHeight="1">
      <c r="A163" s="39"/>
      <c r="B163" s="40"/>
      <c r="C163" s="227" t="s">
        <v>376</v>
      </c>
      <c r="D163" s="227" t="s">
        <v>150</v>
      </c>
      <c r="E163" s="228" t="s">
        <v>1532</v>
      </c>
      <c r="F163" s="229" t="s">
        <v>1533</v>
      </c>
      <c r="G163" s="230" t="s">
        <v>418</v>
      </c>
      <c r="H163" s="231">
        <v>1</v>
      </c>
      <c r="I163" s="232"/>
      <c r="J163" s="233">
        <f>ROUND(I163*H163,2)</f>
        <v>0</v>
      </c>
      <c r="K163" s="229" t="s">
        <v>1</v>
      </c>
      <c r="L163" s="45"/>
      <c r="M163" s="234" t="s">
        <v>1</v>
      </c>
      <c r="N163" s="235" t="s">
        <v>42</v>
      </c>
      <c r="O163" s="92"/>
      <c r="P163" s="236">
        <f>O163*H163</f>
        <v>0</v>
      </c>
      <c r="Q163" s="236">
        <v>0</v>
      </c>
      <c r="R163" s="236">
        <f>Q163*H163</f>
        <v>0</v>
      </c>
      <c r="S163" s="236">
        <v>0</v>
      </c>
      <c r="T163" s="237">
        <f>S163*H163</f>
        <v>0</v>
      </c>
      <c r="U163" s="39"/>
      <c r="V163" s="39"/>
      <c r="W163" s="39"/>
      <c r="X163" s="39"/>
      <c r="Y163" s="39"/>
      <c r="Z163" s="39"/>
      <c r="AA163" s="39"/>
      <c r="AB163" s="39"/>
      <c r="AC163" s="39"/>
      <c r="AD163" s="39"/>
      <c r="AE163" s="39"/>
      <c r="AR163" s="238" t="s">
        <v>245</v>
      </c>
      <c r="AT163" s="238" t="s">
        <v>150</v>
      </c>
      <c r="AU163" s="238" t="s">
        <v>87</v>
      </c>
      <c r="AY163" s="18" t="s">
        <v>148</v>
      </c>
      <c r="BE163" s="239">
        <f>IF(N163="základní",J163,0)</f>
        <v>0</v>
      </c>
      <c r="BF163" s="239">
        <f>IF(N163="snížená",J163,0)</f>
        <v>0</v>
      </c>
      <c r="BG163" s="239">
        <f>IF(N163="zákl. přenesená",J163,0)</f>
        <v>0</v>
      </c>
      <c r="BH163" s="239">
        <f>IF(N163="sníž. přenesená",J163,0)</f>
        <v>0</v>
      </c>
      <c r="BI163" s="239">
        <f>IF(N163="nulová",J163,0)</f>
        <v>0</v>
      </c>
      <c r="BJ163" s="18" t="s">
        <v>85</v>
      </c>
      <c r="BK163" s="239">
        <f>ROUND(I163*H163,2)</f>
        <v>0</v>
      </c>
      <c r="BL163" s="18" t="s">
        <v>245</v>
      </c>
      <c r="BM163" s="238" t="s">
        <v>1534</v>
      </c>
    </row>
    <row r="164" spans="1:47" s="2" customFormat="1" ht="12">
      <c r="A164" s="39"/>
      <c r="B164" s="40"/>
      <c r="C164" s="41"/>
      <c r="D164" s="240" t="s">
        <v>157</v>
      </c>
      <c r="E164" s="41"/>
      <c r="F164" s="241" t="s">
        <v>1535</v>
      </c>
      <c r="G164" s="41"/>
      <c r="H164" s="41"/>
      <c r="I164" s="242"/>
      <c r="J164" s="41"/>
      <c r="K164" s="41"/>
      <c r="L164" s="45"/>
      <c r="M164" s="243"/>
      <c r="N164" s="244"/>
      <c r="O164" s="92"/>
      <c r="P164" s="92"/>
      <c r="Q164" s="92"/>
      <c r="R164" s="92"/>
      <c r="S164" s="92"/>
      <c r="T164" s="93"/>
      <c r="U164" s="39"/>
      <c r="V164" s="39"/>
      <c r="W164" s="39"/>
      <c r="X164" s="39"/>
      <c r="Y164" s="39"/>
      <c r="Z164" s="39"/>
      <c r="AA164" s="39"/>
      <c r="AB164" s="39"/>
      <c r="AC164" s="39"/>
      <c r="AD164" s="39"/>
      <c r="AE164" s="39"/>
      <c r="AT164" s="18" t="s">
        <v>157</v>
      </c>
      <c r="AU164" s="18" t="s">
        <v>87</v>
      </c>
    </row>
    <row r="165" spans="1:65" s="2" customFormat="1" ht="16.5" customHeight="1">
      <c r="A165" s="39"/>
      <c r="B165" s="40"/>
      <c r="C165" s="288" t="s">
        <v>383</v>
      </c>
      <c r="D165" s="288" t="s">
        <v>295</v>
      </c>
      <c r="E165" s="289" t="s">
        <v>1536</v>
      </c>
      <c r="F165" s="290" t="s">
        <v>1537</v>
      </c>
      <c r="G165" s="291" t="s">
        <v>418</v>
      </c>
      <c r="H165" s="292">
        <v>1</v>
      </c>
      <c r="I165" s="293"/>
      <c r="J165" s="294">
        <f>ROUND(I165*H165,2)</f>
        <v>0</v>
      </c>
      <c r="K165" s="290" t="s">
        <v>1</v>
      </c>
      <c r="L165" s="295"/>
      <c r="M165" s="296" t="s">
        <v>1</v>
      </c>
      <c r="N165" s="297" t="s">
        <v>42</v>
      </c>
      <c r="O165" s="92"/>
      <c r="P165" s="236">
        <f>O165*H165</f>
        <v>0</v>
      </c>
      <c r="Q165" s="236">
        <v>0.00017</v>
      </c>
      <c r="R165" s="236">
        <f>Q165*H165</f>
        <v>0.00017</v>
      </c>
      <c r="S165" s="236">
        <v>0</v>
      </c>
      <c r="T165" s="237">
        <f>S165*H165</f>
        <v>0</v>
      </c>
      <c r="U165" s="39"/>
      <c r="V165" s="39"/>
      <c r="W165" s="39"/>
      <c r="X165" s="39"/>
      <c r="Y165" s="39"/>
      <c r="Z165" s="39"/>
      <c r="AA165" s="39"/>
      <c r="AB165" s="39"/>
      <c r="AC165" s="39"/>
      <c r="AD165" s="39"/>
      <c r="AE165" s="39"/>
      <c r="AR165" s="238" t="s">
        <v>351</v>
      </c>
      <c r="AT165" s="238" t="s">
        <v>295</v>
      </c>
      <c r="AU165" s="238" t="s">
        <v>87</v>
      </c>
      <c r="AY165" s="18" t="s">
        <v>148</v>
      </c>
      <c r="BE165" s="239">
        <f>IF(N165="základní",J165,0)</f>
        <v>0</v>
      </c>
      <c r="BF165" s="239">
        <f>IF(N165="snížená",J165,0)</f>
        <v>0</v>
      </c>
      <c r="BG165" s="239">
        <f>IF(N165="zákl. přenesená",J165,0)</f>
        <v>0</v>
      </c>
      <c r="BH165" s="239">
        <f>IF(N165="sníž. přenesená",J165,0)</f>
        <v>0</v>
      </c>
      <c r="BI165" s="239">
        <f>IF(N165="nulová",J165,0)</f>
        <v>0</v>
      </c>
      <c r="BJ165" s="18" t="s">
        <v>85</v>
      </c>
      <c r="BK165" s="239">
        <f>ROUND(I165*H165,2)</f>
        <v>0</v>
      </c>
      <c r="BL165" s="18" t="s">
        <v>245</v>
      </c>
      <c r="BM165" s="238" t="s">
        <v>1538</v>
      </c>
    </row>
    <row r="166" spans="1:47" s="2" customFormat="1" ht="12">
      <c r="A166" s="39"/>
      <c r="B166" s="40"/>
      <c r="C166" s="41"/>
      <c r="D166" s="240" t="s">
        <v>157</v>
      </c>
      <c r="E166" s="41"/>
      <c r="F166" s="241" t="s">
        <v>1535</v>
      </c>
      <c r="G166" s="41"/>
      <c r="H166" s="41"/>
      <c r="I166" s="242"/>
      <c r="J166" s="41"/>
      <c r="K166" s="41"/>
      <c r="L166" s="45"/>
      <c r="M166" s="243"/>
      <c r="N166" s="244"/>
      <c r="O166" s="92"/>
      <c r="P166" s="92"/>
      <c r="Q166" s="92"/>
      <c r="R166" s="92"/>
      <c r="S166" s="92"/>
      <c r="T166" s="93"/>
      <c r="U166" s="39"/>
      <c r="V166" s="39"/>
      <c r="W166" s="39"/>
      <c r="X166" s="39"/>
      <c r="Y166" s="39"/>
      <c r="Z166" s="39"/>
      <c r="AA166" s="39"/>
      <c r="AB166" s="39"/>
      <c r="AC166" s="39"/>
      <c r="AD166" s="39"/>
      <c r="AE166" s="39"/>
      <c r="AT166" s="18" t="s">
        <v>157</v>
      </c>
      <c r="AU166" s="18" t="s">
        <v>87</v>
      </c>
    </row>
    <row r="167" spans="1:65" s="2" customFormat="1" ht="16.5" customHeight="1">
      <c r="A167" s="39"/>
      <c r="B167" s="40"/>
      <c r="C167" s="227" t="s">
        <v>386</v>
      </c>
      <c r="D167" s="227" t="s">
        <v>150</v>
      </c>
      <c r="E167" s="228" t="s">
        <v>1539</v>
      </c>
      <c r="F167" s="229" t="s">
        <v>1540</v>
      </c>
      <c r="G167" s="230" t="s">
        <v>418</v>
      </c>
      <c r="H167" s="231">
        <v>1</v>
      </c>
      <c r="I167" s="232"/>
      <c r="J167" s="233">
        <f>ROUND(I167*H167,2)</f>
        <v>0</v>
      </c>
      <c r="K167" s="229" t="s">
        <v>1</v>
      </c>
      <c r="L167" s="45"/>
      <c r="M167" s="234" t="s">
        <v>1</v>
      </c>
      <c r="N167" s="235" t="s">
        <v>42</v>
      </c>
      <c r="O167" s="92"/>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245</v>
      </c>
      <c r="AT167" s="238" t="s">
        <v>150</v>
      </c>
      <c r="AU167" s="238" t="s">
        <v>87</v>
      </c>
      <c r="AY167" s="18" t="s">
        <v>148</v>
      </c>
      <c r="BE167" s="239">
        <f>IF(N167="základní",J167,0)</f>
        <v>0</v>
      </c>
      <c r="BF167" s="239">
        <f>IF(N167="snížená",J167,0)</f>
        <v>0</v>
      </c>
      <c r="BG167" s="239">
        <f>IF(N167="zákl. přenesená",J167,0)</f>
        <v>0</v>
      </c>
      <c r="BH167" s="239">
        <f>IF(N167="sníž. přenesená",J167,0)</f>
        <v>0</v>
      </c>
      <c r="BI167" s="239">
        <f>IF(N167="nulová",J167,0)</f>
        <v>0</v>
      </c>
      <c r="BJ167" s="18" t="s">
        <v>85</v>
      </c>
      <c r="BK167" s="239">
        <f>ROUND(I167*H167,2)</f>
        <v>0</v>
      </c>
      <c r="BL167" s="18" t="s">
        <v>245</v>
      </c>
      <c r="BM167" s="238" t="s">
        <v>1541</v>
      </c>
    </row>
    <row r="168" spans="1:47" s="2" customFormat="1" ht="12">
      <c r="A168" s="39"/>
      <c r="B168" s="40"/>
      <c r="C168" s="41"/>
      <c r="D168" s="240" t="s">
        <v>157</v>
      </c>
      <c r="E168" s="41"/>
      <c r="F168" s="241" t="s">
        <v>1542</v>
      </c>
      <c r="G168" s="41"/>
      <c r="H168" s="41"/>
      <c r="I168" s="242"/>
      <c r="J168" s="41"/>
      <c r="K168" s="41"/>
      <c r="L168" s="45"/>
      <c r="M168" s="243"/>
      <c r="N168" s="244"/>
      <c r="O168" s="92"/>
      <c r="P168" s="92"/>
      <c r="Q168" s="92"/>
      <c r="R168" s="92"/>
      <c r="S168" s="92"/>
      <c r="T168" s="93"/>
      <c r="U168" s="39"/>
      <c r="V168" s="39"/>
      <c r="W168" s="39"/>
      <c r="X168" s="39"/>
      <c r="Y168" s="39"/>
      <c r="Z168" s="39"/>
      <c r="AA168" s="39"/>
      <c r="AB168" s="39"/>
      <c r="AC168" s="39"/>
      <c r="AD168" s="39"/>
      <c r="AE168" s="39"/>
      <c r="AT168" s="18" t="s">
        <v>157</v>
      </c>
      <c r="AU168" s="18" t="s">
        <v>87</v>
      </c>
    </row>
    <row r="169" spans="1:65" s="2" customFormat="1" ht="21.75" customHeight="1">
      <c r="A169" s="39"/>
      <c r="B169" s="40"/>
      <c r="C169" s="288" t="s">
        <v>390</v>
      </c>
      <c r="D169" s="288" t="s">
        <v>295</v>
      </c>
      <c r="E169" s="289" t="s">
        <v>1543</v>
      </c>
      <c r="F169" s="290" t="s">
        <v>1544</v>
      </c>
      <c r="G169" s="291" t="s">
        <v>418</v>
      </c>
      <c r="H169" s="292">
        <v>1</v>
      </c>
      <c r="I169" s="293"/>
      <c r="J169" s="294">
        <f>ROUND(I169*H169,2)</f>
        <v>0</v>
      </c>
      <c r="K169" s="290" t="s">
        <v>1</v>
      </c>
      <c r="L169" s="295"/>
      <c r="M169" s="296" t="s">
        <v>1</v>
      </c>
      <c r="N169" s="297" t="s">
        <v>42</v>
      </c>
      <c r="O169" s="92"/>
      <c r="P169" s="236">
        <f>O169*H169</f>
        <v>0</v>
      </c>
      <c r="Q169" s="236">
        <v>0.00017</v>
      </c>
      <c r="R169" s="236">
        <f>Q169*H169</f>
        <v>0.00017</v>
      </c>
      <c r="S169" s="236">
        <v>0</v>
      </c>
      <c r="T169" s="237">
        <f>S169*H169</f>
        <v>0</v>
      </c>
      <c r="U169" s="39"/>
      <c r="V169" s="39"/>
      <c r="W169" s="39"/>
      <c r="X169" s="39"/>
      <c r="Y169" s="39"/>
      <c r="Z169" s="39"/>
      <c r="AA169" s="39"/>
      <c r="AB169" s="39"/>
      <c r="AC169" s="39"/>
      <c r="AD169" s="39"/>
      <c r="AE169" s="39"/>
      <c r="AR169" s="238" t="s">
        <v>351</v>
      </c>
      <c r="AT169" s="238" t="s">
        <v>295</v>
      </c>
      <c r="AU169" s="238" t="s">
        <v>87</v>
      </c>
      <c r="AY169" s="18" t="s">
        <v>148</v>
      </c>
      <c r="BE169" s="239">
        <f>IF(N169="základní",J169,0)</f>
        <v>0</v>
      </c>
      <c r="BF169" s="239">
        <f>IF(N169="snížená",J169,0)</f>
        <v>0</v>
      </c>
      <c r="BG169" s="239">
        <f>IF(N169="zákl. přenesená",J169,0)</f>
        <v>0</v>
      </c>
      <c r="BH169" s="239">
        <f>IF(N169="sníž. přenesená",J169,0)</f>
        <v>0</v>
      </c>
      <c r="BI169" s="239">
        <f>IF(N169="nulová",J169,0)</f>
        <v>0</v>
      </c>
      <c r="BJ169" s="18" t="s">
        <v>85</v>
      </c>
      <c r="BK169" s="239">
        <f>ROUND(I169*H169,2)</f>
        <v>0</v>
      </c>
      <c r="BL169" s="18" t="s">
        <v>245</v>
      </c>
      <c r="BM169" s="238" t="s">
        <v>1545</v>
      </c>
    </row>
    <row r="170" spans="1:65" s="2" customFormat="1" ht="16.5" customHeight="1">
      <c r="A170" s="39"/>
      <c r="B170" s="40"/>
      <c r="C170" s="227" t="s">
        <v>394</v>
      </c>
      <c r="D170" s="227" t="s">
        <v>150</v>
      </c>
      <c r="E170" s="228" t="s">
        <v>1546</v>
      </c>
      <c r="F170" s="229" t="s">
        <v>1547</v>
      </c>
      <c r="G170" s="230" t="s">
        <v>418</v>
      </c>
      <c r="H170" s="231">
        <v>6</v>
      </c>
      <c r="I170" s="232"/>
      <c r="J170" s="233">
        <f>ROUND(I170*H170,2)</f>
        <v>0</v>
      </c>
      <c r="K170" s="229" t="s">
        <v>1</v>
      </c>
      <c r="L170" s="45"/>
      <c r="M170" s="234" t="s">
        <v>1</v>
      </c>
      <c r="N170" s="235" t="s">
        <v>42</v>
      </c>
      <c r="O170" s="92"/>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245</v>
      </c>
      <c r="AT170" s="238" t="s">
        <v>150</v>
      </c>
      <c r="AU170" s="238" t="s">
        <v>87</v>
      </c>
      <c r="AY170" s="18" t="s">
        <v>148</v>
      </c>
      <c r="BE170" s="239">
        <f>IF(N170="základní",J170,0)</f>
        <v>0</v>
      </c>
      <c r="BF170" s="239">
        <f>IF(N170="snížená",J170,0)</f>
        <v>0</v>
      </c>
      <c r="BG170" s="239">
        <f>IF(N170="zákl. přenesená",J170,0)</f>
        <v>0</v>
      </c>
      <c r="BH170" s="239">
        <f>IF(N170="sníž. přenesená",J170,0)</f>
        <v>0</v>
      </c>
      <c r="BI170" s="239">
        <f>IF(N170="nulová",J170,0)</f>
        <v>0</v>
      </c>
      <c r="BJ170" s="18" t="s">
        <v>85</v>
      </c>
      <c r="BK170" s="239">
        <f>ROUND(I170*H170,2)</f>
        <v>0</v>
      </c>
      <c r="BL170" s="18" t="s">
        <v>245</v>
      </c>
      <c r="BM170" s="238" t="s">
        <v>1548</v>
      </c>
    </row>
    <row r="171" spans="1:47" s="2" customFormat="1" ht="12">
      <c r="A171" s="39"/>
      <c r="B171" s="40"/>
      <c r="C171" s="41"/>
      <c r="D171" s="240" t="s">
        <v>157</v>
      </c>
      <c r="E171" s="41"/>
      <c r="F171" s="241" t="s">
        <v>1549</v>
      </c>
      <c r="G171" s="41"/>
      <c r="H171" s="41"/>
      <c r="I171" s="242"/>
      <c r="J171" s="41"/>
      <c r="K171" s="41"/>
      <c r="L171" s="45"/>
      <c r="M171" s="243"/>
      <c r="N171" s="244"/>
      <c r="O171" s="92"/>
      <c r="P171" s="92"/>
      <c r="Q171" s="92"/>
      <c r="R171" s="92"/>
      <c r="S171" s="92"/>
      <c r="T171" s="93"/>
      <c r="U171" s="39"/>
      <c r="V171" s="39"/>
      <c r="W171" s="39"/>
      <c r="X171" s="39"/>
      <c r="Y171" s="39"/>
      <c r="Z171" s="39"/>
      <c r="AA171" s="39"/>
      <c r="AB171" s="39"/>
      <c r="AC171" s="39"/>
      <c r="AD171" s="39"/>
      <c r="AE171" s="39"/>
      <c r="AT171" s="18" t="s">
        <v>157</v>
      </c>
      <c r="AU171" s="18" t="s">
        <v>87</v>
      </c>
    </row>
    <row r="172" spans="1:65" s="2" customFormat="1" ht="16.5" customHeight="1">
      <c r="A172" s="39"/>
      <c r="B172" s="40"/>
      <c r="C172" s="288" t="s">
        <v>400</v>
      </c>
      <c r="D172" s="288" t="s">
        <v>295</v>
      </c>
      <c r="E172" s="289" t="s">
        <v>1550</v>
      </c>
      <c r="F172" s="290" t="s">
        <v>1551</v>
      </c>
      <c r="G172" s="291" t="s">
        <v>418</v>
      </c>
      <c r="H172" s="292">
        <v>6</v>
      </c>
      <c r="I172" s="293"/>
      <c r="J172" s="294">
        <f>ROUND(I172*H172,2)</f>
        <v>0</v>
      </c>
      <c r="K172" s="290" t="s">
        <v>1</v>
      </c>
      <c r="L172" s="295"/>
      <c r="M172" s="296" t="s">
        <v>1</v>
      </c>
      <c r="N172" s="297" t="s">
        <v>42</v>
      </c>
      <c r="O172" s="92"/>
      <c r="P172" s="236">
        <f>O172*H172</f>
        <v>0</v>
      </c>
      <c r="Q172" s="236">
        <v>0.00017</v>
      </c>
      <c r="R172" s="236">
        <f>Q172*H172</f>
        <v>0.00102</v>
      </c>
      <c r="S172" s="236">
        <v>0</v>
      </c>
      <c r="T172" s="237">
        <f>S172*H172</f>
        <v>0</v>
      </c>
      <c r="U172" s="39"/>
      <c r="V172" s="39"/>
      <c r="W172" s="39"/>
      <c r="X172" s="39"/>
      <c r="Y172" s="39"/>
      <c r="Z172" s="39"/>
      <c r="AA172" s="39"/>
      <c r="AB172" s="39"/>
      <c r="AC172" s="39"/>
      <c r="AD172" s="39"/>
      <c r="AE172" s="39"/>
      <c r="AR172" s="238" t="s">
        <v>351</v>
      </c>
      <c r="AT172" s="238" t="s">
        <v>295</v>
      </c>
      <c r="AU172" s="238" t="s">
        <v>87</v>
      </c>
      <c r="AY172" s="18" t="s">
        <v>148</v>
      </c>
      <c r="BE172" s="239">
        <f>IF(N172="základní",J172,0)</f>
        <v>0</v>
      </c>
      <c r="BF172" s="239">
        <f>IF(N172="snížená",J172,0)</f>
        <v>0</v>
      </c>
      <c r="BG172" s="239">
        <f>IF(N172="zákl. přenesená",J172,0)</f>
        <v>0</v>
      </c>
      <c r="BH172" s="239">
        <f>IF(N172="sníž. přenesená",J172,0)</f>
        <v>0</v>
      </c>
      <c r="BI172" s="239">
        <f>IF(N172="nulová",J172,0)</f>
        <v>0</v>
      </c>
      <c r="BJ172" s="18" t="s">
        <v>85</v>
      </c>
      <c r="BK172" s="239">
        <f>ROUND(I172*H172,2)</f>
        <v>0</v>
      </c>
      <c r="BL172" s="18" t="s">
        <v>245</v>
      </c>
      <c r="BM172" s="238" t="s">
        <v>1552</v>
      </c>
    </row>
    <row r="173" spans="1:47" s="2" customFormat="1" ht="12">
      <c r="A173" s="39"/>
      <c r="B173" s="40"/>
      <c r="C173" s="41"/>
      <c r="D173" s="240" t="s">
        <v>157</v>
      </c>
      <c r="E173" s="41"/>
      <c r="F173" s="241" t="s">
        <v>1553</v>
      </c>
      <c r="G173" s="41"/>
      <c r="H173" s="41"/>
      <c r="I173" s="242"/>
      <c r="J173" s="41"/>
      <c r="K173" s="41"/>
      <c r="L173" s="45"/>
      <c r="M173" s="243"/>
      <c r="N173" s="244"/>
      <c r="O173" s="92"/>
      <c r="P173" s="92"/>
      <c r="Q173" s="92"/>
      <c r="R173" s="92"/>
      <c r="S173" s="92"/>
      <c r="T173" s="93"/>
      <c r="U173" s="39"/>
      <c r="V173" s="39"/>
      <c r="W173" s="39"/>
      <c r="X173" s="39"/>
      <c r="Y173" s="39"/>
      <c r="Z173" s="39"/>
      <c r="AA173" s="39"/>
      <c r="AB173" s="39"/>
      <c r="AC173" s="39"/>
      <c r="AD173" s="39"/>
      <c r="AE173" s="39"/>
      <c r="AT173" s="18" t="s">
        <v>157</v>
      </c>
      <c r="AU173" s="18" t="s">
        <v>87</v>
      </c>
    </row>
    <row r="174" spans="1:65" s="2" customFormat="1" ht="16.5" customHeight="1">
      <c r="A174" s="39"/>
      <c r="B174" s="40"/>
      <c r="C174" s="227" t="s">
        <v>404</v>
      </c>
      <c r="D174" s="227" t="s">
        <v>150</v>
      </c>
      <c r="E174" s="228" t="s">
        <v>1554</v>
      </c>
      <c r="F174" s="229" t="s">
        <v>1555</v>
      </c>
      <c r="G174" s="230" t="s">
        <v>418</v>
      </c>
      <c r="H174" s="231">
        <v>1</v>
      </c>
      <c r="I174" s="232"/>
      <c r="J174" s="233">
        <f>ROUND(I174*H174,2)</f>
        <v>0</v>
      </c>
      <c r="K174" s="229" t="s">
        <v>1</v>
      </c>
      <c r="L174" s="45"/>
      <c r="M174" s="234" t="s">
        <v>1</v>
      </c>
      <c r="N174" s="235" t="s">
        <v>42</v>
      </c>
      <c r="O174" s="92"/>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245</v>
      </c>
      <c r="AT174" s="238" t="s">
        <v>150</v>
      </c>
      <c r="AU174" s="238" t="s">
        <v>87</v>
      </c>
      <c r="AY174" s="18" t="s">
        <v>148</v>
      </c>
      <c r="BE174" s="239">
        <f>IF(N174="základní",J174,0)</f>
        <v>0</v>
      </c>
      <c r="BF174" s="239">
        <f>IF(N174="snížená",J174,0)</f>
        <v>0</v>
      </c>
      <c r="BG174" s="239">
        <f>IF(N174="zákl. přenesená",J174,0)</f>
        <v>0</v>
      </c>
      <c r="BH174" s="239">
        <f>IF(N174="sníž. přenesená",J174,0)</f>
        <v>0</v>
      </c>
      <c r="BI174" s="239">
        <f>IF(N174="nulová",J174,0)</f>
        <v>0</v>
      </c>
      <c r="BJ174" s="18" t="s">
        <v>85</v>
      </c>
      <c r="BK174" s="239">
        <f>ROUND(I174*H174,2)</f>
        <v>0</v>
      </c>
      <c r="BL174" s="18" t="s">
        <v>245</v>
      </c>
      <c r="BM174" s="238" t="s">
        <v>1556</v>
      </c>
    </row>
    <row r="175" spans="1:47" s="2" customFormat="1" ht="12">
      <c r="A175" s="39"/>
      <c r="B175" s="40"/>
      <c r="C175" s="41"/>
      <c r="D175" s="240" t="s">
        <v>157</v>
      </c>
      <c r="E175" s="41"/>
      <c r="F175" s="241" t="s">
        <v>1549</v>
      </c>
      <c r="G175" s="41"/>
      <c r="H175" s="41"/>
      <c r="I175" s="242"/>
      <c r="J175" s="41"/>
      <c r="K175" s="41"/>
      <c r="L175" s="45"/>
      <c r="M175" s="243"/>
      <c r="N175" s="244"/>
      <c r="O175" s="92"/>
      <c r="P175" s="92"/>
      <c r="Q175" s="92"/>
      <c r="R175" s="92"/>
      <c r="S175" s="92"/>
      <c r="T175" s="93"/>
      <c r="U175" s="39"/>
      <c r="V175" s="39"/>
      <c r="W175" s="39"/>
      <c r="X175" s="39"/>
      <c r="Y175" s="39"/>
      <c r="Z175" s="39"/>
      <c r="AA175" s="39"/>
      <c r="AB175" s="39"/>
      <c r="AC175" s="39"/>
      <c r="AD175" s="39"/>
      <c r="AE175" s="39"/>
      <c r="AT175" s="18" t="s">
        <v>157</v>
      </c>
      <c r="AU175" s="18" t="s">
        <v>87</v>
      </c>
    </row>
    <row r="176" spans="1:65" s="2" customFormat="1" ht="16.5" customHeight="1">
      <c r="A176" s="39"/>
      <c r="B176" s="40"/>
      <c r="C176" s="288" t="s">
        <v>411</v>
      </c>
      <c r="D176" s="288" t="s">
        <v>295</v>
      </c>
      <c r="E176" s="289" t="s">
        <v>1557</v>
      </c>
      <c r="F176" s="290" t="s">
        <v>1558</v>
      </c>
      <c r="G176" s="291" t="s">
        <v>418</v>
      </c>
      <c r="H176" s="292">
        <v>1</v>
      </c>
      <c r="I176" s="293"/>
      <c r="J176" s="294">
        <f>ROUND(I176*H176,2)</f>
        <v>0</v>
      </c>
      <c r="K176" s="290" t="s">
        <v>1</v>
      </c>
      <c r="L176" s="295"/>
      <c r="M176" s="296" t="s">
        <v>1</v>
      </c>
      <c r="N176" s="297" t="s">
        <v>42</v>
      </c>
      <c r="O176" s="92"/>
      <c r="P176" s="236">
        <f>O176*H176</f>
        <v>0</v>
      </c>
      <c r="Q176" s="236">
        <v>0.00017</v>
      </c>
      <c r="R176" s="236">
        <f>Q176*H176</f>
        <v>0.00017</v>
      </c>
      <c r="S176" s="236">
        <v>0</v>
      </c>
      <c r="T176" s="237">
        <f>S176*H176</f>
        <v>0</v>
      </c>
      <c r="U176" s="39"/>
      <c r="V176" s="39"/>
      <c r="W176" s="39"/>
      <c r="X176" s="39"/>
      <c r="Y176" s="39"/>
      <c r="Z176" s="39"/>
      <c r="AA176" s="39"/>
      <c r="AB176" s="39"/>
      <c r="AC176" s="39"/>
      <c r="AD176" s="39"/>
      <c r="AE176" s="39"/>
      <c r="AR176" s="238" t="s">
        <v>351</v>
      </c>
      <c r="AT176" s="238" t="s">
        <v>295</v>
      </c>
      <c r="AU176" s="238" t="s">
        <v>87</v>
      </c>
      <c r="AY176" s="18" t="s">
        <v>148</v>
      </c>
      <c r="BE176" s="239">
        <f>IF(N176="základní",J176,0)</f>
        <v>0</v>
      </c>
      <c r="BF176" s="239">
        <f>IF(N176="snížená",J176,0)</f>
        <v>0</v>
      </c>
      <c r="BG176" s="239">
        <f>IF(N176="zákl. přenesená",J176,0)</f>
        <v>0</v>
      </c>
      <c r="BH176" s="239">
        <f>IF(N176="sníž. přenesená",J176,0)</f>
        <v>0</v>
      </c>
      <c r="BI176" s="239">
        <f>IF(N176="nulová",J176,0)</f>
        <v>0</v>
      </c>
      <c r="BJ176" s="18" t="s">
        <v>85</v>
      </c>
      <c r="BK176" s="239">
        <f>ROUND(I176*H176,2)</f>
        <v>0</v>
      </c>
      <c r="BL176" s="18" t="s">
        <v>245</v>
      </c>
      <c r="BM176" s="238" t="s">
        <v>1559</v>
      </c>
    </row>
    <row r="177" spans="1:47" s="2" customFormat="1" ht="12">
      <c r="A177" s="39"/>
      <c r="B177" s="40"/>
      <c r="C177" s="41"/>
      <c r="D177" s="240" t="s">
        <v>157</v>
      </c>
      <c r="E177" s="41"/>
      <c r="F177" s="241" t="s">
        <v>1553</v>
      </c>
      <c r="G177" s="41"/>
      <c r="H177" s="41"/>
      <c r="I177" s="242"/>
      <c r="J177" s="41"/>
      <c r="K177" s="41"/>
      <c r="L177" s="45"/>
      <c r="M177" s="243"/>
      <c r="N177" s="244"/>
      <c r="O177" s="92"/>
      <c r="P177" s="92"/>
      <c r="Q177" s="92"/>
      <c r="R177" s="92"/>
      <c r="S177" s="92"/>
      <c r="T177" s="93"/>
      <c r="U177" s="39"/>
      <c r="V177" s="39"/>
      <c r="W177" s="39"/>
      <c r="X177" s="39"/>
      <c r="Y177" s="39"/>
      <c r="Z177" s="39"/>
      <c r="AA177" s="39"/>
      <c r="AB177" s="39"/>
      <c r="AC177" s="39"/>
      <c r="AD177" s="39"/>
      <c r="AE177" s="39"/>
      <c r="AT177" s="18" t="s">
        <v>157</v>
      </c>
      <c r="AU177" s="18" t="s">
        <v>87</v>
      </c>
    </row>
    <row r="178" spans="1:65" s="2" customFormat="1" ht="16.5" customHeight="1">
      <c r="A178" s="39"/>
      <c r="B178" s="40"/>
      <c r="C178" s="227" t="s">
        <v>415</v>
      </c>
      <c r="D178" s="227" t="s">
        <v>150</v>
      </c>
      <c r="E178" s="228" t="s">
        <v>1560</v>
      </c>
      <c r="F178" s="229" t="s">
        <v>1561</v>
      </c>
      <c r="G178" s="230" t="s">
        <v>418</v>
      </c>
      <c r="H178" s="231">
        <v>7</v>
      </c>
      <c r="I178" s="232"/>
      <c r="J178" s="233">
        <f>ROUND(I178*H178,2)</f>
        <v>0</v>
      </c>
      <c r="K178" s="229" t="s">
        <v>1</v>
      </c>
      <c r="L178" s="45"/>
      <c r="M178" s="234" t="s">
        <v>1</v>
      </c>
      <c r="N178" s="235" t="s">
        <v>42</v>
      </c>
      <c r="O178" s="92"/>
      <c r="P178" s="236">
        <f>O178*H178</f>
        <v>0</v>
      </c>
      <c r="Q178" s="236">
        <v>0</v>
      </c>
      <c r="R178" s="236">
        <f>Q178*H178</f>
        <v>0</v>
      </c>
      <c r="S178" s="236">
        <v>0</v>
      </c>
      <c r="T178" s="237">
        <f>S178*H178</f>
        <v>0</v>
      </c>
      <c r="U178" s="39"/>
      <c r="V178" s="39"/>
      <c r="W178" s="39"/>
      <c r="X178" s="39"/>
      <c r="Y178" s="39"/>
      <c r="Z178" s="39"/>
      <c r="AA178" s="39"/>
      <c r="AB178" s="39"/>
      <c r="AC178" s="39"/>
      <c r="AD178" s="39"/>
      <c r="AE178" s="39"/>
      <c r="AR178" s="238" t="s">
        <v>245</v>
      </c>
      <c r="AT178" s="238" t="s">
        <v>150</v>
      </c>
      <c r="AU178" s="238" t="s">
        <v>87</v>
      </c>
      <c r="AY178" s="18" t="s">
        <v>148</v>
      </c>
      <c r="BE178" s="239">
        <f>IF(N178="základní",J178,0)</f>
        <v>0</v>
      </c>
      <c r="BF178" s="239">
        <f>IF(N178="snížená",J178,0)</f>
        <v>0</v>
      </c>
      <c r="BG178" s="239">
        <f>IF(N178="zákl. přenesená",J178,0)</f>
        <v>0</v>
      </c>
      <c r="BH178" s="239">
        <f>IF(N178="sníž. přenesená",J178,0)</f>
        <v>0</v>
      </c>
      <c r="BI178" s="239">
        <f>IF(N178="nulová",J178,0)</f>
        <v>0</v>
      </c>
      <c r="BJ178" s="18" t="s">
        <v>85</v>
      </c>
      <c r="BK178" s="239">
        <f>ROUND(I178*H178,2)</f>
        <v>0</v>
      </c>
      <c r="BL178" s="18" t="s">
        <v>245</v>
      </c>
      <c r="BM178" s="238" t="s">
        <v>1562</v>
      </c>
    </row>
    <row r="179" spans="1:65" s="2" customFormat="1" ht="16.5" customHeight="1">
      <c r="A179" s="39"/>
      <c r="B179" s="40"/>
      <c r="C179" s="288" t="s">
        <v>421</v>
      </c>
      <c r="D179" s="288" t="s">
        <v>295</v>
      </c>
      <c r="E179" s="289" t="s">
        <v>1563</v>
      </c>
      <c r="F179" s="290" t="s">
        <v>1564</v>
      </c>
      <c r="G179" s="291" t="s">
        <v>418</v>
      </c>
      <c r="H179" s="292">
        <v>7</v>
      </c>
      <c r="I179" s="293"/>
      <c r="J179" s="294">
        <f>ROUND(I179*H179,2)</f>
        <v>0</v>
      </c>
      <c r="K179" s="290" t="s">
        <v>1</v>
      </c>
      <c r="L179" s="295"/>
      <c r="M179" s="296" t="s">
        <v>1</v>
      </c>
      <c r="N179" s="297" t="s">
        <v>42</v>
      </c>
      <c r="O179" s="92"/>
      <c r="P179" s="236">
        <f>O179*H179</f>
        <v>0</v>
      </c>
      <c r="Q179" s="236">
        <v>0.00017</v>
      </c>
      <c r="R179" s="236">
        <f>Q179*H179</f>
        <v>0.00119</v>
      </c>
      <c r="S179" s="236">
        <v>0</v>
      </c>
      <c r="T179" s="237">
        <f>S179*H179</f>
        <v>0</v>
      </c>
      <c r="U179" s="39"/>
      <c r="V179" s="39"/>
      <c r="W179" s="39"/>
      <c r="X179" s="39"/>
      <c r="Y179" s="39"/>
      <c r="Z179" s="39"/>
      <c r="AA179" s="39"/>
      <c r="AB179" s="39"/>
      <c r="AC179" s="39"/>
      <c r="AD179" s="39"/>
      <c r="AE179" s="39"/>
      <c r="AR179" s="238" t="s">
        <v>351</v>
      </c>
      <c r="AT179" s="238" t="s">
        <v>295</v>
      </c>
      <c r="AU179" s="238" t="s">
        <v>87</v>
      </c>
      <c r="AY179" s="18" t="s">
        <v>148</v>
      </c>
      <c r="BE179" s="239">
        <f>IF(N179="základní",J179,0)</f>
        <v>0</v>
      </c>
      <c r="BF179" s="239">
        <f>IF(N179="snížená",J179,0)</f>
        <v>0</v>
      </c>
      <c r="BG179" s="239">
        <f>IF(N179="zákl. přenesená",J179,0)</f>
        <v>0</v>
      </c>
      <c r="BH179" s="239">
        <f>IF(N179="sníž. přenesená",J179,0)</f>
        <v>0</v>
      </c>
      <c r="BI179" s="239">
        <f>IF(N179="nulová",J179,0)</f>
        <v>0</v>
      </c>
      <c r="BJ179" s="18" t="s">
        <v>85</v>
      </c>
      <c r="BK179" s="239">
        <f>ROUND(I179*H179,2)</f>
        <v>0</v>
      </c>
      <c r="BL179" s="18" t="s">
        <v>245</v>
      </c>
      <c r="BM179" s="238" t="s">
        <v>1565</v>
      </c>
    </row>
    <row r="180" spans="1:65" s="2" customFormat="1" ht="16.5" customHeight="1">
      <c r="A180" s="39"/>
      <c r="B180" s="40"/>
      <c r="C180" s="227" t="s">
        <v>426</v>
      </c>
      <c r="D180" s="227" t="s">
        <v>150</v>
      </c>
      <c r="E180" s="228" t="s">
        <v>1566</v>
      </c>
      <c r="F180" s="229" t="s">
        <v>1561</v>
      </c>
      <c r="G180" s="230" t="s">
        <v>418</v>
      </c>
      <c r="H180" s="231">
        <v>1</v>
      </c>
      <c r="I180" s="232"/>
      <c r="J180" s="233">
        <f>ROUND(I180*H180,2)</f>
        <v>0</v>
      </c>
      <c r="K180" s="229" t="s">
        <v>1</v>
      </c>
      <c r="L180" s="45"/>
      <c r="M180" s="234" t="s">
        <v>1</v>
      </c>
      <c r="N180" s="235" t="s">
        <v>42</v>
      </c>
      <c r="O180" s="92"/>
      <c r="P180" s="236">
        <f>O180*H180</f>
        <v>0</v>
      </c>
      <c r="Q180" s="236">
        <v>0</v>
      </c>
      <c r="R180" s="236">
        <f>Q180*H180</f>
        <v>0</v>
      </c>
      <c r="S180" s="236">
        <v>0</v>
      </c>
      <c r="T180" s="237">
        <f>S180*H180</f>
        <v>0</v>
      </c>
      <c r="U180" s="39"/>
      <c r="V180" s="39"/>
      <c r="W180" s="39"/>
      <c r="X180" s="39"/>
      <c r="Y180" s="39"/>
      <c r="Z180" s="39"/>
      <c r="AA180" s="39"/>
      <c r="AB180" s="39"/>
      <c r="AC180" s="39"/>
      <c r="AD180" s="39"/>
      <c r="AE180" s="39"/>
      <c r="AR180" s="238" t="s">
        <v>245</v>
      </c>
      <c r="AT180" s="238" t="s">
        <v>150</v>
      </c>
      <c r="AU180" s="238" t="s">
        <v>87</v>
      </c>
      <c r="AY180" s="18" t="s">
        <v>148</v>
      </c>
      <c r="BE180" s="239">
        <f>IF(N180="základní",J180,0)</f>
        <v>0</v>
      </c>
      <c r="BF180" s="239">
        <f>IF(N180="snížená",J180,0)</f>
        <v>0</v>
      </c>
      <c r="BG180" s="239">
        <f>IF(N180="zákl. přenesená",J180,0)</f>
        <v>0</v>
      </c>
      <c r="BH180" s="239">
        <f>IF(N180="sníž. přenesená",J180,0)</f>
        <v>0</v>
      </c>
      <c r="BI180" s="239">
        <f>IF(N180="nulová",J180,0)</f>
        <v>0</v>
      </c>
      <c r="BJ180" s="18" t="s">
        <v>85</v>
      </c>
      <c r="BK180" s="239">
        <f>ROUND(I180*H180,2)</f>
        <v>0</v>
      </c>
      <c r="BL180" s="18" t="s">
        <v>245</v>
      </c>
      <c r="BM180" s="238" t="s">
        <v>1567</v>
      </c>
    </row>
    <row r="181" spans="1:65" s="2" customFormat="1" ht="16.5" customHeight="1">
      <c r="A181" s="39"/>
      <c r="B181" s="40"/>
      <c r="C181" s="288" t="s">
        <v>434</v>
      </c>
      <c r="D181" s="288" t="s">
        <v>295</v>
      </c>
      <c r="E181" s="289" t="s">
        <v>1568</v>
      </c>
      <c r="F181" s="290" t="s">
        <v>1569</v>
      </c>
      <c r="G181" s="291" t="s">
        <v>418</v>
      </c>
      <c r="H181" s="292">
        <v>1</v>
      </c>
      <c r="I181" s="293"/>
      <c r="J181" s="294">
        <f>ROUND(I181*H181,2)</f>
        <v>0</v>
      </c>
      <c r="K181" s="290" t="s">
        <v>1</v>
      </c>
      <c r="L181" s="295"/>
      <c r="M181" s="296" t="s">
        <v>1</v>
      </c>
      <c r="N181" s="297" t="s">
        <v>42</v>
      </c>
      <c r="O181" s="92"/>
      <c r="P181" s="236">
        <f>O181*H181</f>
        <v>0</v>
      </c>
      <c r="Q181" s="236">
        <v>0.00017</v>
      </c>
      <c r="R181" s="236">
        <f>Q181*H181</f>
        <v>0.00017</v>
      </c>
      <c r="S181" s="236">
        <v>0</v>
      </c>
      <c r="T181" s="237">
        <f>S181*H181</f>
        <v>0</v>
      </c>
      <c r="U181" s="39"/>
      <c r="V181" s="39"/>
      <c r="W181" s="39"/>
      <c r="X181" s="39"/>
      <c r="Y181" s="39"/>
      <c r="Z181" s="39"/>
      <c r="AA181" s="39"/>
      <c r="AB181" s="39"/>
      <c r="AC181" s="39"/>
      <c r="AD181" s="39"/>
      <c r="AE181" s="39"/>
      <c r="AR181" s="238" t="s">
        <v>351</v>
      </c>
      <c r="AT181" s="238" t="s">
        <v>295</v>
      </c>
      <c r="AU181" s="238" t="s">
        <v>87</v>
      </c>
      <c r="AY181" s="18" t="s">
        <v>148</v>
      </c>
      <c r="BE181" s="239">
        <f>IF(N181="základní",J181,0)</f>
        <v>0</v>
      </c>
      <c r="BF181" s="239">
        <f>IF(N181="snížená",J181,0)</f>
        <v>0</v>
      </c>
      <c r="BG181" s="239">
        <f>IF(N181="zákl. přenesená",J181,0)</f>
        <v>0</v>
      </c>
      <c r="BH181" s="239">
        <f>IF(N181="sníž. přenesená",J181,0)</f>
        <v>0</v>
      </c>
      <c r="BI181" s="239">
        <f>IF(N181="nulová",J181,0)</f>
        <v>0</v>
      </c>
      <c r="BJ181" s="18" t="s">
        <v>85</v>
      </c>
      <c r="BK181" s="239">
        <f>ROUND(I181*H181,2)</f>
        <v>0</v>
      </c>
      <c r="BL181" s="18" t="s">
        <v>245</v>
      </c>
      <c r="BM181" s="238" t="s">
        <v>1570</v>
      </c>
    </row>
    <row r="182" spans="1:65" s="2" customFormat="1" ht="16.5" customHeight="1">
      <c r="A182" s="39"/>
      <c r="B182" s="40"/>
      <c r="C182" s="227" t="s">
        <v>440</v>
      </c>
      <c r="D182" s="227" t="s">
        <v>150</v>
      </c>
      <c r="E182" s="228" t="s">
        <v>1571</v>
      </c>
      <c r="F182" s="229" t="s">
        <v>1572</v>
      </c>
      <c r="G182" s="230" t="s">
        <v>657</v>
      </c>
      <c r="H182" s="231">
        <v>1</v>
      </c>
      <c r="I182" s="232"/>
      <c r="J182" s="233">
        <f>ROUND(I182*H182,2)</f>
        <v>0</v>
      </c>
      <c r="K182" s="229" t="s">
        <v>1</v>
      </c>
      <c r="L182" s="45"/>
      <c r="M182" s="234" t="s">
        <v>1</v>
      </c>
      <c r="N182" s="235" t="s">
        <v>42</v>
      </c>
      <c r="O182" s="92"/>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245</v>
      </c>
      <c r="AT182" s="238" t="s">
        <v>150</v>
      </c>
      <c r="AU182" s="238" t="s">
        <v>87</v>
      </c>
      <c r="AY182" s="18" t="s">
        <v>148</v>
      </c>
      <c r="BE182" s="239">
        <f>IF(N182="základní",J182,0)</f>
        <v>0</v>
      </c>
      <c r="BF182" s="239">
        <f>IF(N182="snížená",J182,0)</f>
        <v>0</v>
      </c>
      <c r="BG182" s="239">
        <f>IF(N182="zákl. přenesená",J182,0)</f>
        <v>0</v>
      </c>
      <c r="BH182" s="239">
        <f>IF(N182="sníž. přenesená",J182,0)</f>
        <v>0</v>
      </c>
      <c r="BI182" s="239">
        <f>IF(N182="nulová",J182,0)</f>
        <v>0</v>
      </c>
      <c r="BJ182" s="18" t="s">
        <v>85</v>
      </c>
      <c r="BK182" s="239">
        <f>ROUND(I182*H182,2)</f>
        <v>0</v>
      </c>
      <c r="BL182" s="18" t="s">
        <v>245</v>
      </c>
      <c r="BM182" s="238" t="s">
        <v>1573</v>
      </c>
    </row>
    <row r="183" spans="1:47" s="2" customFormat="1" ht="12">
      <c r="A183" s="39"/>
      <c r="B183" s="40"/>
      <c r="C183" s="41"/>
      <c r="D183" s="240" t="s">
        <v>157</v>
      </c>
      <c r="E183" s="41"/>
      <c r="F183" s="241" t="s">
        <v>1574</v>
      </c>
      <c r="G183" s="41"/>
      <c r="H183" s="41"/>
      <c r="I183" s="242"/>
      <c r="J183" s="41"/>
      <c r="K183" s="41"/>
      <c r="L183" s="45"/>
      <c r="M183" s="243"/>
      <c r="N183" s="244"/>
      <c r="O183" s="92"/>
      <c r="P183" s="92"/>
      <c r="Q183" s="92"/>
      <c r="R183" s="92"/>
      <c r="S183" s="92"/>
      <c r="T183" s="93"/>
      <c r="U183" s="39"/>
      <c r="V183" s="39"/>
      <c r="W183" s="39"/>
      <c r="X183" s="39"/>
      <c r="Y183" s="39"/>
      <c r="Z183" s="39"/>
      <c r="AA183" s="39"/>
      <c r="AB183" s="39"/>
      <c r="AC183" s="39"/>
      <c r="AD183" s="39"/>
      <c r="AE183" s="39"/>
      <c r="AT183" s="18" t="s">
        <v>157</v>
      </c>
      <c r="AU183" s="18" t="s">
        <v>87</v>
      </c>
    </row>
    <row r="184" spans="1:63" s="12" customFormat="1" ht="25.9" customHeight="1">
      <c r="A184" s="12"/>
      <c r="B184" s="211"/>
      <c r="C184" s="212"/>
      <c r="D184" s="213" t="s">
        <v>76</v>
      </c>
      <c r="E184" s="214" t="s">
        <v>823</v>
      </c>
      <c r="F184" s="214" t="s">
        <v>824</v>
      </c>
      <c r="G184" s="212"/>
      <c r="H184" s="212"/>
      <c r="I184" s="215"/>
      <c r="J184" s="216">
        <f>BK184</f>
        <v>0</v>
      </c>
      <c r="K184" s="212"/>
      <c r="L184" s="217"/>
      <c r="M184" s="218"/>
      <c r="N184" s="219"/>
      <c r="O184" s="219"/>
      <c r="P184" s="220">
        <f>SUM(P185:P190)</f>
        <v>0</v>
      </c>
      <c r="Q184" s="219"/>
      <c r="R184" s="220">
        <f>SUM(R185:R190)</f>
        <v>0</v>
      </c>
      <c r="S184" s="219"/>
      <c r="T184" s="221">
        <f>SUM(T185:T190)</f>
        <v>0</v>
      </c>
      <c r="U184" s="12"/>
      <c r="V184" s="12"/>
      <c r="W184" s="12"/>
      <c r="X184" s="12"/>
      <c r="Y184" s="12"/>
      <c r="Z184" s="12"/>
      <c r="AA184" s="12"/>
      <c r="AB184" s="12"/>
      <c r="AC184" s="12"/>
      <c r="AD184" s="12"/>
      <c r="AE184" s="12"/>
      <c r="AR184" s="222" t="s">
        <v>155</v>
      </c>
      <c r="AT184" s="223" t="s">
        <v>76</v>
      </c>
      <c r="AU184" s="223" t="s">
        <v>77</v>
      </c>
      <c r="AY184" s="222" t="s">
        <v>148</v>
      </c>
      <c r="BK184" s="224">
        <f>SUM(BK185:BK190)</f>
        <v>0</v>
      </c>
    </row>
    <row r="185" spans="1:65" s="2" customFormat="1" ht="16.5" customHeight="1">
      <c r="A185" s="39"/>
      <c r="B185" s="40"/>
      <c r="C185" s="227" t="s">
        <v>446</v>
      </c>
      <c r="D185" s="227" t="s">
        <v>150</v>
      </c>
      <c r="E185" s="228" t="s">
        <v>1575</v>
      </c>
      <c r="F185" s="229" t="s">
        <v>1576</v>
      </c>
      <c r="G185" s="230" t="s">
        <v>828</v>
      </c>
      <c r="H185" s="231">
        <v>5</v>
      </c>
      <c r="I185" s="232"/>
      <c r="J185" s="233">
        <f>ROUND(I185*H185,2)</f>
        <v>0</v>
      </c>
      <c r="K185" s="229" t="s">
        <v>241</v>
      </c>
      <c r="L185" s="45"/>
      <c r="M185" s="234" t="s">
        <v>1</v>
      </c>
      <c r="N185" s="235" t="s">
        <v>42</v>
      </c>
      <c r="O185" s="92"/>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829</v>
      </c>
      <c r="AT185" s="238" t="s">
        <v>150</v>
      </c>
      <c r="AU185" s="238" t="s">
        <v>85</v>
      </c>
      <c r="AY185" s="18" t="s">
        <v>148</v>
      </c>
      <c r="BE185" s="239">
        <f>IF(N185="základní",J185,0)</f>
        <v>0</v>
      </c>
      <c r="BF185" s="239">
        <f>IF(N185="snížená",J185,0)</f>
        <v>0</v>
      </c>
      <c r="BG185" s="239">
        <f>IF(N185="zákl. přenesená",J185,0)</f>
        <v>0</v>
      </c>
      <c r="BH185" s="239">
        <f>IF(N185="sníž. přenesená",J185,0)</f>
        <v>0</v>
      </c>
      <c r="BI185" s="239">
        <f>IF(N185="nulová",J185,0)</f>
        <v>0</v>
      </c>
      <c r="BJ185" s="18" t="s">
        <v>85</v>
      </c>
      <c r="BK185" s="239">
        <f>ROUND(I185*H185,2)</f>
        <v>0</v>
      </c>
      <c r="BL185" s="18" t="s">
        <v>829</v>
      </c>
      <c r="BM185" s="238" t="s">
        <v>1577</v>
      </c>
    </row>
    <row r="186" spans="1:47" s="2" customFormat="1" ht="12">
      <c r="A186" s="39"/>
      <c r="B186" s="40"/>
      <c r="C186" s="41"/>
      <c r="D186" s="240" t="s">
        <v>157</v>
      </c>
      <c r="E186" s="41"/>
      <c r="F186" s="241" t="s">
        <v>1578</v>
      </c>
      <c r="G186" s="41"/>
      <c r="H186" s="41"/>
      <c r="I186" s="242"/>
      <c r="J186" s="41"/>
      <c r="K186" s="41"/>
      <c r="L186" s="45"/>
      <c r="M186" s="243"/>
      <c r="N186" s="244"/>
      <c r="O186" s="92"/>
      <c r="P186" s="92"/>
      <c r="Q186" s="92"/>
      <c r="R186" s="92"/>
      <c r="S186" s="92"/>
      <c r="T186" s="93"/>
      <c r="U186" s="39"/>
      <c r="V186" s="39"/>
      <c r="W186" s="39"/>
      <c r="X186" s="39"/>
      <c r="Y186" s="39"/>
      <c r="Z186" s="39"/>
      <c r="AA186" s="39"/>
      <c r="AB186" s="39"/>
      <c r="AC186" s="39"/>
      <c r="AD186" s="39"/>
      <c r="AE186" s="39"/>
      <c r="AT186" s="18" t="s">
        <v>157</v>
      </c>
      <c r="AU186" s="18" t="s">
        <v>85</v>
      </c>
    </row>
    <row r="187" spans="1:65" s="2" customFormat="1" ht="16.5" customHeight="1">
      <c r="A187" s="39"/>
      <c r="B187" s="40"/>
      <c r="C187" s="227" t="s">
        <v>451</v>
      </c>
      <c r="D187" s="227" t="s">
        <v>150</v>
      </c>
      <c r="E187" s="228" t="s">
        <v>1575</v>
      </c>
      <c r="F187" s="229" t="s">
        <v>1576</v>
      </c>
      <c r="G187" s="230" t="s">
        <v>828</v>
      </c>
      <c r="H187" s="231">
        <v>5</v>
      </c>
      <c r="I187" s="232"/>
      <c r="J187" s="233">
        <f>ROUND(I187*H187,2)</f>
        <v>0</v>
      </c>
      <c r="K187" s="229" t="s">
        <v>241</v>
      </c>
      <c r="L187" s="45"/>
      <c r="M187" s="234" t="s">
        <v>1</v>
      </c>
      <c r="N187" s="235" t="s">
        <v>42</v>
      </c>
      <c r="O187" s="92"/>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829</v>
      </c>
      <c r="AT187" s="238" t="s">
        <v>150</v>
      </c>
      <c r="AU187" s="238" t="s">
        <v>85</v>
      </c>
      <c r="AY187" s="18" t="s">
        <v>148</v>
      </c>
      <c r="BE187" s="239">
        <f>IF(N187="základní",J187,0)</f>
        <v>0</v>
      </c>
      <c r="BF187" s="239">
        <f>IF(N187="snížená",J187,0)</f>
        <v>0</v>
      </c>
      <c r="BG187" s="239">
        <f>IF(N187="zákl. přenesená",J187,0)</f>
        <v>0</v>
      </c>
      <c r="BH187" s="239">
        <f>IF(N187="sníž. přenesená",J187,0)</f>
        <v>0</v>
      </c>
      <c r="BI187" s="239">
        <f>IF(N187="nulová",J187,0)</f>
        <v>0</v>
      </c>
      <c r="BJ187" s="18" t="s">
        <v>85</v>
      </c>
      <c r="BK187" s="239">
        <f>ROUND(I187*H187,2)</f>
        <v>0</v>
      </c>
      <c r="BL187" s="18" t="s">
        <v>829</v>
      </c>
      <c r="BM187" s="238" t="s">
        <v>1579</v>
      </c>
    </row>
    <row r="188" spans="1:47" s="2" customFormat="1" ht="12">
      <c r="A188" s="39"/>
      <c r="B188" s="40"/>
      <c r="C188" s="41"/>
      <c r="D188" s="240" t="s">
        <v>157</v>
      </c>
      <c r="E188" s="41"/>
      <c r="F188" s="241" t="s">
        <v>1580</v>
      </c>
      <c r="G188" s="41"/>
      <c r="H188" s="41"/>
      <c r="I188" s="242"/>
      <c r="J188" s="41"/>
      <c r="K188" s="41"/>
      <c r="L188" s="45"/>
      <c r="M188" s="243"/>
      <c r="N188" s="244"/>
      <c r="O188" s="92"/>
      <c r="P188" s="92"/>
      <c r="Q188" s="92"/>
      <c r="R188" s="92"/>
      <c r="S188" s="92"/>
      <c r="T188" s="93"/>
      <c r="U188" s="39"/>
      <c r="V188" s="39"/>
      <c r="W188" s="39"/>
      <c r="X188" s="39"/>
      <c r="Y188" s="39"/>
      <c r="Z188" s="39"/>
      <c r="AA188" s="39"/>
      <c r="AB188" s="39"/>
      <c r="AC188" s="39"/>
      <c r="AD188" s="39"/>
      <c r="AE188" s="39"/>
      <c r="AT188" s="18" t="s">
        <v>157</v>
      </c>
      <c r="AU188" s="18" t="s">
        <v>85</v>
      </c>
    </row>
    <row r="189" spans="1:65" s="2" customFormat="1" ht="21.75" customHeight="1">
      <c r="A189" s="39"/>
      <c r="B189" s="40"/>
      <c r="C189" s="227" t="s">
        <v>456</v>
      </c>
      <c r="D189" s="227" t="s">
        <v>150</v>
      </c>
      <c r="E189" s="228" t="s">
        <v>1581</v>
      </c>
      <c r="F189" s="229" t="s">
        <v>1582</v>
      </c>
      <c r="G189" s="230" t="s">
        <v>828</v>
      </c>
      <c r="H189" s="231">
        <v>8</v>
      </c>
      <c r="I189" s="232"/>
      <c r="J189" s="233">
        <f>ROUND(I189*H189,2)</f>
        <v>0</v>
      </c>
      <c r="K189" s="229" t="s">
        <v>241</v>
      </c>
      <c r="L189" s="45"/>
      <c r="M189" s="234" t="s">
        <v>1</v>
      </c>
      <c r="N189" s="235" t="s">
        <v>42</v>
      </c>
      <c r="O189" s="92"/>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829</v>
      </c>
      <c r="AT189" s="238" t="s">
        <v>150</v>
      </c>
      <c r="AU189" s="238" t="s">
        <v>85</v>
      </c>
      <c r="AY189" s="18" t="s">
        <v>148</v>
      </c>
      <c r="BE189" s="239">
        <f>IF(N189="základní",J189,0)</f>
        <v>0</v>
      </c>
      <c r="BF189" s="239">
        <f>IF(N189="snížená",J189,0)</f>
        <v>0</v>
      </c>
      <c r="BG189" s="239">
        <f>IF(N189="zákl. přenesená",J189,0)</f>
        <v>0</v>
      </c>
      <c r="BH189" s="239">
        <f>IF(N189="sníž. přenesená",J189,0)</f>
        <v>0</v>
      </c>
      <c r="BI189" s="239">
        <f>IF(N189="nulová",J189,0)</f>
        <v>0</v>
      </c>
      <c r="BJ189" s="18" t="s">
        <v>85</v>
      </c>
      <c r="BK189" s="239">
        <f>ROUND(I189*H189,2)</f>
        <v>0</v>
      </c>
      <c r="BL189" s="18" t="s">
        <v>829</v>
      </c>
      <c r="BM189" s="238" t="s">
        <v>1583</v>
      </c>
    </row>
    <row r="190" spans="1:47" s="2" customFormat="1" ht="12">
      <c r="A190" s="39"/>
      <c r="B190" s="40"/>
      <c r="C190" s="41"/>
      <c r="D190" s="240" t="s">
        <v>157</v>
      </c>
      <c r="E190" s="41"/>
      <c r="F190" s="241" t="s">
        <v>1584</v>
      </c>
      <c r="G190" s="41"/>
      <c r="H190" s="41"/>
      <c r="I190" s="242"/>
      <c r="J190" s="41"/>
      <c r="K190" s="41"/>
      <c r="L190" s="45"/>
      <c r="M190" s="309"/>
      <c r="N190" s="310"/>
      <c r="O190" s="303"/>
      <c r="P190" s="303"/>
      <c r="Q190" s="303"/>
      <c r="R190" s="303"/>
      <c r="S190" s="303"/>
      <c r="T190" s="311"/>
      <c r="U190" s="39"/>
      <c r="V190" s="39"/>
      <c r="W190" s="39"/>
      <c r="X190" s="39"/>
      <c r="Y190" s="39"/>
      <c r="Z190" s="39"/>
      <c r="AA190" s="39"/>
      <c r="AB190" s="39"/>
      <c r="AC190" s="39"/>
      <c r="AD190" s="39"/>
      <c r="AE190" s="39"/>
      <c r="AT190" s="18" t="s">
        <v>157</v>
      </c>
      <c r="AU190" s="18" t="s">
        <v>85</v>
      </c>
    </row>
    <row r="191" spans="1:31" s="2" customFormat="1" ht="6.95" customHeight="1">
      <c r="A191" s="39"/>
      <c r="B191" s="67"/>
      <c r="C191" s="68"/>
      <c r="D191" s="68"/>
      <c r="E191" s="68"/>
      <c r="F191" s="68"/>
      <c r="G191" s="68"/>
      <c r="H191" s="68"/>
      <c r="I191" s="68"/>
      <c r="J191" s="68"/>
      <c r="K191" s="68"/>
      <c r="L191" s="45"/>
      <c r="M191" s="39"/>
      <c r="O191" s="39"/>
      <c r="P191" s="39"/>
      <c r="Q191" s="39"/>
      <c r="R191" s="39"/>
      <c r="S191" s="39"/>
      <c r="T191" s="39"/>
      <c r="U191" s="39"/>
      <c r="V191" s="39"/>
      <c r="W191" s="39"/>
      <c r="X191" s="39"/>
      <c r="Y191" s="39"/>
      <c r="Z191" s="39"/>
      <c r="AA191" s="39"/>
      <c r="AB191" s="39"/>
      <c r="AC191" s="39"/>
      <c r="AD191" s="39"/>
      <c r="AE191" s="39"/>
    </row>
  </sheetData>
  <sheetProtection password="CC35" sheet="1" objects="1" scenarios="1" formatColumns="0" formatRows="0" autoFilter="0"/>
  <autoFilter ref="C122:K190"/>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2:12" s="1" customFormat="1" ht="12" customHeight="1">
      <c r="B8" s="21"/>
      <c r="D8" s="151" t="s">
        <v>114</v>
      </c>
      <c r="L8" s="21"/>
    </row>
    <row r="9" spans="1:31" s="2" customFormat="1" ht="16.5" customHeight="1">
      <c r="A9" s="39"/>
      <c r="B9" s="45"/>
      <c r="C9" s="39"/>
      <c r="D9" s="39"/>
      <c r="E9" s="152" t="s">
        <v>1422</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1423</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1585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12. 11. 2021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37</v>
      </c>
      <c r="E32" s="39"/>
      <c r="F32" s="39"/>
      <c r="G32" s="39"/>
      <c r="H32" s="39"/>
      <c r="I32" s="39"/>
      <c r="J32" s="161">
        <f>ROUND(J121,2)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39</v>
      </c>
      <c r="G34" s="39"/>
      <c r="H34" s="39"/>
      <c r="I34" s="162" t="s">
        <v>38</v>
      </c>
      <c r="J34" s="162" t="s">
        <v>40</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41</v>
      </c>
      <c r="E35" s="151" t="s">
        <v>42</v>
      </c>
      <c r="F35" s="164">
        <f>ROUND((SUM(BE121:BE143)),2)</f>
        <v>0</v>
      </c>
      <c r="G35" s="39"/>
      <c r="H35" s="39"/>
      <c r="I35" s="165">
        <v>0.21</v>
      </c>
      <c r="J35" s="164">
        <f>ROUND(((SUM(BE121:BE143))*I35),2)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43</v>
      </c>
      <c r="F36" s="164">
        <f>ROUND((SUM(BF121:BF143)),2)</f>
        <v>0</v>
      </c>
      <c r="G36" s="39"/>
      <c r="H36" s="39"/>
      <c r="I36" s="165">
        <v>0.15</v>
      </c>
      <c r="J36" s="164">
        <f>ROUND(((SUM(BF121:BF143))*I36),2)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44</v>
      </c>
      <c r="F37" s="164">
        <f>ROUND((SUM(BG121:BG143)),2)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45</v>
      </c>
      <c r="F38" s="164">
        <f>ROUND((SUM(BH121:BH143)),2)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46</v>
      </c>
      <c r="F39" s="164">
        <f>ROUND((SUM(BI121:BI143)),2)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114</v>
      </c>
      <c r="D86" s="23"/>
      <c r="E86" s="23"/>
      <c r="F86" s="23"/>
      <c r="G86" s="23"/>
      <c r="H86" s="23"/>
      <c r="I86" s="23"/>
      <c r="J86" s="23"/>
      <c r="K86" s="23"/>
      <c r="L86" s="21"/>
    </row>
    <row r="87" spans="1:31" s="2" customFormat="1" ht="16.5" customHeight="1">
      <c r="A87" s="39"/>
      <c r="B87" s="40"/>
      <c r="C87" s="41"/>
      <c r="D87" s="41"/>
      <c r="E87" s="184" t="s">
        <v>1422</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1423</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05.2 - ROZPOČET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Pražská 931</v>
      </c>
      <c r="G91" s="41"/>
      <c r="H91" s="41"/>
      <c r="I91" s="33" t="s">
        <v>22</v>
      </c>
      <c r="J91" s="80" t="str">
        <f>IF(J14="","",J14)</f>
        <v>12. 11. 2021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SPŠS a OA Pražská 931, Náchod</v>
      </c>
      <c r="G93" s="41"/>
      <c r="H93" s="41"/>
      <c r="I93" s="33" t="s">
        <v>30</v>
      </c>
      <c r="J93" s="37" t="str">
        <f>E23</f>
        <v>OBCHODNÍ PROJEKT HRADEC KRÁLOVÉ v.o.s.</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118</v>
      </c>
      <c r="D96" s="186"/>
      <c r="E96" s="186"/>
      <c r="F96" s="186"/>
      <c r="G96" s="186"/>
      <c r="H96" s="186"/>
      <c r="I96" s="186"/>
      <c r="J96" s="187" t="s">
        <v>119</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120</v>
      </c>
      <c r="D98" s="41"/>
      <c r="E98" s="41"/>
      <c r="F98" s="41"/>
      <c r="G98" s="41"/>
      <c r="H98" s="41"/>
      <c r="I98" s="41"/>
      <c r="J98" s="111">
        <f>J121</f>
        <v>0</v>
      </c>
      <c r="K98" s="41"/>
      <c r="L98" s="64"/>
      <c r="S98" s="39"/>
      <c r="T98" s="39"/>
      <c r="U98" s="39"/>
      <c r="V98" s="39"/>
      <c r="W98" s="39"/>
      <c r="X98" s="39"/>
      <c r="Y98" s="39"/>
      <c r="Z98" s="39"/>
      <c r="AA98" s="39"/>
      <c r="AB98" s="39"/>
      <c r="AC98" s="39"/>
      <c r="AD98" s="39"/>
      <c r="AE98" s="39"/>
      <c r="AU98" s="18" t="s">
        <v>121</v>
      </c>
    </row>
    <row r="99" spans="1:31" s="9" customFormat="1" ht="24.95" customHeight="1">
      <c r="A99" s="9"/>
      <c r="B99" s="189"/>
      <c r="C99" s="190"/>
      <c r="D99" s="191" t="s">
        <v>1586</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133</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184" t="str">
        <f>E7</f>
        <v>Snížení en. náročnosti budovy dílen VOŠS a SPŠS v Náchodě</v>
      </c>
      <c r="F109" s="33"/>
      <c r="G109" s="33"/>
      <c r="H109" s="33"/>
      <c r="I109" s="41"/>
      <c r="J109" s="41"/>
      <c r="K109" s="41"/>
      <c r="L109" s="64"/>
      <c r="S109" s="39"/>
      <c r="T109" s="39"/>
      <c r="U109" s="39"/>
      <c r="V109" s="39"/>
      <c r="W109" s="39"/>
      <c r="X109" s="39"/>
      <c r="Y109" s="39"/>
      <c r="Z109" s="39"/>
      <c r="AA109" s="39"/>
      <c r="AB109" s="39"/>
      <c r="AC109" s="39"/>
      <c r="AD109" s="39"/>
      <c r="AE109" s="39"/>
    </row>
    <row r="110" spans="2:12" s="1" customFormat="1" ht="12" customHeight="1">
      <c r="B110" s="22"/>
      <c r="C110" s="33" t="s">
        <v>114</v>
      </c>
      <c r="D110" s="23"/>
      <c r="E110" s="23"/>
      <c r="F110" s="23"/>
      <c r="G110" s="23"/>
      <c r="H110" s="23"/>
      <c r="I110" s="23"/>
      <c r="J110" s="23"/>
      <c r="K110" s="23"/>
      <c r="L110" s="21"/>
    </row>
    <row r="111" spans="1:31" s="2" customFormat="1" ht="16.5" customHeight="1">
      <c r="A111" s="39"/>
      <c r="B111" s="40"/>
      <c r="C111" s="41"/>
      <c r="D111" s="41"/>
      <c r="E111" s="184" t="s">
        <v>1422</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1423</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E11</f>
        <v>05.2 - ROZPOČET</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F14</f>
        <v>Pražská 931</v>
      </c>
      <c r="G115" s="41"/>
      <c r="H115" s="41"/>
      <c r="I115" s="33" t="s">
        <v>22</v>
      </c>
      <c r="J115" s="80" t="str">
        <f>IF(J14="","",J14)</f>
        <v>12. 11. 2021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E17</f>
        <v>SPŠS a OA Pražská 931, Náchod</v>
      </c>
      <c r="G117" s="41"/>
      <c r="H117" s="41"/>
      <c r="I117" s="33" t="s">
        <v>30</v>
      </c>
      <c r="J117" s="37" t="str">
        <f>E23</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IF(E20="","",E20)</f>
        <v>Vyplň údaj</v>
      </c>
      <c r="G118" s="41"/>
      <c r="H118" s="41"/>
      <c r="I118" s="33" t="s">
        <v>33</v>
      </c>
      <c r="J118" s="37" t="str">
        <f>E26</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f>
        <v>0</v>
      </c>
      <c r="Q121" s="105"/>
      <c r="R121" s="208">
        <f>R122</f>
        <v>0</v>
      </c>
      <c r="S121" s="105"/>
      <c r="T121" s="209">
        <f>T122</f>
        <v>0</v>
      </c>
      <c r="U121" s="39"/>
      <c r="V121" s="39"/>
      <c r="W121" s="39"/>
      <c r="X121" s="39"/>
      <c r="Y121" s="39"/>
      <c r="Z121" s="39"/>
      <c r="AA121" s="39"/>
      <c r="AB121" s="39"/>
      <c r="AC121" s="39"/>
      <c r="AD121" s="39"/>
      <c r="AE121" s="39"/>
      <c r="AT121" s="18" t="s">
        <v>76</v>
      </c>
      <c r="AU121" s="18" t="s">
        <v>121</v>
      </c>
      <c r="BK121" s="210">
        <f>BK122</f>
        <v>0</v>
      </c>
    </row>
    <row r="122" spans="1:63" s="12" customFormat="1" ht="25.9" customHeight="1">
      <c r="A122" s="12"/>
      <c r="B122" s="211"/>
      <c r="C122" s="212"/>
      <c r="D122" s="213" t="s">
        <v>76</v>
      </c>
      <c r="E122" s="214" t="s">
        <v>1587</v>
      </c>
      <c r="F122" s="214" t="s">
        <v>1588</v>
      </c>
      <c r="G122" s="212"/>
      <c r="H122" s="212"/>
      <c r="I122" s="215"/>
      <c r="J122" s="216">
        <f>BK122</f>
        <v>0</v>
      </c>
      <c r="K122" s="212"/>
      <c r="L122" s="217"/>
      <c r="M122" s="218"/>
      <c r="N122" s="219"/>
      <c r="O122" s="219"/>
      <c r="P122" s="220">
        <f>SUM(P123:P143)</f>
        <v>0</v>
      </c>
      <c r="Q122" s="219"/>
      <c r="R122" s="220">
        <f>SUM(R123:R143)</f>
        <v>0</v>
      </c>
      <c r="S122" s="219"/>
      <c r="T122" s="221">
        <f>SUM(T123:T143)</f>
        <v>0</v>
      </c>
      <c r="U122" s="12"/>
      <c r="V122" s="12"/>
      <c r="W122" s="12"/>
      <c r="X122" s="12"/>
      <c r="Y122" s="12"/>
      <c r="Z122" s="12"/>
      <c r="AA122" s="12"/>
      <c r="AB122" s="12"/>
      <c r="AC122" s="12"/>
      <c r="AD122" s="12"/>
      <c r="AE122" s="12"/>
      <c r="AR122" s="222" t="s">
        <v>85</v>
      </c>
      <c r="AT122" s="223" t="s">
        <v>76</v>
      </c>
      <c r="AU122" s="223" t="s">
        <v>77</v>
      </c>
      <c r="AY122" s="222" t="s">
        <v>148</v>
      </c>
      <c r="BK122" s="224">
        <f>SUM(BK123:BK143)</f>
        <v>0</v>
      </c>
    </row>
    <row r="123" spans="1:65" s="2" customFormat="1" ht="21.75" customHeight="1">
      <c r="A123" s="39"/>
      <c r="B123" s="40"/>
      <c r="C123" s="227" t="s">
        <v>85</v>
      </c>
      <c r="D123" s="227" t="s">
        <v>150</v>
      </c>
      <c r="E123" s="228" t="s">
        <v>1589</v>
      </c>
      <c r="F123" s="229" t="s">
        <v>1590</v>
      </c>
      <c r="G123" s="230" t="s">
        <v>1331</v>
      </c>
      <c r="H123" s="231">
        <v>1</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16.5" customHeight="1">
      <c r="A124" s="39"/>
      <c r="B124" s="40"/>
      <c r="C124" s="227" t="s">
        <v>87</v>
      </c>
      <c r="D124" s="227" t="s">
        <v>150</v>
      </c>
      <c r="E124" s="228" t="s">
        <v>1591</v>
      </c>
      <c r="F124" s="229" t="s">
        <v>1592</v>
      </c>
      <c r="G124" s="230" t="s">
        <v>1331</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5" s="2" customFormat="1" ht="16.5" customHeight="1">
      <c r="A125" s="39"/>
      <c r="B125" s="40"/>
      <c r="C125" s="227" t="s">
        <v>168</v>
      </c>
      <c r="D125" s="227" t="s">
        <v>150</v>
      </c>
      <c r="E125" s="228" t="s">
        <v>1593</v>
      </c>
      <c r="F125" s="229" t="s">
        <v>1594</v>
      </c>
      <c r="G125" s="230" t="s">
        <v>1331</v>
      </c>
      <c r="H125" s="231">
        <v>1</v>
      </c>
      <c r="I125" s="232"/>
      <c r="J125" s="233">
        <f>ROUND(I125*H125,2)</f>
        <v>0</v>
      </c>
      <c r="K125" s="229" t="s">
        <v>1</v>
      </c>
      <c r="L125" s="45"/>
      <c r="M125" s="234" t="s">
        <v>1</v>
      </c>
      <c r="N125" s="235" t="s">
        <v>42</v>
      </c>
      <c r="O125" s="92"/>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155</v>
      </c>
      <c r="AT125" s="238" t="s">
        <v>150</v>
      </c>
      <c r="AU125" s="238" t="s">
        <v>85</v>
      </c>
      <c r="AY125" s="18" t="s">
        <v>148</v>
      </c>
      <c r="BE125" s="239">
        <f>IF(N125="základní",J125,0)</f>
        <v>0</v>
      </c>
      <c r="BF125" s="239">
        <f>IF(N125="snížená",J125,0)</f>
        <v>0</v>
      </c>
      <c r="BG125" s="239">
        <f>IF(N125="zákl. přenesená",J125,0)</f>
        <v>0</v>
      </c>
      <c r="BH125" s="239">
        <f>IF(N125="sníž. přenesená",J125,0)</f>
        <v>0</v>
      </c>
      <c r="BI125" s="239">
        <f>IF(N125="nulová",J125,0)</f>
        <v>0</v>
      </c>
      <c r="BJ125" s="18" t="s">
        <v>85</v>
      </c>
      <c r="BK125" s="239">
        <f>ROUND(I125*H125,2)</f>
        <v>0</v>
      </c>
      <c r="BL125" s="18" t="s">
        <v>155</v>
      </c>
      <c r="BM125" s="238" t="s">
        <v>182</v>
      </c>
    </row>
    <row r="126" spans="1:65" s="2" customFormat="1" ht="24.15" customHeight="1">
      <c r="A126" s="39"/>
      <c r="B126" s="40"/>
      <c r="C126" s="227" t="s">
        <v>155</v>
      </c>
      <c r="D126" s="227" t="s">
        <v>150</v>
      </c>
      <c r="E126" s="228" t="s">
        <v>1595</v>
      </c>
      <c r="F126" s="229" t="s">
        <v>1596</v>
      </c>
      <c r="G126" s="230" t="s">
        <v>1331</v>
      </c>
      <c r="H126" s="231">
        <v>3</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192</v>
      </c>
    </row>
    <row r="127" spans="1:65" s="2" customFormat="1" ht="16.5" customHeight="1">
      <c r="A127" s="39"/>
      <c r="B127" s="40"/>
      <c r="C127" s="227" t="s">
        <v>178</v>
      </c>
      <c r="D127" s="227" t="s">
        <v>150</v>
      </c>
      <c r="E127" s="228" t="s">
        <v>1597</v>
      </c>
      <c r="F127" s="229" t="s">
        <v>1598</v>
      </c>
      <c r="G127" s="230" t="s">
        <v>1331</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215</v>
      </c>
    </row>
    <row r="128" spans="1:65" s="2" customFormat="1" ht="21.75" customHeight="1">
      <c r="A128" s="39"/>
      <c r="B128" s="40"/>
      <c r="C128" s="227" t="s">
        <v>182</v>
      </c>
      <c r="D128" s="227" t="s">
        <v>150</v>
      </c>
      <c r="E128" s="228" t="s">
        <v>1599</v>
      </c>
      <c r="F128" s="229" t="s">
        <v>1600</v>
      </c>
      <c r="G128" s="230" t="s">
        <v>1331</v>
      </c>
      <c r="H128" s="231">
        <v>6</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223</v>
      </c>
    </row>
    <row r="129" spans="1:65" s="2" customFormat="1" ht="24.15" customHeight="1">
      <c r="A129" s="39"/>
      <c r="B129" s="40"/>
      <c r="C129" s="227" t="s">
        <v>188</v>
      </c>
      <c r="D129" s="227" t="s">
        <v>150</v>
      </c>
      <c r="E129" s="228" t="s">
        <v>1601</v>
      </c>
      <c r="F129" s="229" t="s">
        <v>1602</v>
      </c>
      <c r="G129" s="230" t="s">
        <v>1331</v>
      </c>
      <c r="H129" s="231">
        <v>32</v>
      </c>
      <c r="I129" s="232"/>
      <c r="J129" s="233">
        <f>ROUND(I129*H129,2)</f>
        <v>0</v>
      </c>
      <c r="K129" s="229" t="s">
        <v>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155</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155</v>
      </c>
      <c r="BM129" s="238" t="s">
        <v>233</v>
      </c>
    </row>
    <row r="130" spans="1:65" s="2" customFormat="1" ht="16.5" customHeight="1">
      <c r="A130" s="39"/>
      <c r="B130" s="40"/>
      <c r="C130" s="227" t="s">
        <v>192</v>
      </c>
      <c r="D130" s="227" t="s">
        <v>150</v>
      </c>
      <c r="E130" s="228" t="s">
        <v>1603</v>
      </c>
      <c r="F130" s="229" t="s">
        <v>1604</v>
      </c>
      <c r="G130" s="230" t="s">
        <v>1331</v>
      </c>
      <c r="H130" s="231">
        <v>9</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245</v>
      </c>
    </row>
    <row r="131" spans="1:65" s="2" customFormat="1" ht="24.15" customHeight="1">
      <c r="A131" s="39"/>
      <c r="B131" s="40"/>
      <c r="C131" s="227" t="s">
        <v>199</v>
      </c>
      <c r="D131" s="227" t="s">
        <v>150</v>
      </c>
      <c r="E131" s="228" t="s">
        <v>1605</v>
      </c>
      <c r="F131" s="229" t="s">
        <v>1606</v>
      </c>
      <c r="G131" s="230" t="s">
        <v>1331</v>
      </c>
      <c r="H131" s="231">
        <v>5</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273</v>
      </c>
    </row>
    <row r="132" spans="1:65" s="2" customFormat="1" ht="16.5" customHeight="1">
      <c r="A132" s="39"/>
      <c r="B132" s="40"/>
      <c r="C132" s="227" t="s">
        <v>215</v>
      </c>
      <c r="D132" s="227" t="s">
        <v>150</v>
      </c>
      <c r="E132" s="228" t="s">
        <v>1607</v>
      </c>
      <c r="F132" s="229" t="s">
        <v>1608</v>
      </c>
      <c r="G132" s="230" t="s">
        <v>303</v>
      </c>
      <c r="H132" s="231">
        <v>8</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284</v>
      </c>
    </row>
    <row r="133" spans="1:65" s="2" customFormat="1" ht="16.5" customHeight="1">
      <c r="A133" s="39"/>
      <c r="B133" s="40"/>
      <c r="C133" s="227" t="s">
        <v>219</v>
      </c>
      <c r="D133" s="227" t="s">
        <v>150</v>
      </c>
      <c r="E133" s="228" t="s">
        <v>1609</v>
      </c>
      <c r="F133" s="229" t="s">
        <v>1610</v>
      </c>
      <c r="G133" s="230" t="s">
        <v>303</v>
      </c>
      <c r="H133" s="231">
        <v>30</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294</v>
      </c>
    </row>
    <row r="134" spans="1:65" s="2" customFormat="1" ht="16.5" customHeight="1">
      <c r="A134" s="39"/>
      <c r="B134" s="40"/>
      <c r="C134" s="227" t="s">
        <v>223</v>
      </c>
      <c r="D134" s="227" t="s">
        <v>150</v>
      </c>
      <c r="E134" s="228" t="s">
        <v>1611</v>
      </c>
      <c r="F134" s="229" t="s">
        <v>1612</v>
      </c>
      <c r="G134" s="230" t="s">
        <v>303</v>
      </c>
      <c r="H134" s="231">
        <v>45</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309</v>
      </c>
    </row>
    <row r="135" spans="1:65" s="2" customFormat="1" ht="16.5" customHeight="1">
      <c r="A135" s="39"/>
      <c r="B135" s="40"/>
      <c r="C135" s="227" t="s">
        <v>229</v>
      </c>
      <c r="D135" s="227" t="s">
        <v>150</v>
      </c>
      <c r="E135" s="228" t="s">
        <v>1613</v>
      </c>
      <c r="F135" s="229" t="s">
        <v>1614</v>
      </c>
      <c r="G135" s="230" t="s">
        <v>1331</v>
      </c>
      <c r="H135" s="231">
        <v>2</v>
      </c>
      <c r="I135" s="232"/>
      <c r="J135" s="233">
        <f>ROUND(I135*H135,2)</f>
        <v>0</v>
      </c>
      <c r="K135" s="229" t="s">
        <v>1</v>
      </c>
      <c r="L135" s="45"/>
      <c r="M135" s="234" t="s">
        <v>1</v>
      </c>
      <c r="N135" s="235" t="s">
        <v>42</v>
      </c>
      <c r="O135" s="92"/>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155</v>
      </c>
      <c r="AT135" s="238" t="s">
        <v>150</v>
      </c>
      <c r="AU135" s="238" t="s">
        <v>85</v>
      </c>
      <c r="AY135" s="18" t="s">
        <v>148</v>
      </c>
      <c r="BE135" s="239">
        <f>IF(N135="základní",J135,0)</f>
        <v>0</v>
      </c>
      <c r="BF135" s="239">
        <f>IF(N135="snížená",J135,0)</f>
        <v>0</v>
      </c>
      <c r="BG135" s="239">
        <f>IF(N135="zákl. přenesená",J135,0)</f>
        <v>0</v>
      </c>
      <c r="BH135" s="239">
        <f>IF(N135="sníž. přenesená",J135,0)</f>
        <v>0</v>
      </c>
      <c r="BI135" s="239">
        <f>IF(N135="nulová",J135,0)</f>
        <v>0</v>
      </c>
      <c r="BJ135" s="18" t="s">
        <v>85</v>
      </c>
      <c r="BK135" s="239">
        <f>ROUND(I135*H135,2)</f>
        <v>0</v>
      </c>
      <c r="BL135" s="18" t="s">
        <v>155</v>
      </c>
      <c r="BM135" s="238" t="s">
        <v>319</v>
      </c>
    </row>
    <row r="136" spans="1:65" s="2" customFormat="1" ht="16.5" customHeight="1">
      <c r="A136" s="39"/>
      <c r="B136" s="40"/>
      <c r="C136" s="227" t="s">
        <v>233</v>
      </c>
      <c r="D136" s="227" t="s">
        <v>150</v>
      </c>
      <c r="E136" s="228" t="s">
        <v>1615</v>
      </c>
      <c r="F136" s="229" t="s">
        <v>1616</v>
      </c>
      <c r="G136" s="230" t="s">
        <v>1331</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331</v>
      </c>
    </row>
    <row r="137" spans="1:65" s="2" customFormat="1" ht="16.5" customHeight="1">
      <c r="A137" s="39"/>
      <c r="B137" s="40"/>
      <c r="C137" s="227" t="s">
        <v>8</v>
      </c>
      <c r="D137" s="227" t="s">
        <v>150</v>
      </c>
      <c r="E137" s="228" t="s">
        <v>1617</v>
      </c>
      <c r="F137" s="229" t="s">
        <v>1618</v>
      </c>
      <c r="G137" s="230" t="s">
        <v>1331</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338</v>
      </c>
    </row>
    <row r="138" spans="1:65" s="2" customFormat="1" ht="16.5" customHeight="1">
      <c r="A138" s="39"/>
      <c r="B138" s="40"/>
      <c r="C138" s="227" t="s">
        <v>245</v>
      </c>
      <c r="D138" s="227" t="s">
        <v>150</v>
      </c>
      <c r="E138" s="228" t="s">
        <v>1619</v>
      </c>
      <c r="F138" s="229" t="s">
        <v>1620</v>
      </c>
      <c r="G138" s="230" t="s">
        <v>1331</v>
      </c>
      <c r="H138" s="231">
        <v>2</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351</v>
      </c>
    </row>
    <row r="139" spans="1:65" s="2" customFormat="1" ht="16.5" customHeight="1">
      <c r="A139" s="39"/>
      <c r="B139" s="40"/>
      <c r="C139" s="227" t="s">
        <v>269</v>
      </c>
      <c r="D139" s="227" t="s">
        <v>150</v>
      </c>
      <c r="E139" s="228" t="s">
        <v>1621</v>
      </c>
      <c r="F139" s="229" t="s">
        <v>1622</v>
      </c>
      <c r="G139" s="230" t="s">
        <v>303</v>
      </c>
      <c r="H139" s="231">
        <v>1</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359</v>
      </c>
    </row>
    <row r="140" spans="1:65" s="2" customFormat="1" ht="16.5" customHeight="1">
      <c r="A140" s="39"/>
      <c r="B140" s="40"/>
      <c r="C140" s="227" t="s">
        <v>273</v>
      </c>
      <c r="D140" s="227" t="s">
        <v>150</v>
      </c>
      <c r="E140" s="228" t="s">
        <v>1623</v>
      </c>
      <c r="F140" s="229" t="s">
        <v>1624</v>
      </c>
      <c r="G140" s="230" t="s">
        <v>1331</v>
      </c>
      <c r="H140" s="231">
        <v>2</v>
      </c>
      <c r="I140" s="232"/>
      <c r="J140" s="233">
        <f>ROUND(I140*H140,2)</f>
        <v>0</v>
      </c>
      <c r="K140" s="229" t="s">
        <v>1</v>
      </c>
      <c r="L140" s="45"/>
      <c r="M140" s="234" t="s">
        <v>1</v>
      </c>
      <c r="N140" s="235" t="s">
        <v>42</v>
      </c>
      <c r="O140" s="92"/>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155</v>
      </c>
      <c r="AT140" s="238" t="s">
        <v>150</v>
      </c>
      <c r="AU140" s="238" t="s">
        <v>85</v>
      </c>
      <c r="AY140" s="18" t="s">
        <v>148</v>
      </c>
      <c r="BE140" s="239">
        <f>IF(N140="základní",J140,0)</f>
        <v>0</v>
      </c>
      <c r="BF140" s="239">
        <f>IF(N140="snížená",J140,0)</f>
        <v>0</v>
      </c>
      <c r="BG140" s="239">
        <f>IF(N140="zákl. přenesená",J140,0)</f>
        <v>0</v>
      </c>
      <c r="BH140" s="239">
        <f>IF(N140="sníž. přenesená",J140,0)</f>
        <v>0</v>
      </c>
      <c r="BI140" s="239">
        <f>IF(N140="nulová",J140,0)</f>
        <v>0</v>
      </c>
      <c r="BJ140" s="18" t="s">
        <v>85</v>
      </c>
      <c r="BK140" s="239">
        <f>ROUND(I140*H140,2)</f>
        <v>0</v>
      </c>
      <c r="BL140" s="18" t="s">
        <v>155</v>
      </c>
      <c r="BM140" s="238" t="s">
        <v>371</v>
      </c>
    </row>
    <row r="141" spans="1:65" s="2" customFormat="1" ht="24.15" customHeight="1">
      <c r="A141" s="39"/>
      <c r="B141" s="40"/>
      <c r="C141" s="227" t="s">
        <v>277</v>
      </c>
      <c r="D141" s="227" t="s">
        <v>150</v>
      </c>
      <c r="E141" s="228" t="s">
        <v>1625</v>
      </c>
      <c r="F141" s="229" t="s">
        <v>1626</v>
      </c>
      <c r="G141" s="230" t="s">
        <v>828</v>
      </c>
      <c r="H141" s="231">
        <v>20</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155</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155</v>
      </c>
      <c r="BM141" s="238" t="s">
        <v>383</v>
      </c>
    </row>
    <row r="142" spans="1:65" s="2" customFormat="1" ht="16.5" customHeight="1">
      <c r="A142" s="39"/>
      <c r="B142" s="40"/>
      <c r="C142" s="227" t="s">
        <v>284</v>
      </c>
      <c r="D142" s="227" t="s">
        <v>150</v>
      </c>
      <c r="E142" s="228" t="s">
        <v>1627</v>
      </c>
      <c r="F142" s="229" t="s">
        <v>1628</v>
      </c>
      <c r="G142" s="230" t="s">
        <v>828</v>
      </c>
      <c r="H142" s="231">
        <v>8</v>
      </c>
      <c r="I142" s="232"/>
      <c r="J142" s="233">
        <f>ROUND(I142*H142,2)</f>
        <v>0</v>
      </c>
      <c r="K142" s="229" t="s">
        <v>1</v>
      </c>
      <c r="L142" s="45"/>
      <c r="M142" s="234" t="s">
        <v>1</v>
      </c>
      <c r="N142" s="235" t="s">
        <v>42</v>
      </c>
      <c r="O142" s="92"/>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155</v>
      </c>
      <c r="AT142" s="238" t="s">
        <v>150</v>
      </c>
      <c r="AU142" s="238" t="s">
        <v>85</v>
      </c>
      <c r="AY142" s="18" t="s">
        <v>148</v>
      </c>
      <c r="BE142" s="239">
        <f>IF(N142="základní",J142,0)</f>
        <v>0</v>
      </c>
      <c r="BF142" s="239">
        <f>IF(N142="snížená",J142,0)</f>
        <v>0</v>
      </c>
      <c r="BG142" s="239">
        <f>IF(N142="zákl. přenesená",J142,0)</f>
        <v>0</v>
      </c>
      <c r="BH142" s="239">
        <f>IF(N142="sníž. přenesená",J142,0)</f>
        <v>0</v>
      </c>
      <c r="BI142" s="239">
        <f>IF(N142="nulová",J142,0)</f>
        <v>0</v>
      </c>
      <c r="BJ142" s="18" t="s">
        <v>85</v>
      </c>
      <c r="BK142" s="239">
        <f>ROUND(I142*H142,2)</f>
        <v>0</v>
      </c>
      <c r="BL142" s="18" t="s">
        <v>155</v>
      </c>
      <c r="BM142" s="238" t="s">
        <v>390</v>
      </c>
    </row>
    <row r="143" spans="1:65" s="2" customFormat="1" ht="16.5" customHeight="1">
      <c r="A143" s="39"/>
      <c r="B143" s="40"/>
      <c r="C143" s="227" t="s">
        <v>7</v>
      </c>
      <c r="D143" s="227" t="s">
        <v>150</v>
      </c>
      <c r="E143" s="228" t="s">
        <v>1629</v>
      </c>
      <c r="F143" s="229" t="s">
        <v>1630</v>
      </c>
      <c r="G143" s="230" t="s">
        <v>828</v>
      </c>
      <c r="H143" s="231">
        <v>5</v>
      </c>
      <c r="I143" s="232"/>
      <c r="J143" s="233">
        <f>ROUND(I143*H143,2)</f>
        <v>0</v>
      </c>
      <c r="K143" s="229" t="s">
        <v>1</v>
      </c>
      <c r="L143" s="45"/>
      <c r="M143" s="301" t="s">
        <v>1</v>
      </c>
      <c r="N143" s="302" t="s">
        <v>42</v>
      </c>
      <c r="O143" s="303"/>
      <c r="P143" s="304">
        <f>O143*H143</f>
        <v>0</v>
      </c>
      <c r="Q143" s="304">
        <v>0</v>
      </c>
      <c r="R143" s="304">
        <f>Q143*H143</f>
        <v>0</v>
      </c>
      <c r="S143" s="304">
        <v>0</v>
      </c>
      <c r="T143" s="305">
        <f>S143*H143</f>
        <v>0</v>
      </c>
      <c r="U143" s="39"/>
      <c r="V143" s="39"/>
      <c r="W143" s="39"/>
      <c r="X143" s="39"/>
      <c r="Y143" s="39"/>
      <c r="Z143" s="39"/>
      <c r="AA143" s="39"/>
      <c r="AB143" s="39"/>
      <c r="AC143" s="39"/>
      <c r="AD143" s="39"/>
      <c r="AE143" s="39"/>
      <c r="AR143" s="238" t="s">
        <v>155</v>
      </c>
      <c r="AT143" s="238" t="s">
        <v>150</v>
      </c>
      <c r="AU143" s="238" t="s">
        <v>85</v>
      </c>
      <c r="AY143" s="18" t="s">
        <v>148</v>
      </c>
      <c r="BE143" s="239">
        <f>IF(N143="základní",J143,0)</f>
        <v>0</v>
      </c>
      <c r="BF143" s="239">
        <f>IF(N143="snížená",J143,0)</f>
        <v>0</v>
      </c>
      <c r="BG143" s="239">
        <f>IF(N143="zákl. přenesená",J143,0)</f>
        <v>0</v>
      </c>
      <c r="BH143" s="239">
        <f>IF(N143="sníž. přenesená",J143,0)</f>
        <v>0</v>
      </c>
      <c r="BI143" s="239">
        <f>IF(N143="nulová",J143,0)</f>
        <v>0</v>
      </c>
      <c r="BJ143" s="18" t="s">
        <v>85</v>
      </c>
      <c r="BK143" s="239">
        <f>ROUND(I143*H143,2)</f>
        <v>0</v>
      </c>
      <c r="BL143" s="18" t="s">
        <v>155</v>
      </c>
      <c r="BM143" s="238" t="s">
        <v>400</v>
      </c>
    </row>
    <row r="144" spans="1:31" s="2" customFormat="1" ht="6.95" customHeight="1">
      <c r="A144" s="39"/>
      <c r="B144" s="67"/>
      <c r="C144" s="68"/>
      <c r="D144" s="68"/>
      <c r="E144" s="68"/>
      <c r="F144" s="68"/>
      <c r="G144" s="68"/>
      <c r="H144" s="68"/>
      <c r="I144" s="68"/>
      <c r="J144" s="68"/>
      <c r="K144" s="68"/>
      <c r="L144" s="45"/>
      <c r="M144" s="39"/>
      <c r="O144" s="39"/>
      <c r="P144" s="39"/>
      <c r="Q144" s="39"/>
      <c r="R144" s="39"/>
      <c r="S144" s="39"/>
      <c r="T144" s="39"/>
      <c r="U144" s="39"/>
      <c r="V144" s="39"/>
      <c r="W144" s="39"/>
      <c r="X144" s="39"/>
      <c r="Y144" s="39"/>
      <c r="Z144" s="39"/>
      <c r="AA144" s="39"/>
      <c r="AB144" s="39"/>
      <c r="AC144" s="39"/>
      <c r="AD144" s="39"/>
      <c r="AE144" s="39"/>
    </row>
  </sheetData>
  <sheetProtection password="CC35" sheet="1" objects="1" scenarios="1" formatColumns="0" formatRows="0" autoFilter="0"/>
  <autoFilter ref="C120:K14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109</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1631</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ROUND(J121,2)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ROUND((SUM(BE121:BE142)),2)</f>
        <v>0</v>
      </c>
      <c r="G33" s="39"/>
      <c r="H33" s="39"/>
      <c r="I33" s="165">
        <v>0.21</v>
      </c>
      <c r="J33" s="164">
        <f>ROUND(((SUM(BE121:BE142))*I33),2)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ROUND((SUM(BF121:BF142)),2)</f>
        <v>0</v>
      </c>
      <c r="G34" s="39"/>
      <c r="H34" s="39"/>
      <c r="I34" s="165">
        <v>0.15</v>
      </c>
      <c r="J34" s="164">
        <f>ROUND(((SUM(BF121:BF142))*I34),2)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ROUND((SUM(BG121:BG142)),2)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ROUND((SUM(BH121:BH142)),2)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ROUND((SUM(BI121:BI142)),2)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ÚT + ZTI</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J121</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1632</v>
      </c>
      <c r="E97" s="192"/>
      <c r="F97" s="192"/>
      <c r="G97" s="192"/>
      <c r="H97" s="192"/>
      <c r="I97" s="192"/>
      <c r="J97" s="193">
        <f>J122</f>
        <v>0</v>
      </c>
      <c r="K97" s="190"/>
      <c r="L97" s="194"/>
      <c r="S97" s="9"/>
      <c r="T97" s="9"/>
      <c r="U97" s="9"/>
      <c r="V97" s="9"/>
      <c r="W97" s="9"/>
      <c r="X97" s="9"/>
      <c r="Y97" s="9"/>
      <c r="Z97" s="9"/>
      <c r="AA97" s="9"/>
      <c r="AB97" s="9"/>
      <c r="AC97" s="9"/>
      <c r="AD97" s="9"/>
      <c r="AE97" s="9"/>
    </row>
    <row r="98" spans="1:31" s="9" customFormat="1" ht="24.95" customHeight="1">
      <c r="A98" s="9"/>
      <c r="B98" s="189"/>
      <c r="C98" s="190"/>
      <c r="D98" s="191" t="s">
        <v>1633</v>
      </c>
      <c r="E98" s="192"/>
      <c r="F98" s="192"/>
      <c r="G98" s="192"/>
      <c r="H98" s="192"/>
      <c r="I98" s="192"/>
      <c r="J98" s="193">
        <f>J125</f>
        <v>0</v>
      </c>
      <c r="K98" s="190"/>
      <c r="L98" s="194"/>
      <c r="S98" s="9"/>
      <c r="T98" s="9"/>
      <c r="U98" s="9"/>
      <c r="V98" s="9"/>
      <c r="W98" s="9"/>
      <c r="X98" s="9"/>
      <c r="Y98" s="9"/>
      <c r="Z98" s="9"/>
      <c r="AA98" s="9"/>
      <c r="AB98" s="9"/>
      <c r="AC98" s="9"/>
      <c r="AD98" s="9"/>
      <c r="AE98" s="9"/>
    </row>
    <row r="99" spans="1:31" s="9" customFormat="1" ht="24.95" customHeight="1">
      <c r="A99" s="9"/>
      <c r="B99" s="189"/>
      <c r="C99" s="190"/>
      <c r="D99" s="191" t="s">
        <v>1634</v>
      </c>
      <c r="E99" s="192"/>
      <c r="F99" s="192"/>
      <c r="G99" s="192"/>
      <c r="H99" s="192"/>
      <c r="I99" s="192"/>
      <c r="J99" s="193">
        <f>J129</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1635</v>
      </c>
      <c r="E100" s="192"/>
      <c r="F100" s="192"/>
      <c r="G100" s="192"/>
      <c r="H100" s="192"/>
      <c r="I100" s="192"/>
      <c r="J100" s="193">
        <f>J135</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1636</v>
      </c>
      <c r="E101" s="192"/>
      <c r="F101" s="192"/>
      <c r="G101" s="192"/>
      <c r="H101" s="192"/>
      <c r="I101" s="192"/>
      <c r="J101" s="193">
        <f>J140</f>
        <v>0</v>
      </c>
      <c r="K101" s="190"/>
      <c r="L101" s="194"/>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133</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4" t="str">
        <f>E7</f>
        <v>Snížení en. náročnosti budovy dílen VOŠS a SPŠS v Náchodě</v>
      </c>
      <c r="F111" s="33"/>
      <c r="G111" s="33"/>
      <c r="H111" s="33"/>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114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06 - ÚT + ZTI</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F12</f>
        <v>Pražská 931</v>
      </c>
      <c r="G115" s="41"/>
      <c r="H115" s="41"/>
      <c r="I115" s="33" t="s">
        <v>22</v>
      </c>
      <c r="J115" s="80" t="str">
        <f>IF(J12="","",J12)</f>
        <v>12. 11. 2021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E15</f>
        <v>SPŠS a OA Pražská 931, Náchod</v>
      </c>
      <c r="G117" s="41"/>
      <c r="H117" s="41"/>
      <c r="I117" s="33" t="s">
        <v>30</v>
      </c>
      <c r="J117" s="37" t="str">
        <f>E21</f>
        <v>OBCHODNÍ PROJEKT HRADEC KRÁLOVÉ v.o.s.</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IF(E18="","",E18)</f>
        <v>Vyplň údaj</v>
      </c>
      <c r="G118" s="41"/>
      <c r="H118" s="41"/>
      <c r="I118" s="33" t="s">
        <v>33</v>
      </c>
      <c r="J118" s="37" t="str">
        <f>E24</f>
        <v xml:space="preserve"> </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134</v>
      </c>
      <c r="D120" s="203" t="s">
        <v>62</v>
      </c>
      <c r="E120" s="203" t="s">
        <v>58</v>
      </c>
      <c r="F120" s="203" t="s">
        <v>59</v>
      </c>
      <c r="G120" s="203" t="s">
        <v>135</v>
      </c>
      <c r="H120" s="203" t="s">
        <v>136</v>
      </c>
      <c r="I120" s="203" t="s">
        <v>137</v>
      </c>
      <c r="J120" s="203" t="s">
        <v>119</v>
      </c>
      <c r="K120" s="204" t="s">
        <v>138</v>
      </c>
      <c r="L120" s="205"/>
      <c r="M120" s="101" t="s">
        <v>1</v>
      </c>
      <c r="N120" s="102" t="s">
        <v>41</v>
      </c>
      <c r="O120" s="102" t="s">
        <v>139</v>
      </c>
      <c r="P120" s="102" t="s">
        <v>140</v>
      </c>
      <c r="Q120" s="102" t="s">
        <v>141</v>
      </c>
      <c r="R120" s="102" t="s">
        <v>142</v>
      </c>
      <c r="S120" s="102" t="s">
        <v>143</v>
      </c>
      <c r="T120" s="103" t="s">
        <v>144</v>
      </c>
      <c r="U120" s="200"/>
      <c r="V120" s="200"/>
      <c r="W120" s="200"/>
      <c r="X120" s="200"/>
      <c r="Y120" s="200"/>
      <c r="Z120" s="200"/>
      <c r="AA120" s="200"/>
      <c r="AB120" s="200"/>
      <c r="AC120" s="200"/>
      <c r="AD120" s="200"/>
      <c r="AE120" s="200"/>
    </row>
    <row r="121" spans="1:63" s="2" customFormat="1" ht="22.8" customHeight="1">
      <c r="A121" s="39"/>
      <c r="B121" s="40"/>
      <c r="C121" s="108" t="s">
        <v>145</v>
      </c>
      <c r="D121" s="41"/>
      <c r="E121" s="41"/>
      <c r="F121" s="41"/>
      <c r="G121" s="41"/>
      <c r="H121" s="41"/>
      <c r="I121" s="41"/>
      <c r="J121" s="206">
        <f>BK121</f>
        <v>0</v>
      </c>
      <c r="K121" s="41"/>
      <c r="L121" s="45"/>
      <c r="M121" s="104"/>
      <c r="N121" s="207"/>
      <c r="O121" s="105"/>
      <c r="P121" s="208">
        <f>P122+P125+P129+P135+P140</f>
        <v>0</v>
      </c>
      <c r="Q121" s="105"/>
      <c r="R121" s="208">
        <f>R122+R125+R129+R135+R140</f>
        <v>0</v>
      </c>
      <c r="S121" s="105"/>
      <c r="T121" s="209">
        <f>T122+T125+T129+T135+T140</f>
        <v>0</v>
      </c>
      <c r="U121" s="39"/>
      <c r="V121" s="39"/>
      <c r="W121" s="39"/>
      <c r="X121" s="39"/>
      <c r="Y121" s="39"/>
      <c r="Z121" s="39"/>
      <c r="AA121" s="39"/>
      <c r="AB121" s="39"/>
      <c r="AC121" s="39"/>
      <c r="AD121" s="39"/>
      <c r="AE121" s="39"/>
      <c r="AT121" s="18" t="s">
        <v>76</v>
      </c>
      <c r="AU121" s="18" t="s">
        <v>121</v>
      </c>
      <c r="BK121" s="210">
        <f>BK122+BK125+BK129+BK135+BK140</f>
        <v>0</v>
      </c>
    </row>
    <row r="122" spans="1:63" s="12" customFormat="1" ht="25.9" customHeight="1">
      <c r="A122" s="12"/>
      <c r="B122" s="211"/>
      <c r="C122" s="212"/>
      <c r="D122" s="213" t="s">
        <v>76</v>
      </c>
      <c r="E122" s="214" t="s">
        <v>694</v>
      </c>
      <c r="F122" s="214" t="s">
        <v>1637</v>
      </c>
      <c r="G122" s="212"/>
      <c r="H122" s="212"/>
      <c r="I122" s="215"/>
      <c r="J122" s="216">
        <f>BK122</f>
        <v>0</v>
      </c>
      <c r="K122" s="212"/>
      <c r="L122" s="217"/>
      <c r="M122" s="218"/>
      <c r="N122" s="219"/>
      <c r="O122" s="219"/>
      <c r="P122" s="220">
        <f>SUM(P123:P124)</f>
        <v>0</v>
      </c>
      <c r="Q122" s="219"/>
      <c r="R122" s="220">
        <f>SUM(R123:R124)</f>
        <v>0</v>
      </c>
      <c r="S122" s="219"/>
      <c r="T122" s="221">
        <f>SUM(T123:T124)</f>
        <v>0</v>
      </c>
      <c r="U122" s="12"/>
      <c r="V122" s="12"/>
      <c r="W122" s="12"/>
      <c r="X122" s="12"/>
      <c r="Y122" s="12"/>
      <c r="Z122" s="12"/>
      <c r="AA122" s="12"/>
      <c r="AB122" s="12"/>
      <c r="AC122" s="12"/>
      <c r="AD122" s="12"/>
      <c r="AE122" s="12"/>
      <c r="AR122" s="222" t="s">
        <v>85</v>
      </c>
      <c r="AT122" s="223" t="s">
        <v>76</v>
      </c>
      <c r="AU122" s="223" t="s">
        <v>77</v>
      </c>
      <c r="AY122" s="222" t="s">
        <v>148</v>
      </c>
      <c r="BK122" s="224">
        <f>SUM(BK123:BK124)</f>
        <v>0</v>
      </c>
    </row>
    <row r="123" spans="1:65" s="2" customFormat="1" ht="16.5" customHeight="1">
      <c r="A123" s="39"/>
      <c r="B123" s="40"/>
      <c r="C123" s="227" t="s">
        <v>85</v>
      </c>
      <c r="D123" s="227" t="s">
        <v>150</v>
      </c>
      <c r="E123" s="228" t="s">
        <v>1638</v>
      </c>
      <c r="F123" s="229" t="s">
        <v>1639</v>
      </c>
      <c r="G123" s="230" t="s">
        <v>303</v>
      </c>
      <c r="H123" s="231">
        <v>15</v>
      </c>
      <c r="I123" s="232"/>
      <c r="J123" s="233">
        <f>ROUND(I123*H123,2)</f>
        <v>0</v>
      </c>
      <c r="K123" s="229" t="s">
        <v>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155</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155</v>
      </c>
      <c r="BM123" s="238" t="s">
        <v>87</v>
      </c>
    </row>
    <row r="124" spans="1:65" s="2" customFormat="1" ht="21.75" customHeight="1">
      <c r="A124" s="39"/>
      <c r="B124" s="40"/>
      <c r="C124" s="227" t="s">
        <v>87</v>
      </c>
      <c r="D124" s="227" t="s">
        <v>150</v>
      </c>
      <c r="E124" s="228" t="s">
        <v>1640</v>
      </c>
      <c r="F124" s="229" t="s">
        <v>1641</v>
      </c>
      <c r="G124" s="230" t="s">
        <v>418</v>
      </c>
      <c r="H124" s="231">
        <v>1</v>
      </c>
      <c r="I124" s="232"/>
      <c r="J124" s="233">
        <f>ROUND(I124*H124,2)</f>
        <v>0</v>
      </c>
      <c r="K124" s="229" t="s">
        <v>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155</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155</v>
      </c>
      <c r="BM124" s="238" t="s">
        <v>155</v>
      </c>
    </row>
    <row r="125" spans="1:63" s="12" customFormat="1" ht="25.9" customHeight="1">
      <c r="A125" s="12"/>
      <c r="B125" s="211"/>
      <c r="C125" s="212"/>
      <c r="D125" s="213" t="s">
        <v>76</v>
      </c>
      <c r="E125" s="214" t="s">
        <v>1232</v>
      </c>
      <c r="F125" s="214" t="s">
        <v>1642</v>
      </c>
      <c r="G125" s="212"/>
      <c r="H125" s="212"/>
      <c r="I125" s="215"/>
      <c r="J125" s="216">
        <f>BK125</f>
        <v>0</v>
      </c>
      <c r="K125" s="212"/>
      <c r="L125" s="217"/>
      <c r="M125" s="218"/>
      <c r="N125" s="219"/>
      <c r="O125" s="219"/>
      <c r="P125" s="220">
        <f>SUM(P126:P128)</f>
        <v>0</v>
      </c>
      <c r="Q125" s="219"/>
      <c r="R125" s="220">
        <f>SUM(R126:R128)</f>
        <v>0</v>
      </c>
      <c r="S125" s="219"/>
      <c r="T125" s="221">
        <f>SUM(T126:T128)</f>
        <v>0</v>
      </c>
      <c r="U125" s="12"/>
      <c r="V125" s="12"/>
      <c r="W125" s="12"/>
      <c r="X125" s="12"/>
      <c r="Y125" s="12"/>
      <c r="Z125" s="12"/>
      <c r="AA125" s="12"/>
      <c r="AB125" s="12"/>
      <c r="AC125" s="12"/>
      <c r="AD125" s="12"/>
      <c r="AE125" s="12"/>
      <c r="AR125" s="222" t="s">
        <v>85</v>
      </c>
      <c r="AT125" s="223" t="s">
        <v>76</v>
      </c>
      <c r="AU125" s="223" t="s">
        <v>77</v>
      </c>
      <c r="AY125" s="222" t="s">
        <v>148</v>
      </c>
      <c r="BK125" s="224">
        <f>SUM(BK126:BK128)</f>
        <v>0</v>
      </c>
    </row>
    <row r="126" spans="1:65" s="2" customFormat="1" ht="16.5" customHeight="1">
      <c r="A126" s="39"/>
      <c r="B126" s="40"/>
      <c r="C126" s="227" t="s">
        <v>168</v>
      </c>
      <c r="D126" s="227" t="s">
        <v>150</v>
      </c>
      <c r="E126" s="228" t="s">
        <v>1643</v>
      </c>
      <c r="F126" s="229" t="s">
        <v>1644</v>
      </c>
      <c r="G126" s="230" t="s">
        <v>303</v>
      </c>
      <c r="H126" s="231">
        <v>12</v>
      </c>
      <c r="I126" s="232"/>
      <c r="J126" s="233">
        <f>ROUND(I126*H126,2)</f>
        <v>0</v>
      </c>
      <c r="K126" s="229" t="s">
        <v>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155</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155</v>
      </c>
      <c r="BM126" s="238" t="s">
        <v>182</v>
      </c>
    </row>
    <row r="127" spans="1:65" s="2" customFormat="1" ht="16.5" customHeight="1">
      <c r="A127" s="39"/>
      <c r="B127" s="40"/>
      <c r="C127" s="227" t="s">
        <v>155</v>
      </c>
      <c r="D127" s="227" t="s">
        <v>150</v>
      </c>
      <c r="E127" s="228" t="s">
        <v>1645</v>
      </c>
      <c r="F127" s="229" t="s">
        <v>1646</v>
      </c>
      <c r="G127" s="230" t="s">
        <v>418</v>
      </c>
      <c r="H127" s="231">
        <v>1</v>
      </c>
      <c r="I127" s="232"/>
      <c r="J127" s="233">
        <f>ROUND(I127*H127,2)</f>
        <v>0</v>
      </c>
      <c r="K127" s="229" t="s">
        <v>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155</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155</v>
      </c>
      <c r="BM127" s="238" t="s">
        <v>192</v>
      </c>
    </row>
    <row r="128" spans="1:65" s="2" customFormat="1" ht="16.5" customHeight="1">
      <c r="A128" s="39"/>
      <c r="B128" s="40"/>
      <c r="C128" s="227" t="s">
        <v>178</v>
      </c>
      <c r="D128" s="227" t="s">
        <v>150</v>
      </c>
      <c r="E128" s="228" t="s">
        <v>1647</v>
      </c>
      <c r="F128" s="229" t="s">
        <v>1648</v>
      </c>
      <c r="G128" s="230" t="s">
        <v>418</v>
      </c>
      <c r="H128" s="231">
        <v>20</v>
      </c>
      <c r="I128" s="232"/>
      <c r="J128" s="233">
        <f>ROUND(I128*H128,2)</f>
        <v>0</v>
      </c>
      <c r="K128" s="229" t="s">
        <v>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155</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155</v>
      </c>
      <c r="BM128" s="238" t="s">
        <v>215</v>
      </c>
    </row>
    <row r="129" spans="1:63" s="12" customFormat="1" ht="25.9" customHeight="1">
      <c r="A129" s="12"/>
      <c r="B129" s="211"/>
      <c r="C129" s="212"/>
      <c r="D129" s="213" t="s">
        <v>76</v>
      </c>
      <c r="E129" s="214" t="s">
        <v>1649</v>
      </c>
      <c r="F129" s="214" t="s">
        <v>1650</v>
      </c>
      <c r="G129" s="212"/>
      <c r="H129" s="212"/>
      <c r="I129" s="215"/>
      <c r="J129" s="216">
        <f>BK129</f>
        <v>0</v>
      </c>
      <c r="K129" s="212"/>
      <c r="L129" s="217"/>
      <c r="M129" s="218"/>
      <c r="N129" s="219"/>
      <c r="O129" s="219"/>
      <c r="P129" s="220">
        <f>SUM(P130:P134)</f>
        <v>0</v>
      </c>
      <c r="Q129" s="219"/>
      <c r="R129" s="220">
        <f>SUM(R130:R134)</f>
        <v>0</v>
      </c>
      <c r="S129" s="219"/>
      <c r="T129" s="221">
        <f>SUM(T130:T134)</f>
        <v>0</v>
      </c>
      <c r="U129" s="12"/>
      <c r="V129" s="12"/>
      <c r="W129" s="12"/>
      <c r="X129" s="12"/>
      <c r="Y129" s="12"/>
      <c r="Z129" s="12"/>
      <c r="AA129" s="12"/>
      <c r="AB129" s="12"/>
      <c r="AC129" s="12"/>
      <c r="AD129" s="12"/>
      <c r="AE129" s="12"/>
      <c r="AR129" s="222" t="s">
        <v>85</v>
      </c>
      <c r="AT129" s="223" t="s">
        <v>76</v>
      </c>
      <c r="AU129" s="223" t="s">
        <v>77</v>
      </c>
      <c r="AY129" s="222" t="s">
        <v>148</v>
      </c>
      <c r="BK129" s="224">
        <f>SUM(BK130:BK134)</f>
        <v>0</v>
      </c>
    </row>
    <row r="130" spans="1:65" s="2" customFormat="1" ht="16.5" customHeight="1">
      <c r="A130" s="39"/>
      <c r="B130" s="40"/>
      <c r="C130" s="227" t="s">
        <v>182</v>
      </c>
      <c r="D130" s="227" t="s">
        <v>150</v>
      </c>
      <c r="E130" s="228" t="s">
        <v>1651</v>
      </c>
      <c r="F130" s="229" t="s">
        <v>1652</v>
      </c>
      <c r="G130" s="230" t="s">
        <v>303</v>
      </c>
      <c r="H130" s="231">
        <v>15</v>
      </c>
      <c r="I130" s="232"/>
      <c r="J130" s="233">
        <f>ROUND(I130*H130,2)</f>
        <v>0</v>
      </c>
      <c r="K130" s="229" t="s">
        <v>1</v>
      </c>
      <c r="L130" s="45"/>
      <c r="M130" s="234" t="s">
        <v>1</v>
      </c>
      <c r="N130" s="235" t="s">
        <v>42</v>
      </c>
      <c r="O130" s="92"/>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155</v>
      </c>
      <c r="AT130" s="238" t="s">
        <v>150</v>
      </c>
      <c r="AU130" s="238" t="s">
        <v>85</v>
      </c>
      <c r="AY130" s="18" t="s">
        <v>148</v>
      </c>
      <c r="BE130" s="239">
        <f>IF(N130="základní",J130,0)</f>
        <v>0</v>
      </c>
      <c r="BF130" s="239">
        <f>IF(N130="snížená",J130,0)</f>
        <v>0</v>
      </c>
      <c r="BG130" s="239">
        <f>IF(N130="zákl. přenesená",J130,0)</f>
        <v>0</v>
      </c>
      <c r="BH130" s="239">
        <f>IF(N130="sníž. přenesená",J130,0)</f>
        <v>0</v>
      </c>
      <c r="BI130" s="239">
        <f>IF(N130="nulová",J130,0)</f>
        <v>0</v>
      </c>
      <c r="BJ130" s="18" t="s">
        <v>85</v>
      </c>
      <c r="BK130" s="239">
        <f>ROUND(I130*H130,2)</f>
        <v>0</v>
      </c>
      <c r="BL130" s="18" t="s">
        <v>155</v>
      </c>
      <c r="BM130" s="238" t="s">
        <v>223</v>
      </c>
    </row>
    <row r="131" spans="1:65" s="2" customFormat="1" ht="21.75" customHeight="1">
      <c r="A131" s="39"/>
      <c r="B131" s="40"/>
      <c r="C131" s="227" t="s">
        <v>188</v>
      </c>
      <c r="D131" s="227" t="s">
        <v>150</v>
      </c>
      <c r="E131" s="228" t="s">
        <v>1653</v>
      </c>
      <c r="F131" s="229" t="s">
        <v>1654</v>
      </c>
      <c r="G131" s="230" t="s">
        <v>418</v>
      </c>
      <c r="H131" s="231">
        <v>6</v>
      </c>
      <c r="I131" s="232"/>
      <c r="J131" s="233">
        <f>ROUND(I131*H131,2)</f>
        <v>0</v>
      </c>
      <c r="K131" s="229" t="s">
        <v>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155</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155</v>
      </c>
      <c r="BM131" s="238" t="s">
        <v>233</v>
      </c>
    </row>
    <row r="132" spans="1:65" s="2" customFormat="1" ht="21.75" customHeight="1">
      <c r="A132" s="39"/>
      <c r="B132" s="40"/>
      <c r="C132" s="227" t="s">
        <v>192</v>
      </c>
      <c r="D132" s="227" t="s">
        <v>150</v>
      </c>
      <c r="E132" s="228" t="s">
        <v>1655</v>
      </c>
      <c r="F132" s="229" t="s">
        <v>1656</v>
      </c>
      <c r="G132" s="230" t="s">
        <v>418</v>
      </c>
      <c r="H132" s="231">
        <v>6</v>
      </c>
      <c r="I132" s="232"/>
      <c r="J132" s="233">
        <f>ROUND(I132*H132,2)</f>
        <v>0</v>
      </c>
      <c r="K132" s="229" t="s">
        <v>1</v>
      </c>
      <c r="L132" s="45"/>
      <c r="M132" s="234" t="s">
        <v>1</v>
      </c>
      <c r="N132" s="235" t="s">
        <v>42</v>
      </c>
      <c r="O132" s="92"/>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155</v>
      </c>
      <c r="AT132" s="238" t="s">
        <v>150</v>
      </c>
      <c r="AU132" s="238" t="s">
        <v>85</v>
      </c>
      <c r="AY132" s="18" t="s">
        <v>148</v>
      </c>
      <c r="BE132" s="239">
        <f>IF(N132="základní",J132,0)</f>
        <v>0</v>
      </c>
      <c r="BF132" s="239">
        <f>IF(N132="snížená",J132,0)</f>
        <v>0</v>
      </c>
      <c r="BG132" s="239">
        <f>IF(N132="zákl. přenesená",J132,0)</f>
        <v>0</v>
      </c>
      <c r="BH132" s="239">
        <f>IF(N132="sníž. přenesená",J132,0)</f>
        <v>0</v>
      </c>
      <c r="BI132" s="239">
        <f>IF(N132="nulová",J132,0)</f>
        <v>0</v>
      </c>
      <c r="BJ132" s="18" t="s">
        <v>85</v>
      </c>
      <c r="BK132" s="239">
        <f>ROUND(I132*H132,2)</f>
        <v>0</v>
      </c>
      <c r="BL132" s="18" t="s">
        <v>155</v>
      </c>
      <c r="BM132" s="238" t="s">
        <v>245</v>
      </c>
    </row>
    <row r="133" spans="1:65" s="2" customFormat="1" ht="16.5" customHeight="1">
      <c r="A133" s="39"/>
      <c r="B133" s="40"/>
      <c r="C133" s="227" t="s">
        <v>199</v>
      </c>
      <c r="D133" s="227" t="s">
        <v>150</v>
      </c>
      <c r="E133" s="228" t="s">
        <v>1657</v>
      </c>
      <c r="F133" s="229" t="s">
        <v>1658</v>
      </c>
      <c r="G133" s="230" t="s">
        <v>418</v>
      </c>
      <c r="H133" s="231">
        <v>2</v>
      </c>
      <c r="I133" s="232"/>
      <c r="J133" s="233">
        <f>ROUND(I133*H133,2)</f>
        <v>0</v>
      </c>
      <c r="K133" s="229" t="s">
        <v>1</v>
      </c>
      <c r="L133" s="45"/>
      <c r="M133" s="234" t="s">
        <v>1</v>
      </c>
      <c r="N133" s="235" t="s">
        <v>42</v>
      </c>
      <c r="O133" s="92"/>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155</v>
      </c>
      <c r="AT133" s="238" t="s">
        <v>150</v>
      </c>
      <c r="AU133" s="238" t="s">
        <v>85</v>
      </c>
      <c r="AY133" s="18" t="s">
        <v>148</v>
      </c>
      <c r="BE133" s="239">
        <f>IF(N133="základní",J133,0)</f>
        <v>0</v>
      </c>
      <c r="BF133" s="239">
        <f>IF(N133="snížená",J133,0)</f>
        <v>0</v>
      </c>
      <c r="BG133" s="239">
        <f>IF(N133="zákl. přenesená",J133,0)</f>
        <v>0</v>
      </c>
      <c r="BH133" s="239">
        <f>IF(N133="sníž. přenesená",J133,0)</f>
        <v>0</v>
      </c>
      <c r="BI133" s="239">
        <f>IF(N133="nulová",J133,0)</f>
        <v>0</v>
      </c>
      <c r="BJ133" s="18" t="s">
        <v>85</v>
      </c>
      <c r="BK133" s="239">
        <f>ROUND(I133*H133,2)</f>
        <v>0</v>
      </c>
      <c r="BL133" s="18" t="s">
        <v>155</v>
      </c>
      <c r="BM133" s="238" t="s">
        <v>273</v>
      </c>
    </row>
    <row r="134" spans="1:65" s="2" customFormat="1" ht="16.5" customHeight="1">
      <c r="A134" s="39"/>
      <c r="B134" s="40"/>
      <c r="C134" s="227" t="s">
        <v>215</v>
      </c>
      <c r="D134" s="227" t="s">
        <v>150</v>
      </c>
      <c r="E134" s="228" t="s">
        <v>1659</v>
      </c>
      <c r="F134" s="229" t="s">
        <v>1660</v>
      </c>
      <c r="G134" s="230" t="s">
        <v>418</v>
      </c>
      <c r="H134" s="231">
        <v>2</v>
      </c>
      <c r="I134" s="232"/>
      <c r="J134" s="233">
        <f>ROUND(I134*H134,2)</f>
        <v>0</v>
      </c>
      <c r="K134" s="229" t="s">
        <v>1</v>
      </c>
      <c r="L134" s="45"/>
      <c r="M134" s="234" t="s">
        <v>1</v>
      </c>
      <c r="N134" s="235" t="s">
        <v>42</v>
      </c>
      <c r="O134" s="92"/>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155</v>
      </c>
      <c r="AT134" s="238" t="s">
        <v>150</v>
      </c>
      <c r="AU134" s="238" t="s">
        <v>85</v>
      </c>
      <c r="AY134" s="18" t="s">
        <v>148</v>
      </c>
      <c r="BE134" s="239">
        <f>IF(N134="základní",J134,0)</f>
        <v>0</v>
      </c>
      <c r="BF134" s="239">
        <f>IF(N134="snížená",J134,0)</f>
        <v>0</v>
      </c>
      <c r="BG134" s="239">
        <f>IF(N134="zákl. přenesená",J134,0)</f>
        <v>0</v>
      </c>
      <c r="BH134" s="239">
        <f>IF(N134="sníž. přenesená",J134,0)</f>
        <v>0</v>
      </c>
      <c r="BI134" s="239">
        <f>IF(N134="nulová",J134,0)</f>
        <v>0</v>
      </c>
      <c r="BJ134" s="18" t="s">
        <v>85</v>
      </c>
      <c r="BK134" s="239">
        <f>ROUND(I134*H134,2)</f>
        <v>0</v>
      </c>
      <c r="BL134" s="18" t="s">
        <v>155</v>
      </c>
      <c r="BM134" s="238" t="s">
        <v>284</v>
      </c>
    </row>
    <row r="135" spans="1:63" s="12" customFormat="1" ht="25.9" customHeight="1">
      <c r="A135" s="12"/>
      <c r="B135" s="211"/>
      <c r="C135" s="212"/>
      <c r="D135" s="213" t="s">
        <v>76</v>
      </c>
      <c r="E135" s="214" t="s">
        <v>1661</v>
      </c>
      <c r="F135" s="214" t="s">
        <v>1662</v>
      </c>
      <c r="G135" s="212"/>
      <c r="H135" s="212"/>
      <c r="I135" s="215"/>
      <c r="J135" s="216">
        <f>BK135</f>
        <v>0</v>
      </c>
      <c r="K135" s="212"/>
      <c r="L135" s="217"/>
      <c r="M135" s="218"/>
      <c r="N135" s="219"/>
      <c r="O135" s="219"/>
      <c r="P135" s="220">
        <f>SUM(P136:P139)</f>
        <v>0</v>
      </c>
      <c r="Q135" s="219"/>
      <c r="R135" s="220">
        <f>SUM(R136:R139)</f>
        <v>0</v>
      </c>
      <c r="S135" s="219"/>
      <c r="T135" s="221">
        <f>SUM(T136:T139)</f>
        <v>0</v>
      </c>
      <c r="U135" s="12"/>
      <c r="V135" s="12"/>
      <c r="W135" s="12"/>
      <c r="X135" s="12"/>
      <c r="Y135" s="12"/>
      <c r="Z135" s="12"/>
      <c r="AA135" s="12"/>
      <c r="AB135" s="12"/>
      <c r="AC135" s="12"/>
      <c r="AD135" s="12"/>
      <c r="AE135" s="12"/>
      <c r="AR135" s="222" t="s">
        <v>85</v>
      </c>
      <c r="AT135" s="223" t="s">
        <v>76</v>
      </c>
      <c r="AU135" s="223" t="s">
        <v>77</v>
      </c>
      <c r="AY135" s="222" t="s">
        <v>148</v>
      </c>
      <c r="BK135" s="224">
        <f>SUM(BK136:BK139)</f>
        <v>0</v>
      </c>
    </row>
    <row r="136" spans="1:65" s="2" customFormat="1" ht="16.5" customHeight="1">
      <c r="A136" s="39"/>
      <c r="B136" s="40"/>
      <c r="C136" s="227" t="s">
        <v>219</v>
      </c>
      <c r="D136" s="227" t="s">
        <v>150</v>
      </c>
      <c r="E136" s="228" t="s">
        <v>1663</v>
      </c>
      <c r="F136" s="229" t="s">
        <v>1664</v>
      </c>
      <c r="G136" s="230" t="s">
        <v>418</v>
      </c>
      <c r="H136" s="231">
        <v>2</v>
      </c>
      <c r="I136" s="232"/>
      <c r="J136" s="233">
        <f>ROUND(I136*H136,2)</f>
        <v>0</v>
      </c>
      <c r="K136" s="229" t="s">
        <v>1</v>
      </c>
      <c r="L136" s="45"/>
      <c r="M136" s="234" t="s">
        <v>1</v>
      </c>
      <c r="N136" s="235" t="s">
        <v>42</v>
      </c>
      <c r="O136" s="92"/>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155</v>
      </c>
      <c r="AT136" s="238" t="s">
        <v>150</v>
      </c>
      <c r="AU136" s="238" t="s">
        <v>85</v>
      </c>
      <c r="AY136" s="18" t="s">
        <v>148</v>
      </c>
      <c r="BE136" s="239">
        <f>IF(N136="základní",J136,0)</f>
        <v>0</v>
      </c>
      <c r="BF136" s="239">
        <f>IF(N136="snížená",J136,0)</f>
        <v>0</v>
      </c>
      <c r="BG136" s="239">
        <f>IF(N136="zákl. přenesená",J136,0)</f>
        <v>0</v>
      </c>
      <c r="BH136" s="239">
        <f>IF(N136="sníž. přenesená",J136,0)</f>
        <v>0</v>
      </c>
      <c r="BI136" s="239">
        <f>IF(N136="nulová",J136,0)</f>
        <v>0</v>
      </c>
      <c r="BJ136" s="18" t="s">
        <v>85</v>
      </c>
      <c r="BK136" s="239">
        <f>ROUND(I136*H136,2)</f>
        <v>0</v>
      </c>
      <c r="BL136" s="18" t="s">
        <v>155</v>
      </c>
      <c r="BM136" s="238" t="s">
        <v>294</v>
      </c>
    </row>
    <row r="137" spans="1:65" s="2" customFormat="1" ht="16.5" customHeight="1">
      <c r="A137" s="39"/>
      <c r="B137" s="40"/>
      <c r="C137" s="227" t="s">
        <v>223</v>
      </c>
      <c r="D137" s="227" t="s">
        <v>150</v>
      </c>
      <c r="E137" s="228" t="s">
        <v>1665</v>
      </c>
      <c r="F137" s="229" t="s">
        <v>1666</v>
      </c>
      <c r="G137" s="230" t="s">
        <v>418</v>
      </c>
      <c r="H137" s="231">
        <v>2</v>
      </c>
      <c r="I137" s="232"/>
      <c r="J137" s="233">
        <f>ROUND(I137*H137,2)</f>
        <v>0</v>
      </c>
      <c r="K137" s="229" t="s">
        <v>1</v>
      </c>
      <c r="L137" s="45"/>
      <c r="M137" s="234" t="s">
        <v>1</v>
      </c>
      <c r="N137" s="235" t="s">
        <v>42</v>
      </c>
      <c r="O137" s="92"/>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155</v>
      </c>
      <c r="AT137" s="238" t="s">
        <v>150</v>
      </c>
      <c r="AU137" s="238" t="s">
        <v>85</v>
      </c>
      <c r="AY137" s="18" t="s">
        <v>148</v>
      </c>
      <c r="BE137" s="239">
        <f>IF(N137="základní",J137,0)</f>
        <v>0</v>
      </c>
      <c r="BF137" s="239">
        <f>IF(N137="snížená",J137,0)</f>
        <v>0</v>
      </c>
      <c r="BG137" s="239">
        <f>IF(N137="zákl. přenesená",J137,0)</f>
        <v>0</v>
      </c>
      <c r="BH137" s="239">
        <f>IF(N137="sníž. přenesená",J137,0)</f>
        <v>0</v>
      </c>
      <c r="BI137" s="239">
        <f>IF(N137="nulová",J137,0)</f>
        <v>0</v>
      </c>
      <c r="BJ137" s="18" t="s">
        <v>85</v>
      </c>
      <c r="BK137" s="239">
        <f>ROUND(I137*H137,2)</f>
        <v>0</v>
      </c>
      <c r="BL137" s="18" t="s">
        <v>155</v>
      </c>
      <c r="BM137" s="238" t="s">
        <v>309</v>
      </c>
    </row>
    <row r="138" spans="1:65" s="2" customFormat="1" ht="16.5" customHeight="1">
      <c r="A138" s="39"/>
      <c r="B138" s="40"/>
      <c r="C138" s="227" t="s">
        <v>229</v>
      </c>
      <c r="D138" s="227" t="s">
        <v>150</v>
      </c>
      <c r="E138" s="228" t="s">
        <v>1667</v>
      </c>
      <c r="F138" s="229" t="s">
        <v>1668</v>
      </c>
      <c r="G138" s="230" t="s">
        <v>418</v>
      </c>
      <c r="H138" s="231">
        <v>10</v>
      </c>
      <c r="I138" s="232"/>
      <c r="J138" s="233">
        <f>ROUND(I138*H138,2)</f>
        <v>0</v>
      </c>
      <c r="K138" s="229" t="s">
        <v>1</v>
      </c>
      <c r="L138" s="45"/>
      <c r="M138" s="234" t="s">
        <v>1</v>
      </c>
      <c r="N138" s="235" t="s">
        <v>42</v>
      </c>
      <c r="O138" s="92"/>
      <c r="P138" s="236">
        <f>O138*H138</f>
        <v>0</v>
      </c>
      <c r="Q138" s="236">
        <v>0</v>
      </c>
      <c r="R138" s="236">
        <f>Q138*H138</f>
        <v>0</v>
      </c>
      <c r="S138" s="236">
        <v>0</v>
      </c>
      <c r="T138" s="237">
        <f>S138*H138</f>
        <v>0</v>
      </c>
      <c r="U138" s="39"/>
      <c r="V138" s="39"/>
      <c r="W138" s="39"/>
      <c r="X138" s="39"/>
      <c r="Y138" s="39"/>
      <c r="Z138" s="39"/>
      <c r="AA138" s="39"/>
      <c r="AB138" s="39"/>
      <c r="AC138" s="39"/>
      <c r="AD138" s="39"/>
      <c r="AE138" s="39"/>
      <c r="AR138" s="238" t="s">
        <v>155</v>
      </c>
      <c r="AT138" s="238" t="s">
        <v>150</v>
      </c>
      <c r="AU138" s="238" t="s">
        <v>85</v>
      </c>
      <c r="AY138" s="18" t="s">
        <v>148</v>
      </c>
      <c r="BE138" s="239">
        <f>IF(N138="základní",J138,0)</f>
        <v>0</v>
      </c>
      <c r="BF138" s="239">
        <f>IF(N138="snížená",J138,0)</f>
        <v>0</v>
      </c>
      <c r="BG138" s="239">
        <f>IF(N138="zákl. přenesená",J138,0)</f>
        <v>0</v>
      </c>
      <c r="BH138" s="239">
        <f>IF(N138="sníž. přenesená",J138,0)</f>
        <v>0</v>
      </c>
      <c r="BI138" s="239">
        <f>IF(N138="nulová",J138,0)</f>
        <v>0</v>
      </c>
      <c r="BJ138" s="18" t="s">
        <v>85</v>
      </c>
      <c r="BK138" s="239">
        <f>ROUND(I138*H138,2)</f>
        <v>0</v>
      </c>
      <c r="BL138" s="18" t="s">
        <v>155</v>
      </c>
      <c r="BM138" s="238" t="s">
        <v>319</v>
      </c>
    </row>
    <row r="139" spans="1:65" s="2" customFormat="1" ht="16.5" customHeight="1">
      <c r="A139" s="39"/>
      <c r="B139" s="40"/>
      <c r="C139" s="227" t="s">
        <v>233</v>
      </c>
      <c r="D139" s="227" t="s">
        <v>150</v>
      </c>
      <c r="E139" s="228" t="s">
        <v>1669</v>
      </c>
      <c r="F139" s="229" t="s">
        <v>1670</v>
      </c>
      <c r="G139" s="230" t="s">
        <v>418</v>
      </c>
      <c r="H139" s="231">
        <v>10</v>
      </c>
      <c r="I139" s="232"/>
      <c r="J139" s="233">
        <f>ROUND(I139*H139,2)</f>
        <v>0</v>
      </c>
      <c r="K139" s="229" t="s">
        <v>1</v>
      </c>
      <c r="L139" s="45"/>
      <c r="M139" s="234" t="s">
        <v>1</v>
      </c>
      <c r="N139" s="235" t="s">
        <v>42</v>
      </c>
      <c r="O139" s="92"/>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155</v>
      </c>
      <c r="AT139" s="238" t="s">
        <v>150</v>
      </c>
      <c r="AU139" s="238" t="s">
        <v>85</v>
      </c>
      <c r="AY139" s="18" t="s">
        <v>148</v>
      </c>
      <c r="BE139" s="239">
        <f>IF(N139="základní",J139,0)</f>
        <v>0</v>
      </c>
      <c r="BF139" s="239">
        <f>IF(N139="snížená",J139,0)</f>
        <v>0</v>
      </c>
      <c r="BG139" s="239">
        <f>IF(N139="zákl. přenesená",J139,0)</f>
        <v>0</v>
      </c>
      <c r="BH139" s="239">
        <f>IF(N139="sníž. přenesená",J139,0)</f>
        <v>0</v>
      </c>
      <c r="BI139" s="239">
        <f>IF(N139="nulová",J139,0)</f>
        <v>0</v>
      </c>
      <c r="BJ139" s="18" t="s">
        <v>85</v>
      </c>
      <c r="BK139" s="239">
        <f>ROUND(I139*H139,2)</f>
        <v>0</v>
      </c>
      <c r="BL139" s="18" t="s">
        <v>155</v>
      </c>
      <c r="BM139" s="238" t="s">
        <v>331</v>
      </c>
    </row>
    <row r="140" spans="1:63" s="12" customFormat="1" ht="25.9" customHeight="1">
      <c r="A140" s="12"/>
      <c r="B140" s="211"/>
      <c r="C140" s="212"/>
      <c r="D140" s="213" t="s">
        <v>76</v>
      </c>
      <c r="E140" s="214" t="s">
        <v>1671</v>
      </c>
      <c r="F140" s="214" t="s">
        <v>1672</v>
      </c>
      <c r="G140" s="212"/>
      <c r="H140" s="212"/>
      <c r="I140" s="215"/>
      <c r="J140" s="216">
        <f>BK140</f>
        <v>0</v>
      </c>
      <c r="K140" s="212"/>
      <c r="L140" s="217"/>
      <c r="M140" s="218"/>
      <c r="N140" s="219"/>
      <c r="O140" s="219"/>
      <c r="P140" s="220">
        <f>SUM(P141:P142)</f>
        <v>0</v>
      </c>
      <c r="Q140" s="219"/>
      <c r="R140" s="220">
        <f>SUM(R141:R142)</f>
        <v>0</v>
      </c>
      <c r="S140" s="219"/>
      <c r="T140" s="221">
        <f>SUM(T141:T142)</f>
        <v>0</v>
      </c>
      <c r="U140" s="12"/>
      <c r="V140" s="12"/>
      <c r="W140" s="12"/>
      <c r="X140" s="12"/>
      <c r="Y140" s="12"/>
      <c r="Z140" s="12"/>
      <c r="AA140" s="12"/>
      <c r="AB140" s="12"/>
      <c r="AC140" s="12"/>
      <c r="AD140" s="12"/>
      <c r="AE140" s="12"/>
      <c r="AR140" s="222" t="s">
        <v>155</v>
      </c>
      <c r="AT140" s="223" t="s">
        <v>76</v>
      </c>
      <c r="AU140" s="223" t="s">
        <v>77</v>
      </c>
      <c r="AY140" s="222" t="s">
        <v>148</v>
      </c>
      <c r="BK140" s="224">
        <f>SUM(BK141:BK142)</f>
        <v>0</v>
      </c>
    </row>
    <row r="141" spans="1:65" s="2" customFormat="1" ht="16.5" customHeight="1">
      <c r="A141" s="39"/>
      <c r="B141" s="40"/>
      <c r="C141" s="227" t="s">
        <v>8</v>
      </c>
      <c r="D141" s="227" t="s">
        <v>150</v>
      </c>
      <c r="E141" s="228" t="s">
        <v>1673</v>
      </c>
      <c r="F141" s="229" t="s">
        <v>1674</v>
      </c>
      <c r="G141" s="230" t="s">
        <v>657</v>
      </c>
      <c r="H141" s="231">
        <v>1</v>
      </c>
      <c r="I141" s="232"/>
      <c r="J141" s="233">
        <f>ROUND(I141*H141,2)</f>
        <v>0</v>
      </c>
      <c r="K141" s="229" t="s">
        <v>1</v>
      </c>
      <c r="L141" s="45"/>
      <c r="M141" s="234" t="s">
        <v>1</v>
      </c>
      <c r="N141" s="235" t="s">
        <v>42</v>
      </c>
      <c r="O141" s="92"/>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829</v>
      </c>
      <c r="AT141" s="238" t="s">
        <v>150</v>
      </c>
      <c r="AU141" s="238" t="s">
        <v>85</v>
      </c>
      <c r="AY141" s="18" t="s">
        <v>148</v>
      </c>
      <c r="BE141" s="239">
        <f>IF(N141="základní",J141,0)</f>
        <v>0</v>
      </c>
      <c r="BF141" s="239">
        <f>IF(N141="snížená",J141,0)</f>
        <v>0</v>
      </c>
      <c r="BG141" s="239">
        <f>IF(N141="zákl. přenesená",J141,0)</f>
        <v>0</v>
      </c>
      <c r="BH141" s="239">
        <f>IF(N141="sníž. přenesená",J141,0)</f>
        <v>0</v>
      </c>
      <c r="BI141" s="239">
        <f>IF(N141="nulová",J141,0)</f>
        <v>0</v>
      </c>
      <c r="BJ141" s="18" t="s">
        <v>85</v>
      </c>
      <c r="BK141" s="239">
        <f>ROUND(I141*H141,2)</f>
        <v>0</v>
      </c>
      <c r="BL141" s="18" t="s">
        <v>829</v>
      </c>
      <c r="BM141" s="238" t="s">
        <v>1675</v>
      </c>
    </row>
    <row r="142" spans="1:47" s="2" customFormat="1" ht="12">
      <c r="A142" s="39"/>
      <c r="B142" s="40"/>
      <c r="C142" s="41"/>
      <c r="D142" s="240" t="s">
        <v>157</v>
      </c>
      <c r="E142" s="41"/>
      <c r="F142" s="241" t="s">
        <v>1243</v>
      </c>
      <c r="G142" s="41"/>
      <c r="H142" s="41"/>
      <c r="I142" s="242"/>
      <c r="J142" s="41"/>
      <c r="K142" s="41"/>
      <c r="L142" s="45"/>
      <c r="M142" s="309"/>
      <c r="N142" s="310"/>
      <c r="O142" s="303"/>
      <c r="P142" s="303"/>
      <c r="Q142" s="303"/>
      <c r="R142" s="303"/>
      <c r="S142" s="303"/>
      <c r="T142" s="311"/>
      <c r="U142" s="39"/>
      <c r="V142" s="39"/>
      <c r="W142" s="39"/>
      <c r="X142" s="39"/>
      <c r="Y142" s="39"/>
      <c r="Z142" s="39"/>
      <c r="AA142" s="39"/>
      <c r="AB142" s="39"/>
      <c r="AC142" s="39"/>
      <c r="AD142" s="39"/>
      <c r="AE142" s="39"/>
      <c r="AT142" s="18" t="s">
        <v>157</v>
      </c>
      <c r="AU142" s="18" t="s">
        <v>85</v>
      </c>
    </row>
    <row r="143" spans="1:31" s="2" customFormat="1" ht="6.95" customHeight="1">
      <c r="A143" s="39"/>
      <c r="B143" s="67"/>
      <c r="C143" s="68"/>
      <c r="D143" s="68"/>
      <c r="E143" s="68"/>
      <c r="F143" s="68"/>
      <c r="G143" s="68"/>
      <c r="H143" s="68"/>
      <c r="I143" s="68"/>
      <c r="J143" s="68"/>
      <c r="K143" s="68"/>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120:K142"/>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112</v>
      </c>
    </row>
    <row r="3" spans="2:46" s="1" customFormat="1" ht="6.95" customHeight="1">
      <c r="B3" s="147"/>
      <c r="C3" s="148"/>
      <c r="D3" s="148"/>
      <c r="E3" s="148"/>
      <c r="F3" s="148"/>
      <c r="G3" s="148"/>
      <c r="H3" s="148"/>
      <c r="I3" s="148"/>
      <c r="J3" s="148"/>
      <c r="K3" s="148"/>
      <c r="L3" s="21"/>
      <c r="AT3" s="18" t="s">
        <v>87</v>
      </c>
    </row>
    <row r="4" spans="2:46" s="1" customFormat="1" ht="24.95" customHeight="1">
      <c r="B4" s="21"/>
      <c r="D4" s="149" t="s">
        <v>113</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Snížení en. náročnosti budovy dílen VOŠS a SPŠS v Náchodě</v>
      </c>
      <c r="F7" s="151"/>
      <c r="G7" s="151"/>
      <c r="H7" s="151"/>
      <c r="L7" s="21"/>
    </row>
    <row r="8" spans="1:31" s="2" customFormat="1" ht="12" customHeight="1">
      <c r="A8" s="39"/>
      <c r="B8" s="45"/>
      <c r="C8" s="39"/>
      <c r="D8" s="151" t="s">
        <v>114</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1676</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12. 11. 2021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31</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35</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202.5" customHeight="1">
      <c r="A27" s="155"/>
      <c r="B27" s="156"/>
      <c r="C27" s="155"/>
      <c r="D27" s="155"/>
      <c r="E27" s="157" t="s">
        <v>116</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37</v>
      </c>
      <c r="E30" s="39"/>
      <c r="F30" s="39"/>
      <c r="G30" s="39"/>
      <c r="H30" s="39"/>
      <c r="I30" s="39"/>
      <c r="J30" s="161">
        <f>ROUND(J117,2)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39</v>
      </c>
      <c r="G32" s="39"/>
      <c r="H32" s="39"/>
      <c r="I32" s="162" t="s">
        <v>38</v>
      </c>
      <c r="J32" s="162"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41</v>
      </c>
      <c r="E33" s="151" t="s">
        <v>42</v>
      </c>
      <c r="F33" s="164">
        <f>ROUND((SUM(BE117:BE132)),2)</f>
        <v>0</v>
      </c>
      <c r="G33" s="39"/>
      <c r="H33" s="39"/>
      <c r="I33" s="165">
        <v>0.21</v>
      </c>
      <c r="J33" s="164">
        <f>ROUND(((SUM(BE117:BE132))*I33),2)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43</v>
      </c>
      <c r="F34" s="164">
        <f>ROUND((SUM(BF117:BF132)),2)</f>
        <v>0</v>
      </c>
      <c r="G34" s="39"/>
      <c r="H34" s="39"/>
      <c r="I34" s="165">
        <v>0.15</v>
      </c>
      <c r="J34" s="164">
        <f>ROUND(((SUM(BF117:BF132))*I34),2)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44</v>
      </c>
      <c r="F35" s="164">
        <f>ROUND((SUM(BG117:BG132)),2)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45</v>
      </c>
      <c r="F36" s="164">
        <f>ROUND((SUM(BH117:BH132)),2)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46</v>
      </c>
      <c r="F37" s="164">
        <f>ROUND((SUM(BI117:BI132)),2)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47</v>
      </c>
      <c r="E39" s="168"/>
      <c r="F39" s="168"/>
      <c r="G39" s="169" t="s">
        <v>48</v>
      </c>
      <c r="H39" s="170" t="s">
        <v>49</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50</v>
      </c>
      <c r="E50" s="174"/>
      <c r="F50" s="174"/>
      <c r="G50" s="173" t="s">
        <v>51</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6"/>
      <c r="J61" s="178"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54</v>
      </c>
      <c r="E65" s="179"/>
      <c r="F65" s="179"/>
      <c r="G65" s="173" t="s">
        <v>55</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6"/>
      <c r="J76" s="178" t="s">
        <v>53</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117</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Snížení en. náročnosti budovy dílen VOŠS a SPŠS v Náchodě</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114</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Pražská 931</v>
      </c>
      <c r="G89" s="41"/>
      <c r="H89" s="41"/>
      <c r="I89" s="33" t="s">
        <v>22</v>
      </c>
      <c r="J89" s="80" t="str">
        <f>IF(J12="","",J12)</f>
        <v>12. 11. 2021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3" t="s">
        <v>24</v>
      </c>
      <c r="D91" s="41"/>
      <c r="E91" s="41"/>
      <c r="F91" s="28" t="str">
        <f>E15</f>
        <v>SPŠS a OA Pražská 931, Náchod</v>
      </c>
      <c r="G91" s="41"/>
      <c r="H91" s="41"/>
      <c r="I91" s="33" t="s">
        <v>30</v>
      </c>
      <c r="J91" s="37" t="str">
        <f>E21</f>
        <v>OBCHODNÍ PROJEKT HRADEC KRÁLOVÉ v.o.s.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118</v>
      </c>
      <c r="D94" s="186"/>
      <c r="E94" s="186"/>
      <c r="F94" s="186"/>
      <c r="G94" s="186"/>
      <c r="H94" s="186"/>
      <c r="I94" s="186"/>
      <c r="J94" s="187" t="s">
        <v>119</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120</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121</v>
      </c>
    </row>
    <row r="97" spans="1:31" s="9" customFormat="1" ht="24.95" customHeight="1">
      <c r="A97" s="9"/>
      <c r="B97" s="189"/>
      <c r="C97" s="190"/>
      <c r="D97" s="191" t="s">
        <v>1676</v>
      </c>
      <c r="E97" s="192"/>
      <c r="F97" s="192"/>
      <c r="G97" s="192"/>
      <c r="H97" s="192"/>
      <c r="I97" s="192"/>
      <c r="J97" s="193">
        <f>J118</f>
        <v>0</v>
      </c>
      <c r="K97" s="190"/>
      <c r="L97" s="194"/>
      <c r="S97" s="9"/>
      <c r="T97" s="9"/>
      <c r="U97" s="9"/>
      <c r="V97" s="9"/>
      <c r="W97" s="9"/>
      <c r="X97" s="9"/>
      <c r="Y97" s="9"/>
      <c r="Z97" s="9"/>
      <c r="AA97" s="9"/>
      <c r="AB97" s="9"/>
      <c r="AC97" s="9"/>
      <c r="AD97" s="9"/>
      <c r="AE97" s="9"/>
    </row>
    <row r="98" spans="1:31" s="2" customFormat="1" ht="21.8"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pans="1:31" s="2" customFormat="1" ht="6.95"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pans="1:31" s="2" customFormat="1" ht="6.95"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pans="1:31" s="2" customFormat="1" ht="24.95" customHeight="1">
      <c r="A104" s="39"/>
      <c r="B104" s="40"/>
      <c r="C104" s="24" t="s">
        <v>133</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6.5" customHeight="1">
      <c r="A107" s="39"/>
      <c r="B107" s="40"/>
      <c r="C107" s="41"/>
      <c r="D107" s="41"/>
      <c r="E107" s="184" t="str">
        <f>E7</f>
        <v>Snížení en. náročnosti budovy dílen VOŠS a SPŠS v Náchodě</v>
      </c>
      <c r="F107" s="33"/>
      <c r="G107" s="33"/>
      <c r="H107" s="33"/>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114</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77" t="str">
        <f>E9</f>
        <v>VRN - Vedlejší rozpočtové náklady</v>
      </c>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20</v>
      </c>
      <c r="D111" s="41"/>
      <c r="E111" s="41"/>
      <c r="F111" s="28" t="str">
        <f>F12</f>
        <v>Pražská 931</v>
      </c>
      <c r="G111" s="41"/>
      <c r="H111" s="41"/>
      <c r="I111" s="33" t="s">
        <v>22</v>
      </c>
      <c r="J111" s="80" t="str">
        <f>IF(J12="","",J12)</f>
        <v>12. 11. 2021</v>
      </c>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40.05" customHeight="1">
      <c r="A113" s="39"/>
      <c r="B113" s="40"/>
      <c r="C113" s="33" t="s">
        <v>24</v>
      </c>
      <c r="D113" s="41"/>
      <c r="E113" s="41"/>
      <c r="F113" s="28" t="str">
        <f>E15</f>
        <v>SPŠS a OA Pražská 931, Náchod</v>
      </c>
      <c r="G113" s="41"/>
      <c r="H113" s="41"/>
      <c r="I113" s="33" t="s">
        <v>30</v>
      </c>
      <c r="J113" s="37" t="str">
        <f>E21</f>
        <v>OBCHODNÍ PROJEKT HRADEC KRÁLOVÉ v.o.s.</v>
      </c>
      <c r="K113" s="41"/>
      <c r="L113" s="64"/>
      <c r="S113" s="39"/>
      <c r="T113" s="39"/>
      <c r="U113" s="39"/>
      <c r="V113" s="39"/>
      <c r="W113" s="39"/>
      <c r="X113" s="39"/>
      <c r="Y113" s="39"/>
      <c r="Z113" s="39"/>
      <c r="AA113" s="39"/>
      <c r="AB113" s="39"/>
      <c r="AC113" s="39"/>
      <c r="AD113" s="39"/>
      <c r="AE113" s="39"/>
    </row>
    <row r="114" spans="1:31" s="2" customFormat="1" ht="15.15" customHeight="1">
      <c r="A114" s="39"/>
      <c r="B114" s="40"/>
      <c r="C114" s="33" t="s">
        <v>28</v>
      </c>
      <c r="D114" s="41"/>
      <c r="E114" s="41"/>
      <c r="F114" s="28" t="str">
        <f>IF(E18="","",E18)</f>
        <v>Vyplň údaj</v>
      </c>
      <c r="G114" s="41"/>
      <c r="H114" s="41"/>
      <c r="I114" s="33" t="s">
        <v>33</v>
      </c>
      <c r="J114" s="37" t="str">
        <f>E24</f>
        <v xml:space="preserve"> </v>
      </c>
      <c r="K114" s="41"/>
      <c r="L114" s="64"/>
      <c r="S114" s="39"/>
      <c r="T114" s="39"/>
      <c r="U114" s="39"/>
      <c r="V114" s="39"/>
      <c r="W114" s="39"/>
      <c r="X114" s="39"/>
      <c r="Y114" s="39"/>
      <c r="Z114" s="39"/>
      <c r="AA114" s="39"/>
      <c r="AB114" s="39"/>
      <c r="AC114" s="39"/>
      <c r="AD114" s="39"/>
      <c r="AE114" s="39"/>
    </row>
    <row r="115" spans="1:31" s="2" customFormat="1" ht="10.3"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11" customFormat="1" ht="29.25" customHeight="1">
      <c r="A116" s="200"/>
      <c r="B116" s="201"/>
      <c r="C116" s="202" t="s">
        <v>134</v>
      </c>
      <c r="D116" s="203" t="s">
        <v>62</v>
      </c>
      <c r="E116" s="203" t="s">
        <v>58</v>
      </c>
      <c r="F116" s="203" t="s">
        <v>59</v>
      </c>
      <c r="G116" s="203" t="s">
        <v>135</v>
      </c>
      <c r="H116" s="203" t="s">
        <v>136</v>
      </c>
      <c r="I116" s="203" t="s">
        <v>137</v>
      </c>
      <c r="J116" s="203" t="s">
        <v>119</v>
      </c>
      <c r="K116" s="204" t="s">
        <v>138</v>
      </c>
      <c r="L116" s="205"/>
      <c r="M116" s="101" t="s">
        <v>1</v>
      </c>
      <c r="N116" s="102" t="s">
        <v>41</v>
      </c>
      <c r="O116" s="102" t="s">
        <v>139</v>
      </c>
      <c r="P116" s="102" t="s">
        <v>140</v>
      </c>
      <c r="Q116" s="102" t="s">
        <v>141</v>
      </c>
      <c r="R116" s="102" t="s">
        <v>142</v>
      </c>
      <c r="S116" s="102" t="s">
        <v>143</v>
      </c>
      <c r="T116" s="103" t="s">
        <v>144</v>
      </c>
      <c r="U116" s="200"/>
      <c r="V116" s="200"/>
      <c r="W116" s="200"/>
      <c r="X116" s="200"/>
      <c r="Y116" s="200"/>
      <c r="Z116" s="200"/>
      <c r="AA116" s="200"/>
      <c r="AB116" s="200"/>
      <c r="AC116" s="200"/>
      <c r="AD116" s="200"/>
      <c r="AE116" s="200"/>
    </row>
    <row r="117" spans="1:63" s="2" customFormat="1" ht="22.8" customHeight="1">
      <c r="A117" s="39"/>
      <c r="B117" s="40"/>
      <c r="C117" s="108" t="s">
        <v>145</v>
      </c>
      <c r="D117" s="41"/>
      <c r="E117" s="41"/>
      <c r="F117" s="41"/>
      <c r="G117" s="41"/>
      <c r="H117" s="41"/>
      <c r="I117" s="41"/>
      <c r="J117" s="206">
        <f>BK117</f>
        <v>0</v>
      </c>
      <c r="K117" s="41"/>
      <c r="L117" s="45"/>
      <c r="M117" s="104"/>
      <c r="N117" s="207"/>
      <c r="O117" s="105"/>
      <c r="P117" s="208">
        <f>P118</f>
        <v>0</v>
      </c>
      <c r="Q117" s="105"/>
      <c r="R117" s="208">
        <f>R118</f>
        <v>0</v>
      </c>
      <c r="S117" s="105"/>
      <c r="T117" s="209">
        <f>T118</f>
        <v>0</v>
      </c>
      <c r="U117" s="39"/>
      <c r="V117" s="39"/>
      <c r="W117" s="39"/>
      <c r="X117" s="39"/>
      <c r="Y117" s="39"/>
      <c r="Z117" s="39"/>
      <c r="AA117" s="39"/>
      <c r="AB117" s="39"/>
      <c r="AC117" s="39"/>
      <c r="AD117" s="39"/>
      <c r="AE117" s="39"/>
      <c r="AT117" s="18" t="s">
        <v>76</v>
      </c>
      <c r="AU117" s="18" t="s">
        <v>121</v>
      </c>
      <c r="BK117" s="210">
        <f>BK118</f>
        <v>0</v>
      </c>
    </row>
    <row r="118" spans="1:63" s="12" customFormat="1" ht="25.9" customHeight="1">
      <c r="A118" s="12"/>
      <c r="B118" s="211"/>
      <c r="C118" s="212"/>
      <c r="D118" s="213" t="s">
        <v>76</v>
      </c>
      <c r="E118" s="214" t="s">
        <v>110</v>
      </c>
      <c r="F118" s="214" t="s">
        <v>111</v>
      </c>
      <c r="G118" s="212"/>
      <c r="H118" s="212"/>
      <c r="I118" s="215"/>
      <c r="J118" s="216">
        <f>BK118</f>
        <v>0</v>
      </c>
      <c r="K118" s="212"/>
      <c r="L118" s="217"/>
      <c r="M118" s="218"/>
      <c r="N118" s="219"/>
      <c r="O118" s="219"/>
      <c r="P118" s="220">
        <f>SUM(P119:P132)</f>
        <v>0</v>
      </c>
      <c r="Q118" s="219"/>
      <c r="R118" s="220">
        <f>SUM(R119:R132)</f>
        <v>0</v>
      </c>
      <c r="S118" s="219"/>
      <c r="T118" s="221">
        <f>SUM(T119:T132)</f>
        <v>0</v>
      </c>
      <c r="U118" s="12"/>
      <c r="V118" s="12"/>
      <c r="W118" s="12"/>
      <c r="X118" s="12"/>
      <c r="Y118" s="12"/>
      <c r="Z118" s="12"/>
      <c r="AA118" s="12"/>
      <c r="AB118" s="12"/>
      <c r="AC118" s="12"/>
      <c r="AD118" s="12"/>
      <c r="AE118" s="12"/>
      <c r="AR118" s="222" t="s">
        <v>178</v>
      </c>
      <c r="AT118" s="223" t="s">
        <v>76</v>
      </c>
      <c r="AU118" s="223" t="s">
        <v>77</v>
      </c>
      <c r="AY118" s="222" t="s">
        <v>148</v>
      </c>
      <c r="BK118" s="224">
        <f>SUM(BK119:BK132)</f>
        <v>0</v>
      </c>
    </row>
    <row r="119" spans="1:65" s="2" customFormat="1" ht="55.5" customHeight="1">
      <c r="A119" s="39"/>
      <c r="B119" s="40"/>
      <c r="C119" s="227" t="s">
        <v>85</v>
      </c>
      <c r="D119" s="227" t="s">
        <v>150</v>
      </c>
      <c r="E119" s="228" t="s">
        <v>1677</v>
      </c>
      <c r="F119" s="229" t="s">
        <v>1678</v>
      </c>
      <c r="G119" s="230" t="s">
        <v>1</v>
      </c>
      <c r="H119" s="231">
        <v>0</v>
      </c>
      <c r="I119" s="232"/>
      <c r="J119" s="233">
        <f>ROUND(I119*H119,2)</f>
        <v>0</v>
      </c>
      <c r="K119" s="229" t="s">
        <v>1</v>
      </c>
      <c r="L119" s="45"/>
      <c r="M119" s="234" t="s">
        <v>1</v>
      </c>
      <c r="N119" s="235" t="s">
        <v>42</v>
      </c>
      <c r="O119" s="92"/>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1679</v>
      </c>
      <c r="AT119" s="238" t="s">
        <v>150</v>
      </c>
      <c r="AU119" s="238" t="s">
        <v>85</v>
      </c>
      <c r="AY119" s="18" t="s">
        <v>148</v>
      </c>
      <c r="BE119" s="239">
        <f>IF(N119="základní",J119,0)</f>
        <v>0</v>
      </c>
      <c r="BF119" s="239">
        <f>IF(N119="snížená",J119,0)</f>
        <v>0</v>
      </c>
      <c r="BG119" s="239">
        <f>IF(N119="zákl. přenesená",J119,0)</f>
        <v>0</v>
      </c>
      <c r="BH119" s="239">
        <f>IF(N119="sníž. přenesená",J119,0)</f>
        <v>0</v>
      </c>
      <c r="BI119" s="239">
        <f>IF(N119="nulová",J119,0)</f>
        <v>0</v>
      </c>
      <c r="BJ119" s="18" t="s">
        <v>85</v>
      </c>
      <c r="BK119" s="239">
        <f>ROUND(I119*H119,2)</f>
        <v>0</v>
      </c>
      <c r="BL119" s="18" t="s">
        <v>1679</v>
      </c>
      <c r="BM119" s="238" t="s">
        <v>1680</v>
      </c>
    </row>
    <row r="120" spans="1:47" s="2" customFormat="1" ht="12">
      <c r="A120" s="39"/>
      <c r="B120" s="40"/>
      <c r="C120" s="41"/>
      <c r="D120" s="240" t="s">
        <v>157</v>
      </c>
      <c r="E120" s="41"/>
      <c r="F120" s="241" t="s">
        <v>1681</v>
      </c>
      <c r="G120" s="41"/>
      <c r="H120" s="41"/>
      <c r="I120" s="242"/>
      <c r="J120" s="41"/>
      <c r="K120" s="41"/>
      <c r="L120" s="45"/>
      <c r="M120" s="243"/>
      <c r="N120" s="244"/>
      <c r="O120" s="92"/>
      <c r="P120" s="92"/>
      <c r="Q120" s="92"/>
      <c r="R120" s="92"/>
      <c r="S120" s="92"/>
      <c r="T120" s="93"/>
      <c r="U120" s="39"/>
      <c r="V120" s="39"/>
      <c r="W120" s="39"/>
      <c r="X120" s="39"/>
      <c r="Y120" s="39"/>
      <c r="Z120" s="39"/>
      <c r="AA120" s="39"/>
      <c r="AB120" s="39"/>
      <c r="AC120" s="39"/>
      <c r="AD120" s="39"/>
      <c r="AE120" s="39"/>
      <c r="AT120" s="18" t="s">
        <v>157</v>
      </c>
      <c r="AU120" s="18" t="s">
        <v>85</v>
      </c>
    </row>
    <row r="121" spans="1:65" s="2" customFormat="1" ht="16.5" customHeight="1">
      <c r="A121" s="39"/>
      <c r="B121" s="40"/>
      <c r="C121" s="227" t="s">
        <v>87</v>
      </c>
      <c r="D121" s="227" t="s">
        <v>150</v>
      </c>
      <c r="E121" s="228" t="s">
        <v>1682</v>
      </c>
      <c r="F121" s="229" t="s">
        <v>1683</v>
      </c>
      <c r="G121" s="230" t="s">
        <v>1684</v>
      </c>
      <c r="H121" s="231">
        <v>1</v>
      </c>
      <c r="I121" s="232"/>
      <c r="J121" s="233">
        <f>ROUND(I121*H121,2)</f>
        <v>0</v>
      </c>
      <c r="K121" s="229" t="s">
        <v>241</v>
      </c>
      <c r="L121" s="45"/>
      <c r="M121" s="234" t="s">
        <v>1</v>
      </c>
      <c r="N121" s="235" t="s">
        <v>42</v>
      </c>
      <c r="O121" s="92"/>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1679</v>
      </c>
      <c r="AT121" s="238" t="s">
        <v>150</v>
      </c>
      <c r="AU121" s="238" t="s">
        <v>85</v>
      </c>
      <c r="AY121" s="18" t="s">
        <v>148</v>
      </c>
      <c r="BE121" s="239">
        <f>IF(N121="základní",J121,0)</f>
        <v>0</v>
      </c>
      <c r="BF121" s="239">
        <f>IF(N121="snížená",J121,0)</f>
        <v>0</v>
      </c>
      <c r="BG121" s="239">
        <f>IF(N121="zákl. přenesená",J121,0)</f>
        <v>0</v>
      </c>
      <c r="BH121" s="239">
        <f>IF(N121="sníž. přenesená",J121,0)</f>
        <v>0</v>
      </c>
      <c r="BI121" s="239">
        <f>IF(N121="nulová",J121,0)</f>
        <v>0</v>
      </c>
      <c r="BJ121" s="18" t="s">
        <v>85</v>
      </c>
      <c r="BK121" s="239">
        <f>ROUND(I121*H121,2)</f>
        <v>0</v>
      </c>
      <c r="BL121" s="18" t="s">
        <v>1679</v>
      </c>
      <c r="BM121" s="238" t="s">
        <v>1685</v>
      </c>
    </row>
    <row r="122" spans="1:47" s="2" customFormat="1" ht="12">
      <c r="A122" s="39"/>
      <c r="B122" s="40"/>
      <c r="C122" s="41"/>
      <c r="D122" s="240" t="s">
        <v>157</v>
      </c>
      <c r="E122" s="41"/>
      <c r="F122" s="241" t="s">
        <v>1686</v>
      </c>
      <c r="G122" s="41"/>
      <c r="H122" s="41"/>
      <c r="I122" s="242"/>
      <c r="J122" s="41"/>
      <c r="K122" s="41"/>
      <c r="L122" s="45"/>
      <c r="M122" s="243"/>
      <c r="N122" s="244"/>
      <c r="O122" s="92"/>
      <c r="P122" s="92"/>
      <c r="Q122" s="92"/>
      <c r="R122" s="92"/>
      <c r="S122" s="92"/>
      <c r="T122" s="93"/>
      <c r="U122" s="39"/>
      <c r="V122" s="39"/>
      <c r="W122" s="39"/>
      <c r="X122" s="39"/>
      <c r="Y122" s="39"/>
      <c r="Z122" s="39"/>
      <c r="AA122" s="39"/>
      <c r="AB122" s="39"/>
      <c r="AC122" s="39"/>
      <c r="AD122" s="39"/>
      <c r="AE122" s="39"/>
      <c r="AT122" s="18" t="s">
        <v>157</v>
      </c>
      <c r="AU122" s="18" t="s">
        <v>85</v>
      </c>
    </row>
    <row r="123" spans="1:65" s="2" customFormat="1" ht="16.5" customHeight="1">
      <c r="A123" s="39"/>
      <c r="B123" s="40"/>
      <c r="C123" s="227" t="s">
        <v>168</v>
      </c>
      <c r="D123" s="227" t="s">
        <v>150</v>
      </c>
      <c r="E123" s="228" t="s">
        <v>1687</v>
      </c>
      <c r="F123" s="229" t="s">
        <v>1688</v>
      </c>
      <c r="G123" s="230" t="s">
        <v>1684</v>
      </c>
      <c r="H123" s="231">
        <v>1</v>
      </c>
      <c r="I123" s="232"/>
      <c r="J123" s="233">
        <f>ROUND(I123*H123,2)</f>
        <v>0</v>
      </c>
      <c r="K123" s="229" t="s">
        <v>241</v>
      </c>
      <c r="L123" s="45"/>
      <c r="M123" s="234" t="s">
        <v>1</v>
      </c>
      <c r="N123" s="235" t="s">
        <v>42</v>
      </c>
      <c r="O123" s="92"/>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1679</v>
      </c>
      <c r="AT123" s="238" t="s">
        <v>150</v>
      </c>
      <c r="AU123" s="238" t="s">
        <v>85</v>
      </c>
      <c r="AY123" s="18" t="s">
        <v>148</v>
      </c>
      <c r="BE123" s="239">
        <f>IF(N123="základní",J123,0)</f>
        <v>0</v>
      </c>
      <c r="BF123" s="239">
        <f>IF(N123="snížená",J123,0)</f>
        <v>0</v>
      </c>
      <c r="BG123" s="239">
        <f>IF(N123="zákl. přenesená",J123,0)</f>
        <v>0</v>
      </c>
      <c r="BH123" s="239">
        <f>IF(N123="sníž. přenesená",J123,0)</f>
        <v>0</v>
      </c>
      <c r="BI123" s="239">
        <f>IF(N123="nulová",J123,0)</f>
        <v>0</v>
      </c>
      <c r="BJ123" s="18" t="s">
        <v>85</v>
      </c>
      <c r="BK123" s="239">
        <f>ROUND(I123*H123,2)</f>
        <v>0</v>
      </c>
      <c r="BL123" s="18" t="s">
        <v>1679</v>
      </c>
      <c r="BM123" s="238" t="s">
        <v>1689</v>
      </c>
    </row>
    <row r="124" spans="1:65" s="2" customFormat="1" ht="16.5" customHeight="1">
      <c r="A124" s="39"/>
      <c r="B124" s="40"/>
      <c r="C124" s="227" t="s">
        <v>155</v>
      </c>
      <c r="D124" s="227" t="s">
        <v>150</v>
      </c>
      <c r="E124" s="228" t="s">
        <v>1690</v>
      </c>
      <c r="F124" s="229" t="s">
        <v>1691</v>
      </c>
      <c r="G124" s="230" t="s">
        <v>1684</v>
      </c>
      <c r="H124" s="231">
        <v>1</v>
      </c>
      <c r="I124" s="232"/>
      <c r="J124" s="233">
        <f>ROUND(I124*H124,2)</f>
        <v>0</v>
      </c>
      <c r="K124" s="229" t="s">
        <v>241</v>
      </c>
      <c r="L124" s="45"/>
      <c r="M124" s="234" t="s">
        <v>1</v>
      </c>
      <c r="N124" s="235" t="s">
        <v>42</v>
      </c>
      <c r="O124" s="92"/>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1679</v>
      </c>
      <c r="AT124" s="238" t="s">
        <v>150</v>
      </c>
      <c r="AU124" s="238" t="s">
        <v>85</v>
      </c>
      <c r="AY124" s="18" t="s">
        <v>148</v>
      </c>
      <c r="BE124" s="239">
        <f>IF(N124="základní",J124,0)</f>
        <v>0</v>
      </c>
      <c r="BF124" s="239">
        <f>IF(N124="snížená",J124,0)</f>
        <v>0</v>
      </c>
      <c r="BG124" s="239">
        <f>IF(N124="zákl. přenesená",J124,0)</f>
        <v>0</v>
      </c>
      <c r="BH124" s="239">
        <f>IF(N124="sníž. přenesená",J124,0)</f>
        <v>0</v>
      </c>
      <c r="BI124" s="239">
        <f>IF(N124="nulová",J124,0)</f>
        <v>0</v>
      </c>
      <c r="BJ124" s="18" t="s">
        <v>85</v>
      </c>
      <c r="BK124" s="239">
        <f>ROUND(I124*H124,2)</f>
        <v>0</v>
      </c>
      <c r="BL124" s="18" t="s">
        <v>1679</v>
      </c>
      <c r="BM124" s="238" t="s">
        <v>1692</v>
      </c>
    </row>
    <row r="125" spans="1:47" s="2" customFormat="1" ht="12">
      <c r="A125" s="39"/>
      <c r="B125" s="40"/>
      <c r="C125" s="41"/>
      <c r="D125" s="240" t="s">
        <v>157</v>
      </c>
      <c r="E125" s="41"/>
      <c r="F125" s="241" t="s">
        <v>1693</v>
      </c>
      <c r="G125" s="41"/>
      <c r="H125" s="41"/>
      <c r="I125" s="242"/>
      <c r="J125" s="41"/>
      <c r="K125" s="41"/>
      <c r="L125" s="45"/>
      <c r="M125" s="243"/>
      <c r="N125" s="244"/>
      <c r="O125" s="92"/>
      <c r="P125" s="92"/>
      <c r="Q125" s="92"/>
      <c r="R125" s="92"/>
      <c r="S125" s="92"/>
      <c r="T125" s="93"/>
      <c r="U125" s="39"/>
      <c r="V125" s="39"/>
      <c r="W125" s="39"/>
      <c r="X125" s="39"/>
      <c r="Y125" s="39"/>
      <c r="Z125" s="39"/>
      <c r="AA125" s="39"/>
      <c r="AB125" s="39"/>
      <c r="AC125" s="39"/>
      <c r="AD125" s="39"/>
      <c r="AE125" s="39"/>
      <c r="AT125" s="18" t="s">
        <v>157</v>
      </c>
      <c r="AU125" s="18" t="s">
        <v>85</v>
      </c>
    </row>
    <row r="126" spans="1:65" s="2" customFormat="1" ht="16.5" customHeight="1">
      <c r="A126" s="39"/>
      <c r="B126" s="40"/>
      <c r="C126" s="227" t="s">
        <v>178</v>
      </c>
      <c r="D126" s="227" t="s">
        <v>150</v>
      </c>
      <c r="E126" s="228" t="s">
        <v>1694</v>
      </c>
      <c r="F126" s="229" t="s">
        <v>1695</v>
      </c>
      <c r="G126" s="230" t="s">
        <v>1684</v>
      </c>
      <c r="H126" s="231">
        <v>1</v>
      </c>
      <c r="I126" s="232"/>
      <c r="J126" s="233">
        <f>ROUND(I126*H126,2)</f>
        <v>0</v>
      </c>
      <c r="K126" s="229" t="s">
        <v>241</v>
      </c>
      <c r="L126" s="45"/>
      <c r="M126" s="234" t="s">
        <v>1</v>
      </c>
      <c r="N126" s="235" t="s">
        <v>42</v>
      </c>
      <c r="O126" s="92"/>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1679</v>
      </c>
      <c r="AT126" s="238" t="s">
        <v>150</v>
      </c>
      <c r="AU126" s="238" t="s">
        <v>85</v>
      </c>
      <c r="AY126" s="18" t="s">
        <v>148</v>
      </c>
      <c r="BE126" s="239">
        <f>IF(N126="základní",J126,0)</f>
        <v>0</v>
      </c>
      <c r="BF126" s="239">
        <f>IF(N126="snížená",J126,0)</f>
        <v>0</v>
      </c>
      <c r="BG126" s="239">
        <f>IF(N126="zákl. přenesená",J126,0)</f>
        <v>0</v>
      </c>
      <c r="BH126" s="239">
        <f>IF(N126="sníž. přenesená",J126,0)</f>
        <v>0</v>
      </c>
      <c r="BI126" s="239">
        <f>IF(N126="nulová",J126,0)</f>
        <v>0</v>
      </c>
      <c r="BJ126" s="18" t="s">
        <v>85</v>
      </c>
      <c r="BK126" s="239">
        <f>ROUND(I126*H126,2)</f>
        <v>0</v>
      </c>
      <c r="BL126" s="18" t="s">
        <v>1679</v>
      </c>
      <c r="BM126" s="238" t="s">
        <v>1696</v>
      </c>
    </row>
    <row r="127" spans="1:65" s="2" customFormat="1" ht="16.5" customHeight="1">
      <c r="A127" s="39"/>
      <c r="B127" s="40"/>
      <c r="C127" s="227" t="s">
        <v>182</v>
      </c>
      <c r="D127" s="227" t="s">
        <v>150</v>
      </c>
      <c r="E127" s="228" t="s">
        <v>1697</v>
      </c>
      <c r="F127" s="229" t="s">
        <v>1698</v>
      </c>
      <c r="G127" s="230" t="s">
        <v>1684</v>
      </c>
      <c r="H127" s="231">
        <v>1</v>
      </c>
      <c r="I127" s="232"/>
      <c r="J127" s="233">
        <f>ROUND(I127*H127,2)</f>
        <v>0</v>
      </c>
      <c r="K127" s="229" t="s">
        <v>241</v>
      </c>
      <c r="L127" s="45"/>
      <c r="M127" s="234" t="s">
        <v>1</v>
      </c>
      <c r="N127" s="235" t="s">
        <v>42</v>
      </c>
      <c r="O127" s="92"/>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1679</v>
      </c>
      <c r="AT127" s="238" t="s">
        <v>150</v>
      </c>
      <c r="AU127" s="238" t="s">
        <v>85</v>
      </c>
      <c r="AY127" s="18" t="s">
        <v>148</v>
      </c>
      <c r="BE127" s="239">
        <f>IF(N127="základní",J127,0)</f>
        <v>0</v>
      </c>
      <c r="BF127" s="239">
        <f>IF(N127="snížená",J127,0)</f>
        <v>0</v>
      </c>
      <c r="BG127" s="239">
        <f>IF(N127="zákl. přenesená",J127,0)</f>
        <v>0</v>
      </c>
      <c r="BH127" s="239">
        <f>IF(N127="sníž. přenesená",J127,0)</f>
        <v>0</v>
      </c>
      <c r="BI127" s="239">
        <f>IF(N127="nulová",J127,0)</f>
        <v>0</v>
      </c>
      <c r="BJ127" s="18" t="s">
        <v>85</v>
      </c>
      <c r="BK127" s="239">
        <f>ROUND(I127*H127,2)</f>
        <v>0</v>
      </c>
      <c r="BL127" s="18" t="s">
        <v>1679</v>
      </c>
      <c r="BM127" s="238" t="s">
        <v>1699</v>
      </c>
    </row>
    <row r="128" spans="1:65" s="2" customFormat="1" ht="16.5" customHeight="1">
      <c r="A128" s="39"/>
      <c r="B128" s="40"/>
      <c r="C128" s="227" t="s">
        <v>188</v>
      </c>
      <c r="D128" s="227" t="s">
        <v>150</v>
      </c>
      <c r="E128" s="228" t="s">
        <v>1700</v>
      </c>
      <c r="F128" s="229" t="s">
        <v>1701</v>
      </c>
      <c r="G128" s="230" t="s">
        <v>1684</v>
      </c>
      <c r="H128" s="231">
        <v>1</v>
      </c>
      <c r="I128" s="232"/>
      <c r="J128" s="233">
        <f>ROUND(I128*H128,2)</f>
        <v>0</v>
      </c>
      <c r="K128" s="229" t="s">
        <v>241</v>
      </c>
      <c r="L128" s="45"/>
      <c r="M128" s="234" t="s">
        <v>1</v>
      </c>
      <c r="N128" s="235" t="s">
        <v>42</v>
      </c>
      <c r="O128" s="92"/>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1679</v>
      </c>
      <c r="AT128" s="238" t="s">
        <v>150</v>
      </c>
      <c r="AU128" s="238" t="s">
        <v>85</v>
      </c>
      <c r="AY128" s="18" t="s">
        <v>148</v>
      </c>
      <c r="BE128" s="239">
        <f>IF(N128="základní",J128,0)</f>
        <v>0</v>
      </c>
      <c r="BF128" s="239">
        <f>IF(N128="snížená",J128,0)</f>
        <v>0</v>
      </c>
      <c r="BG128" s="239">
        <f>IF(N128="zákl. přenesená",J128,0)</f>
        <v>0</v>
      </c>
      <c r="BH128" s="239">
        <f>IF(N128="sníž. přenesená",J128,0)</f>
        <v>0</v>
      </c>
      <c r="BI128" s="239">
        <f>IF(N128="nulová",J128,0)</f>
        <v>0</v>
      </c>
      <c r="BJ128" s="18" t="s">
        <v>85</v>
      </c>
      <c r="BK128" s="239">
        <f>ROUND(I128*H128,2)</f>
        <v>0</v>
      </c>
      <c r="BL128" s="18" t="s">
        <v>1679</v>
      </c>
      <c r="BM128" s="238" t="s">
        <v>1702</v>
      </c>
    </row>
    <row r="129" spans="1:65" s="2" customFormat="1" ht="16.5" customHeight="1">
      <c r="A129" s="39"/>
      <c r="B129" s="40"/>
      <c r="C129" s="227" t="s">
        <v>192</v>
      </c>
      <c r="D129" s="227" t="s">
        <v>150</v>
      </c>
      <c r="E129" s="228" t="s">
        <v>1703</v>
      </c>
      <c r="F129" s="229" t="s">
        <v>1704</v>
      </c>
      <c r="G129" s="230" t="s">
        <v>1684</v>
      </c>
      <c r="H129" s="231">
        <v>1</v>
      </c>
      <c r="I129" s="232"/>
      <c r="J129" s="233">
        <f>ROUND(I129*H129,2)</f>
        <v>0</v>
      </c>
      <c r="K129" s="229" t="s">
        <v>241</v>
      </c>
      <c r="L129" s="45"/>
      <c r="M129" s="234" t="s">
        <v>1</v>
      </c>
      <c r="N129" s="235" t="s">
        <v>42</v>
      </c>
      <c r="O129" s="92"/>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1679</v>
      </c>
      <c r="AT129" s="238" t="s">
        <v>150</v>
      </c>
      <c r="AU129" s="238" t="s">
        <v>85</v>
      </c>
      <c r="AY129" s="18" t="s">
        <v>148</v>
      </c>
      <c r="BE129" s="239">
        <f>IF(N129="základní",J129,0)</f>
        <v>0</v>
      </c>
      <c r="BF129" s="239">
        <f>IF(N129="snížená",J129,0)</f>
        <v>0</v>
      </c>
      <c r="BG129" s="239">
        <f>IF(N129="zákl. přenesená",J129,0)</f>
        <v>0</v>
      </c>
      <c r="BH129" s="239">
        <f>IF(N129="sníž. přenesená",J129,0)</f>
        <v>0</v>
      </c>
      <c r="BI129" s="239">
        <f>IF(N129="nulová",J129,0)</f>
        <v>0</v>
      </c>
      <c r="BJ129" s="18" t="s">
        <v>85</v>
      </c>
      <c r="BK129" s="239">
        <f>ROUND(I129*H129,2)</f>
        <v>0</v>
      </c>
      <c r="BL129" s="18" t="s">
        <v>1679</v>
      </c>
      <c r="BM129" s="238" t="s">
        <v>1705</v>
      </c>
    </row>
    <row r="130" spans="1:47" s="2" customFormat="1" ht="12">
      <c r="A130" s="39"/>
      <c r="B130" s="40"/>
      <c r="C130" s="41"/>
      <c r="D130" s="240" t="s">
        <v>157</v>
      </c>
      <c r="E130" s="41"/>
      <c r="F130" s="241" t="s">
        <v>1706</v>
      </c>
      <c r="G130" s="41"/>
      <c r="H130" s="41"/>
      <c r="I130" s="242"/>
      <c r="J130" s="41"/>
      <c r="K130" s="41"/>
      <c r="L130" s="45"/>
      <c r="M130" s="243"/>
      <c r="N130" s="244"/>
      <c r="O130" s="92"/>
      <c r="P130" s="92"/>
      <c r="Q130" s="92"/>
      <c r="R130" s="92"/>
      <c r="S130" s="92"/>
      <c r="T130" s="93"/>
      <c r="U130" s="39"/>
      <c r="V130" s="39"/>
      <c r="W130" s="39"/>
      <c r="X130" s="39"/>
      <c r="Y130" s="39"/>
      <c r="Z130" s="39"/>
      <c r="AA130" s="39"/>
      <c r="AB130" s="39"/>
      <c r="AC130" s="39"/>
      <c r="AD130" s="39"/>
      <c r="AE130" s="39"/>
      <c r="AT130" s="18" t="s">
        <v>157</v>
      </c>
      <c r="AU130" s="18" t="s">
        <v>85</v>
      </c>
    </row>
    <row r="131" spans="1:65" s="2" customFormat="1" ht="16.5" customHeight="1">
      <c r="A131" s="39"/>
      <c r="B131" s="40"/>
      <c r="C131" s="227" t="s">
        <v>199</v>
      </c>
      <c r="D131" s="227" t="s">
        <v>150</v>
      </c>
      <c r="E131" s="228" t="s">
        <v>1707</v>
      </c>
      <c r="F131" s="229" t="s">
        <v>1708</v>
      </c>
      <c r="G131" s="230" t="s">
        <v>1684</v>
      </c>
      <c r="H131" s="231">
        <v>1</v>
      </c>
      <c r="I131" s="232"/>
      <c r="J131" s="233">
        <f>ROUND(I131*H131,2)</f>
        <v>0</v>
      </c>
      <c r="K131" s="229" t="s">
        <v>241</v>
      </c>
      <c r="L131" s="45"/>
      <c r="M131" s="234" t="s">
        <v>1</v>
      </c>
      <c r="N131" s="235" t="s">
        <v>42</v>
      </c>
      <c r="O131" s="92"/>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1679</v>
      </c>
      <c r="AT131" s="238" t="s">
        <v>150</v>
      </c>
      <c r="AU131" s="238" t="s">
        <v>85</v>
      </c>
      <c r="AY131" s="18" t="s">
        <v>148</v>
      </c>
      <c r="BE131" s="239">
        <f>IF(N131="základní",J131,0)</f>
        <v>0</v>
      </c>
      <c r="BF131" s="239">
        <f>IF(N131="snížená",J131,0)</f>
        <v>0</v>
      </c>
      <c r="BG131" s="239">
        <f>IF(N131="zákl. přenesená",J131,0)</f>
        <v>0</v>
      </c>
      <c r="BH131" s="239">
        <f>IF(N131="sníž. přenesená",J131,0)</f>
        <v>0</v>
      </c>
      <c r="BI131" s="239">
        <f>IF(N131="nulová",J131,0)</f>
        <v>0</v>
      </c>
      <c r="BJ131" s="18" t="s">
        <v>85</v>
      </c>
      <c r="BK131" s="239">
        <f>ROUND(I131*H131,2)</f>
        <v>0</v>
      </c>
      <c r="BL131" s="18" t="s">
        <v>1679</v>
      </c>
      <c r="BM131" s="238" t="s">
        <v>1709</v>
      </c>
    </row>
    <row r="132" spans="1:47" s="2" customFormat="1" ht="12">
      <c r="A132" s="39"/>
      <c r="B132" s="40"/>
      <c r="C132" s="41"/>
      <c r="D132" s="240" t="s">
        <v>157</v>
      </c>
      <c r="E132" s="41"/>
      <c r="F132" s="241" t="s">
        <v>1710</v>
      </c>
      <c r="G132" s="41"/>
      <c r="H132" s="41"/>
      <c r="I132" s="242"/>
      <c r="J132" s="41"/>
      <c r="K132" s="41"/>
      <c r="L132" s="45"/>
      <c r="M132" s="309"/>
      <c r="N132" s="310"/>
      <c r="O132" s="303"/>
      <c r="P132" s="303"/>
      <c r="Q132" s="303"/>
      <c r="R132" s="303"/>
      <c r="S132" s="303"/>
      <c r="T132" s="311"/>
      <c r="U132" s="39"/>
      <c r="V132" s="39"/>
      <c r="W132" s="39"/>
      <c r="X132" s="39"/>
      <c r="Y132" s="39"/>
      <c r="Z132" s="39"/>
      <c r="AA132" s="39"/>
      <c r="AB132" s="39"/>
      <c r="AC132" s="39"/>
      <c r="AD132" s="39"/>
      <c r="AE132" s="39"/>
      <c r="AT132" s="18" t="s">
        <v>157</v>
      </c>
      <c r="AU132" s="18" t="s">
        <v>85</v>
      </c>
    </row>
    <row r="133" spans="1:31" s="2" customFormat="1" ht="6.95" customHeight="1">
      <c r="A133" s="39"/>
      <c r="B133" s="67"/>
      <c r="C133" s="68"/>
      <c r="D133" s="68"/>
      <c r="E133" s="68"/>
      <c r="F133" s="68"/>
      <c r="G133" s="68"/>
      <c r="H133" s="68"/>
      <c r="I133" s="68"/>
      <c r="J133" s="68"/>
      <c r="K133" s="68"/>
      <c r="L133" s="45"/>
      <c r="M133" s="39"/>
      <c r="O133" s="39"/>
      <c r="P133" s="39"/>
      <c r="Q133" s="39"/>
      <c r="R133" s="39"/>
      <c r="S133" s="39"/>
      <c r="T133" s="39"/>
      <c r="U133" s="39"/>
      <c r="V133" s="39"/>
      <c r="W133" s="39"/>
      <c r="X133" s="39"/>
      <c r="Y133" s="39"/>
      <c r="Z133" s="39"/>
      <c r="AA133" s="39"/>
      <c r="AB133" s="39"/>
      <c r="AC133" s="39"/>
      <c r="AD133" s="39"/>
      <c r="AE133" s="39"/>
    </row>
  </sheetData>
  <sheetProtection password="CC35" sheet="1" objects="1" scenarios="1" formatColumns="0" formatRows="0" autoFilter="0"/>
  <autoFilter ref="C116:K132"/>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LAPTOP-R3519A97\PC01</dc:creator>
  <cp:keywords/>
  <dc:description/>
  <cp:lastModifiedBy>LAPTOP-R3519A97\PC01</cp:lastModifiedBy>
  <dcterms:created xsi:type="dcterms:W3CDTF">2021-11-12T13:02:47Z</dcterms:created>
  <dcterms:modified xsi:type="dcterms:W3CDTF">2021-11-12T13:02:58Z</dcterms:modified>
  <cp:category/>
  <cp:version/>
  <cp:contentType/>
  <cp:contentStatus/>
</cp:coreProperties>
</file>