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19440" windowHeight="15150"/>
  </bookViews>
  <sheets>
    <sheet name="Rekapitulace stavby" sheetId="1" r:id="rId1"/>
    <sheet name="14b - SO 14b - Příkop a v..." sheetId="2" r:id="rId2"/>
    <sheet name="21b - SO 21b - Napajedlo ..." sheetId="3" r:id="rId3"/>
    <sheet name="22b - SO 22b - Jezírko - ..." sheetId="4" r:id="rId4"/>
    <sheet name="38bb - SO 38b - Oplocení ..." sheetId="5" r:id="rId5"/>
    <sheet name="41ab - SO 41b - Terénní ú..." sheetId="6" r:id="rId6"/>
    <sheet name="45ab - SO 45b - Pěší komu..." sheetId="7" r:id="rId7"/>
    <sheet name="46ab - SO 46b - sadové úp..." sheetId="8" r:id="rId8"/>
    <sheet name="51b - Rozvody NN - změna ..." sheetId="9" r:id="rId9"/>
    <sheet name="53b - SO 53b - Vodovod - ..." sheetId="10" r:id="rId10"/>
    <sheet name="54b - SO 54b - Splašková ..." sheetId="11" r:id="rId11"/>
    <sheet name="99b - Vedlejší náklady - ..." sheetId="12" r:id="rId12"/>
    <sheet name="Seznam figur" sheetId="13" r:id="rId13"/>
  </sheets>
  <definedNames>
    <definedName name="_xlnm._FilterDatabase" localSheetId="1" hidden="1">'14b - SO 14b - Příkop a v...'!$C$127:$K$334</definedName>
    <definedName name="_xlnm._FilterDatabase" localSheetId="2" hidden="1">'21b - SO 21b - Napajedlo ...'!$C$122:$K$183</definedName>
    <definedName name="_xlnm._FilterDatabase" localSheetId="3" hidden="1">'22b - SO 22b - Jezírko - ...'!$C$121:$K$191</definedName>
    <definedName name="_xlnm._FilterDatabase" localSheetId="4" hidden="1">'38bb - SO 38b - Oplocení ...'!$C$128:$K$276</definedName>
    <definedName name="_xlnm._FilterDatabase" localSheetId="5" hidden="1">'41ab - SO 41b - Terénní ú...'!$C$118:$K$176</definedName>
    <definedName name="_xlnm._FilterDatabase" localSheetId="6" hidden="1">'45ab - SO 45b - Pěší komu...'!$C$121:$K$244</definedName>
    <definedName name="_xlnm._FilterDatabase" localSheetId="7" hidden="1">'46ab - SO 46b - sadové úp...'!$C$118:$K$131</definedName>
    <definedName name="_xlnm._FilterDatabase" localSheetId="8" hidden="1">'51b - Rozvody NN - změna ...'!$C$129:$K$194</definedName>
    <definedName name="_xlnm._FilterDatabase" localSheetId="9" hidden="1">'53b - SO 53b - Vodovod - ...'!$C$120:$K$170</definedName>
    <definedName name="_xlnm._FilterDatabase" localSheetId="10" hidden="1">'54b - SO 54b - Splašková ...'!$C$121:$K$173</definedName>
    <definedName name="_xlnm._FilterDatabase" localSheetId="11" hidden="1">'99b - Vedlejší náklady - ...'!$C$125:$K$145</definedName>
    <definedName name="_xlnm.Print_Titles" localSheetId="1">'14b - SO 14b - Příkop a v...'!$127:$127</definedName>
    <definedName name="_xlnm.Print_Titles" localSheetId="2">'21b - SO 21b - Napajedlo ...'!$122:$122</definedName>
    <definedName name="_xlnm.Print_Titles" localSheetId="3">'22b - SO 22b - Jezírko - ...'!$121:$121</definedName>
    <definedName name="_xlnm.Print_Titles" localSheetId="4">'38bb - SO 38b - Oplocení ...'!$128:$128</definedName>
    <definedName name="_xlnm.Print_Titles" localSheetId="5">'41ab - SO 41b - Terénní ú...'!$118:$118</definedName>
    <definedName name="_xlnm.Print_Titles" localSheetId="6">'45ab - SO 45b - Pěší komu...'!$121:$121</definedName>
    <definedName name="_xlnm.Print_Titles" localSheetId="7">'46ab - SO 46b - sadové úp...'!$118:$118</definedName>
    <definedName name="_xlnm.Print_Titles" localSheetId="8">'51b - Rozvody NN - změna ...'!$129:$129</definedName>
    <definedName name="_xlnm.Print_Titles" localSheetId="9">'53b - SO 53b - Vodovod - ...'!$120:$120</definedName>
    <definedName name="_xlnm.Print_Titles" localSheetId="10">'54b - SO 54b - Splašková ...'!$121:$121</definedName>
    <definedName name="_xlnm.Print_Titles" localSheetId="11">'99b - Vedlejší náklady - ...'!$125:$125</definedName>
    <definedName name="_xlnm.Print_Titles" localSheetId="0">'Rekapitulace stavby'!$92:$92</definedName>
    <definedName name="_xlnm.Print_Titles" localSheetId="12">'Seznam figur'!$9:$9</definedName>
    <definedName name="_xlnm.Print_Area" localSheetId="1">'14b - SO 14b - Příkop a v...'!$C$4:$J$76,'14b - SO 14b - Příkop a v...'!$C$82:$J$109,'14b - SO 14b - Příkop a v...'!$C$115:$K$334</definedName>
    <definedName name="_xlnm.Print_Area" localSheetId="2">'21b - SO 21b - Napajedlo ...'!$C$4:$J$76,'21b - SO 21b - Napajedlo ...'!$C$82:$J$104,'21b - SO 21b - Napajedlo ...'!$C$110:$K$183</definedName>
    <definedName name="_xlnm.Print_Area" localSheetId="3">'22b - SO 22b - Jezírko - ...'!$C$4:$J$76,'22b - SO 22b - Jezírko - ...'!$C$82:$J$103,'22b - SO 22b - Jezírko - ...'!$C$109:$K$191</definedName>
    <definedName name="_xlnm.Print_Area" localSheetId="4">'38bb - SO 38b - Oplocení ...'!$C$4:$J$76,'38bb - SO 38b - Oplocení ...'!$C$82:$J$110,'38bb - SO 38b - Oplocení ...'!$C$116:$K$276</definedName>
    <definedName name="_xlnm.Print_Area" localSheetId="5">'41ab - SO 41b - Terénní ú...'!$C$4:$J$76,'41ab - SO 41b - Terénní ú...'!$C$82:$J$100,'41ab - SO 41b - Terénní ú...'!$C$106:$K$176</definedName>
    <definedName name="_xlnm.Print_Area" localSheetId="6">'45ab - SO 45b - Pěší komu...'!$C$4:$J$76,'45ab - SO 45b - Pěší komu...'!$C$82:$J$103,'45ab - SO 45b - Pěší komu...'!$C$109:$K$244</definedName>
    <definedName name="_xlnm.Print_Area" localSheetId="7">'46ab - SO 46b - sadové úp...'!$C$4:$J$76,'46ab - SO 46b - sadové úp...'!$C$82:$J$100,'46ab - SO 46b - sadové úp...'!$C$106:$K$131</definedName>
    <definedName name="_xlnm.Print_Area" localSheetId="8">'51b - Rozvody NN - změna ...'!$C$4:$J$76,'51b - Rozvody NN - změna ...'!$C$82:$J$111,'51b - Rozvody NN - změna ...'!$C$117:$K$194</definedName>
    <definedName name="_xlnm.Print_Area" localSheetId="9">'53b - SO 53b - Vodovod - ...'!$C$4:$J$76,'53b - SO 53b - Vodovod - ...'!$C$82:$J$102,'53b - SO 53b - Vodovod - ...'!$C$108:$K$170</definedName>
    <definedName name="_xlnm.Print_Area" localSheetId="10">'54b - SO 54b - Splašková ...'!$C$4:$J$76,'54b - SO 54b - Splašková ...'!$C$82:$J$103,'54b - SO 54b - Splašková ...'!$C$109:$K$173</definedName>
    <definedName name="_xlnm.Print_Area" localSheetId="11">'99b - Vedlejší náklady - ...'!$C$4:$J$76,'99b - Vedlejší náklady - ...'!$C$82:$J$107,'99b - Vedlejší náklady - ...'!$C$113:$K$145</definedName>
    <definedName name="_xlnm.Print_Area" localSheetId="0">'Rekapitulace stavby'!$D$4:$AO$76,'Rekapitulace stavby'!$C$82:$AQ$106</definedName>
    <definedName name="_xlnm.Print_Area" localSheetId="12">'Seznam figur'!$C$4:$G$229</definedName>
  </definedNames>
  <calcPr calcId="145621"/>
</workbook>
</file>

<file path=xl/calcChain.xml><?xml version="1.0" encoding="utf-8"?>
<calcChain xmlns="http://schemas.openxmlformats.org/spreadsheetml/2006/main">
  <c r="J181" i="4" l="1"/>
  <c r="J163" i="2"/>
  <c r="J260" i="2"/>
  <c r="E87" i="12" l="1"/>
  <c r="E85" i="12"/>
  <c r="D7" i="13" l="1"/>
  <c r="J37" i="12"/>
  <c r="J36" i="12"/>
  <c r="AY105" i="1" s="1"/>
  <c r="J35" i="12"/>
  <c r="AX105" i="1" s="1"/>
  <c r="BI145" i="12"/>
  <c r="BH145" i="12"/>
  <c r="BG145" i="12"/>
  <c r="BF145" i="12"/>
  <c r="T145" i="12"/>
  <c r="T144" i="12" s="1"/>
  <c r="R145" i="12"/>
  <c r="R144" i="12" s="1"/>
  <c r="P145" i="12"/>
  <c r="P144" i="12" s="1"/>
  <c r="BI143" i="12"/>
  <c r="BH143" i="12"/>
  <c r="BG143" i="12"/>
  <c r="BF143" i="12"/>
  <c r="T143" i="12"/>
  <c r="T142" i="12" s="1"/>
  <c r="R143" i="12"/>
  <c r="R142" i="12" s="1"/>
  <c r="P143" i="12"/>
  <c r="P142" i="12" s="1"/>
  <c r="BI141" i="12"/>
  <c r="BH141" i="12"/>
  <c r="BG141" i="12"/>
  <c r="BF141" i="12"/>
  <c r="T141" i="12"/>
  <c r="T140" i="12" s="1"/>
  <c r="R141" i="12"/>
  <c r="R140" i="12" s="1"/>
  <c r="P141" i="12"/>
  <c r="P140" i="12" s="1"/>
  <c r="BI139" i="12"/>
  <c r="BH139" i="12"/>
  <c r="BG139" i="12"/>
  <c r="BF139" i="12"/>
  <c r="T139" i="12"/>
  <c r="T138" i="12" s="1"/>
  <c r="R139" i="12"/>
  <c r="R138" i="12" s="1"/>
  <c r="P139" i="12"/>
  <c r="P138" i="12" s="1"/>
  <c r="BI137" i="12"/>
  <c r="BH137" i="12"/>
  <c r="BG137" i="12"/>
  <c r="BF137" i="12"/>
  <c r="T137" i="12"/>
  <c r="T136" i="12" s="1"/>
  <c r="R137" i="12"/>
  <c r="R136" i="12" s="1"/>
  <c r="P137" i="12"/>
  <c r="P136" i="12" s="1"/>
  <c r="BI135" i="12"/>
  <c r="BH135" i="12"/>
  <c r="BG135" i="12"/>
  <c r="BF135" i="12"/>
  <c r="T135" i="12"/>
  <c r="T134" i="12" s="1"/>
  <c r="R135" i="12"/>
  <c r="R134" i="12" s="1"/>
  <c r="P135" i="12"/>
  <c r="P134" i="12" s="1"/>
  <c r="BI133" i="12"/>
  <c r="BH133" i="12"/>
  <c r="BG133" i="12"/>
  <c r="BF133" i="12"/>
  <c r="T133" i="12"/>
  <c r="T132" i="12" s="1"/>
  <c r="R133" i="12"/>
  <c r="R132" i="12" s="1"/>
  <c r="P133" i="12"/>
  <c r="P132" i="12" s="1"/>
  <c r="BI131" i="12"/>
  <c r="BH131" i="12"/>
  <c r="BG131" i="12"/>
  <c r="BF131" i="12"/>
  <c r="T131" i="12"/>
  <c r="T130" i="12" s="1"/>
  <c r="R131" i="12"/>
  <c r="R130" i="12" s="1"/>
  <c r="P131" i="12"/>
  <c r="P130" i="12" s="1"/>
  <c r="BI129" i="12"/>
  <c r="BH129" i="12"/>
  <c r="BG129" i="12"/>
  <c r="BF129" i="12"/>
  <c r="T129" i="12"/>
  <c r="T128" i="12" s="1"/>
  <c r="R129" i="12"/>
  <c r="R128" i="12" s="1"/>
  <c r="P129" i="12"/>
  <c r="P128" i="12" s="1"/>
  <c r="J123" i="12"/>
  <c r="J122" i="12"/>
  <c r="F122" i="12"/>
  <c r="F120" i="12"/>
  <c r="E118" i="12"/>
  <c r="J92" i="12"/>
  <c r="J91" i="12"/>
  <c r="F91" i="12"/>
  <c r="F89" i="12"/>
  <c r="J18" i="12"/>
  <c r="E18" i="12"/>
  <c r="F123" i="12"/>
  <c r="J17" i="12"/>
  <c r="J12" i="12"/>
  <c r="J120" i="12" s="1"/>
  <c r="E7" i="12"/>
  <c r="J37" i="11"/>
  <c r="J36" i="11"/>
  <c r="AY104" i="1" s="1"/>
  <c r="J35" i="11"/>
  <c r="AX104" i="1" s="1"/>
  <c r="BI173" i="11"/>
  <c r="BH173" i="11"/>
  <c r="BG173" i="11"/>
  <c r="BF173" i="11"/>
  <c r="T173" i="11"/>
  <c r="R173" i="11"/>
  <c r="P173" i="11"/>
  <c r="BI172" i="11"/>
  <c r="BH172" i="11"/>
  <c r="BG172" i="11"/>
  <c r="BF172" i="11"/>
  <c r="T172" i="11"/>
  <c r="R172" i="11"/>
  <c r="P172" i="11"/>
  <c r="BI170" i="11"/>
  <c r="BH170" i="11"/>
  <c r="BG170" i="11"/>
  <c r="BF170" i="11"/>
  <c r="T170" i="11"/>
  <c r="R170" i="11"/>
  <c r="P170" i="11"/>
  <c r="BI169" i="11"/>
  <c r="BH169" i="11"/>
  <c r="BG169" i="11"/>
  <c r="BF169" i="11"/>
  <c r="T169" i="11"/>
  <c r="R169" i="11"/>
  <c r="P169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6" i="11"/>
  <c r="BH166" i="11"/>
  <c r="BG166" i="11"/>
  <c r="BF166" i="11"/>
  <c r="T166" i="11"/>
  <c r="R166" i="11"/>
  <c r="P166" i="11"/>
  <c r="BI164" i="11"/>
  <c r="BH164" i="11"/>
  <c r="BG164" i="11"/>
  <c r="BF164" i="11"/>
  <c r="T164" i="11"/>
  <c r="R164" i="11"/>
  <c r="P164" i="11"/>
  <c r="BI163" i="11"/>
  <c r="BH163" i="11"/>
  <c r="BG163" i="11"/>
  <c r="BF163" i="11"/>
  <c r="T163" i="11"/>
  <c r="R163" i="11"/>
  <c r="P163" i="11"/>
  <c r="BI161" i="11"/>
  <c r="BH161" i="11"/>
  <c r="BG161" i="11"/>
  <c r="BF161" i="11"/>
  <c r="T161" i="11"/>
  <c r="R161" i="11"/>
  <c r="P161" i="11"/>
  <c r="BI160" i="11"/>
  <c r="BH160" i="11"/>
  <c r="BG160" i="11"/>
  <c r="BF160" i="11"/>
  <c r="T160" i="11"/>
  <c r="R160" i="11"/>
  <c r="P160" i="11"/>
  <c r="BI159" i="11"/>
  <c r="BH159" i="11"/>
  <c r="BG159" i="11"/>
  <c r="BF159" i="11"/>
  <c r="T159" i="11"/>
  <c r="R159" i="11"/>
  <c r="P159" i="11"/>
  <c r="BI156" i="11"/>
  <c r="BH156" i="11"/>
  <c r="BG156" i="11"/>
  <c r="BF156" i="11"/>
  <c r="T156" i="11"/>
  <c r="R156" i="11"/>
  <c r="P156" i="11"/>
  <c r="BI154" i="11"/>
  <c r="BH154" i="11"/>
  <c r="BG154" i="11"/>
  <c r="BF154" i="11"/>
  <c r="T154" i="11"/>
  <c r="R154" i="11"/>
  <c r="P154" i="11"/>
  <c r="BI152" i="11"/>
  <c r="BH152" i="11"/>
  <c r="BG152" i="11"/>
  <c r="BF152" i="11"/>
  <c r="T152" i="11"/>
  <c r="R152" i="11"/>
  <c r="P152" i="11"/>
  <c r="BI150" i="11"/>
  <c r="BH150" i="11"/>
  <c r="BG150" i="11"/>
  <c r="BF150" i="11"/>
  <c r="T150" i="11"/>
  <c r="T149" i="11" s="1"/>
  <c r="R150" i="11"/>
  <c r="R149" i="11" s="1"/>
  <c r="P150" i="11"/>
  <c r="P149" i="11" s="1"/>
  <c r="BI147" i="11"/>
  <c r="BH147" i="11"/>
  <c r="BG147" i="11"/>
  <c r="BF147" i="11"/>
  <c r="T147" i="11"/>
  <c r="R147" i="11"/>
  <c r="P147" i="11"/>
  <c r="BI143" i="11"/>
  <c r="BH143" i="11"/>
  <c r="BG143" i="11"/>
  <c r="BF143" i="11"/>
  <c r="T143" i="11"/>
  <c r="R143" i="11"/>
  <c r="P143" i="11"/>
  <c r="BI141" i="11"/>
  <c r="BH141" i="11"/>
  <c r="BG141" i="11"/>
  <c r="BF141" i="11"/>
  <c r="T141" i="11"/>
  <c r="R141" i="11"/>
  <c r="P141" i="11"/>
  <c r="BI140" i="11"/>
  <c r="BH140" i="11"/>
  <c r="BG140" i="11"/>
  <c r="BF140" i="11"/>
  <c r="T140" i="11"/>
  <c r="R140" i="11"/>
  <c r="P140" i="11"/>
  <c r="BI139" i="11"/>
  <c r="BH139" i="11"/>
  <c r="BG139" i="11"/>
  <c r="BF139" i="11"/>
  <c r="T139" i="11"/>
  <c r="R139" i="11"/>
  <c r="P139" i="11"/>
  <c r="BI137" i="11"/>
  <c r="BH137" i="11"/>
  <c r="BG137" i="11"/>
  <c r="BF137" i="11"/>
  <c r="T137" i="11"/>
  <c r="R137" i="11"/>
  <c r="P137" i="11"/>
  <c r="BI136" i="11"/>
  <c r="BH136" i="11"/>
  <c r="BG136" i="11"/>
  <c r="BF136" i="11"/>
  <c r="T136" i="11"/>
  <c r="R136" i="11"/>
  <c r="P136" i="11"/>
  <c r="BI134" i="11"/>
  <c r="BH134" i="11"/>
  <c r="BG134" i="11"/>
  <c r="BF134" i="11"/>
  <c r="T134" i="11"/>
  <c r="R134" i="11"/>
  <c r="P134" i="11"/>
  <c r="BI133" i="11"/>
  <c r="BH133" i="11"/>
  <c r="BG133" i="11"/>
  <c r="BF133" i="11"/>
  <c r="T133" i="11"/>
  <c r="R133" i="11"/>
  <c r="P133" i="11"/>
  <c r="BI131" i="11"/>
  <c r="BH131" i="11"/>
  <c r="BG131" i="11"/>
  <c r="BF131" i="11"/>
  <c r="T131" i="11"/>
  <c r="R131" i="11"/>
  <c r="P131" i="11"/>
  <c r="BI129" i="11"/>
  <c r="BH129" i="11"/>
  <c r="BG129" i="11"/>
  <c r="BF129" i="11"/>
  <c r="T129" i="11"/>
  <c r="R129" i="11"/>
  <c r="P129" i="11"/>
  <c r="BI127" i="11"/>
  <c r="BH127" i="11"/>
  <c r="BG127" i="11"/>
  <c r="BF127" i="11"/>
  <c r="T127" i="11"/>
  <c r="R127" i="11"/>
  <c r="P127" i="11"/>
  <c r="BI125" i="11"/>
  <c r="BH125" i="11"/>
  <c r="BG125" i="11"/>
  <c r="BF125" i="11"/>
  <c r="T125" i="11"/>
  <c r="R125" i="11"/>
  <c r="P125" i="11"/>
  <c r="F116" i="11"/>
  <c r="E114" i="11"/>
  <c r="F89" i="11"/>
  <c r="E87" i="11"/>
  <c r="J24" i="11"/>
  <c r="E24" i="11"/>
  <c r="J119" i="11" s="1"/>
  <c r="J23" i="11"/>
  <c r="J21" i="11"/>
  <c r="E21" i="11"/>
  <c r="J91" i="11" s="1"/>
  <c r="J20" i="11"/>
  <c r="J18" i="11"/>
  <c r="E18" i="11"/>
  <c r="F92" i="11" s="1"/>
  <c r="J17" i="11"/>
  <c r="J15" i="11"/>
  <c r="E15" i="11"/>
  <c r="F91" i="11" s="1"/>
  <c r="J14" i="11"/>
  <c r="J12" i="11"/>
  <c r="J89" i="11"/>
  <c r="E7" i="11"/>
  <c r="E112" i="11" s="1"/>
  <c r="J37" i="10"/>
  <c r="J36" i="10"/>
  <c r="AY103" i="1" s="1"/>
  <c r="J35" i="10"/>
  <c r="AX103" i="1" s="1"/>
  <c r="BI170" i="10"/>
  <c r="BH170" i="10"/>
  <c r="BG170" i="10"/>
  <c r="BF170" i="10"/>
  <c r="T170" i="10"/>
  <c r="R170" i="10"/>
  <c r="P170" i="10"/>
  <c r="BI169" i="10"/>
  <c r="BH169" i="10"/>
  <c r="BG169" i="10"/>
  <c r="BF169" i="10"/>
  <c r="T169" i="10"/>
  <c r="R169" i="10"/>
  <c r="P169" i="10"/>
  <c r="BI167" i="10"/>
  <c r="BH167" i="10"/>
  <c r="BG167" i="10"/>
  <c r="BF167" i="10"/>
  <c r="T167" i="10"/>
  <c r="R167" i="10"/>
  <c r="P167" i="10"/>
  <c r="BI165" i="10"/>
  <c r="BH165" i="10"/>
  <c r="BG165" i="10"/>
  <c r="BF165" i="10"/>
  <c r="T165" i="10"/>
  <c r="R165" i="10"/>
  <c r="P165" i="10"/>
  <c r="BI164" i="10"/>
  <c r="BH164" i="10"/>
  <c r="BG164" i="10"/>
  <c r="BF164" i="10"/>
  <c r="T164" i="10"/>
  <c r="R164" i="10"/>
  <c r="P164" i="10"/>
  <c r="BI163" i="10"/>
  <c r="BH163" i="10"/>
  <c r="BG163" i="10"/>
  <c r="BF163" i="10"/>
  <c r="T163" i="10"/>
  <c r="R163" i="10"/>
  <c r="P163" i="10"/>
  <c r="BI162" i="10"/>
  <c r="BH162" i="10"/>
  <c r="BG162" i="10"/>
  <c r="BF162" i="10"/>
  <c r="T162" i="10"/>
  <c r="R162" i="10"/>
  <c r="P162" i="10"/>
  <c r="BI161" i="10"/>
  <c r="BH161" i="10"/>
  <c r="BG161" i="10"/>
  <c r="BF161" i="10"/>
  <c r="T161" i="10"/>
  <c r="R161" i="10"/>
  <c r="P161" i="10"/>
  <c r="BI160" i="10"/>
  <c r="BH160" i="10"/>
  <c r="BG160" i="10"/>
  <c r="BF160" i="10"/>
  <c r="T160" i="10"/>
  <c r="R160" i="10"/>
  <c r="P160" i="10"/>
  <c r="BI159" i="10"/>
  <c r="BH159" i="10"/>
  <c r="BG159" i="10"/>
  <c r="BF159" i="10"/>
  <c r="T159" i="10"/>
  <c r="R159" i="10"/>
  <c r="P159" i="10"/>
  <c r="BI158" i="10"/>
  <c r="BH158" i="10"/>
  <c r="BG158" i="10"/>
  <c r="BF158" i="10"/>
  <c r="T158" i="10"/>
  <c r="R158" i="10"/>
  <c r="P158" i="10"/>
  <c r="BI157" i="10"/>
  <c r="BH157" i="10"/>
  <c r="BG157" i="10"/>
  <c r="BF157" i="10"/>
  <c r="T157" i="10"/>
  <c r="R157" i="10"/>
  <c r="P157" i="10"/>
  <c r="BI156" i="10"/>
  <c r="BH156" i="10"/>
  <c r="BG156" i="10"/>
  <c r="BF156" i="10"/>
  <c r="T156" i="10"/>
  <c r="R156" i="10"/>
  <c r="P156" i="10"/>
  <c r="BI155" i="10"/>
  <c r="BH155" i="10"/>
  <c r="BG155" i="10"/>
  <c r="BF155" i="10"/>
  <c r="T155" i="10"/>
  <c r="R155" i="10"/>
  <c r="P155" i="10"/>
  <c r="BI154" i="10"/>
  <c r="BH154" i="10"/>
  <c r="BG154" i="10"/>
  <c r="BF154" i="10"/>
  <c r="T154" i="10"/>
  <c r="R154" i="10"/>
  <c r="P154" i="10"/>
  <c r="BI153" i="10"/>
  <c r="BH153" i="10"/>
  <c r="BG153" i="10"/>
  <c r="BF153" i="10"/>
  <c r="T153" i="10"/>
  <c r="R153" i="10"/>
  <c r="P153" i="10"/>
  <c r="BI152" i="10"/>
  <c r="BH152" i="10"/>
  <c r="BG152" i="10"/>
  <c r="BF152" i="10"/>
  <c r="T152" i="10"/>
  <c r="R152" i="10"/>
  <c r="P152" i="10"/>
  <c r="BI151" i="10"/>
  <c r="BH151" i="10"/>
  <c r="BG151" i="10"/>
  <c r="BF151" i="10"/>
  <c r="T151" i="10"/>
  <c r="R151" i="10"/>
  <c r="P151" i="10"/>
  <c r="BI149" i="10"/>
  <c r="BH149" i="10"/>
  <c r="BG149" i="10"/>
  <c r="BF149" i="10"/>
  <c r="T149" i="10"/>
  <c r="R149" i="10"/>
  <c r="P149" i="10"/>
  <c r="BI148" i="10"/>
  <c r="BH148" i="10"/>
  <c r="BG148" i="10"/>
  <c r="BF148" i="10"/>
  <c r="T148" i="10"/>
  <c r="R148" i="10"/>
  <c r="P148" i="10"/>
  <c r="BI147" i="10"/>
  <c r="BH147" i="10"/>
  <c r="BG147" i="10"/>
  <c r="BF147" i="10"/>
  <c r="T147" i="10"/>
  <c r="R147" i="10"/>
  <c r="P147" i="10"/>
  <c r="BI146" i="10"/>
  <c r="BH146" i="10"/>
  <c r="BG146" i="10"/>
  <c r="BF146" i="10"/>
  <c r="T146" i="10"/>
  <c r="R146" i="10"/>
  <c r="P146" i="10"/>
  <c r="BI145" i="10"/>
  <c r="BH145" i="10"/>
  <c r="BG145" i="10"/>
  <c r="BF145" i="10"/>
  <c r="T145" i="10"/>
  <c r="R145" i="10"/>
  <c r="P145" i="10"/>
  <c r="BI142" i="10"/>
  <c r="BH142" i="10"/>
  <c r="BG142" i="10"/>
  <c r="BF142" i="10"/>
  <c r="T142" i="10"/>
  <c r="T141" i="10"/>
  <c r="R142" i="10"/>
  <c r="R141" i="10"/>
  <c r="P142" i="10"/>
  <c r="P141" i="10"/>
  <c r="BI139" i="10"/>
  <c r="BH139" i="10"/>
  <c r="BG139" i="10"/>
  <c r="BF139" i="10"/>
  <c r="T139" i="10"/>
  <c r="R139" i="10"/>
  <c r="P139" i="10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1" i="10"/>
  <c r="BH131" i="10"/>
  <c r="BG131" i="10"/>
  <c r="BF131" i="10"/>
  <c r="T131" i="10"/>
  <c r="R131" i="10"/>
  <c r="P131" i="10"/>
  <c r="BI130" i="10"/>
  <c r="BH130" i="10"/>
  <c r="BG130" i="10"/>
  <c r="BF130" i="10"/>
  <c r="T130" i="10"/>
  <c r="R130" i="10"/>
  <c r="P130" i="10"/>
  <c r="BI128" i="10"/>
  <c r="BH128" i="10"/>
  <c r="BG128" i="10"/>
  <c r="BF128" i="10"/>
  <c r="T128" i="10"/>
  <c r="R128" i="10"/>
  <c r="P128" i="10"/>
  <c r="BI126" i="10"/>
  <c r="BH126" i="10"/>
  <c r="BG126" i="10"/>
  <c r="BF126" i="10"/>
  <c r="T126" i="10"/>
  <c r="R126" i="10"/>
  <c r="P126" i="10"/>
  <c r="BI124" i="10"/>
  <c r="BH124" i="10"/>
  <c r="BG124" i="10"/>
  <c r="BF124" i="10"/>
  <c r="T124" i="10"/>
  <c r="R124" i="10"/>
  <c r="P124" i="10"/>
  <c r="F115" i="10"/>
  <c r="E113" i="10"/>
  <c r="F89" i="10"/>
  <c r="E87" i="10"/>
  <c r="J24" i="10"/>
  <c r="E24" i="10"/>
  <c r="J92" i="10"/>
  <c r="J23" i="10"/>
  <c r="J21" i="10"/>
  <c r="E21" i="10"/>
  <c r="J117" i="10"/>
  <c r="J20" i="10"/>
  <c r="J18" i="10"/>
  <c r="E18" i="10"/>
  <c r="F118" i="10"/>
  <c r="J17" i="10"/>
  <c r="J15" i="10"/>
  <c r="E15" i="10"/>
  <c r="F91" i="10"/>
  <c r="J14" i="10"/>
  <c r="J12" i="10"/>
  <c r="J89" i="10" s="1"/>
  <c r="E7" i="10"/>
  <c r="E111" i="10" s="1"/>
  <c r="J37" i="9"/>
  <c r="J36" i="9"/>
  <c r="AY102" i="1"/>
  <c r="J35" i="9"/>
  <c r="AX102" i="1"/>
  <c r="BI194" i="9"/>
  <c r="BH194" i="9"/>
  <c r="BG194" i="9"/>
  <c r="BF194" i="9"/>
  <c r="T194" i="9"/>
  <c r="T193" i="9"/>
  <c r="R194" i="9"/>
  <c r="R193" i="9"/>
  <c r="P194" i="9"/>
  <c r="P193" i="9" s="1"/>
  <c r="BI192" i="9"/>
  <c r="BH192" i="9"/>
  <c r="BG192" i="9"/>
  <c r="BF192" i="9"/>
  <c r="T192" i="9"/>
  <c r="R192" i="9"/>
  <c r="P192" i="9"/>
  <c r="BI191" i="9"/>
  <c r="BH191" i="9"/>
  <c r="BG191" i="9"/>
  <c r="BF191" i="9"/>
  <c r="T191" i="9"/>
  <c r="R191" i="9"/>
  <c r="P191" i="9"/>
  <c r="BI189" i="9"/>
  <c r="BH189" i="9"/>
  <c r="BG189" i="9"/>
  <c r="BF189" i="9"/>
  <c r="T189" i="9"/>
  <c r="R189" i="9"/>
  <c r="P189" i="9"/>
  <c r="BI188" i="9"/>
  <c r="BH188" i="9"/>
  <c r="BG188" i="9"/>
  <c r="BF188" i="9"/>
  <c r="T188" i="9"/>
  <c r="R188" i="9"/>
  <c r="P188" i="9"/>
  <c r="BI185" i="9"/>
  <c r="BH185" i="9"/>
  <c r="BG185" i="9"/>
  <c r="BF185" i="9"/>
  <c r="T184" i="9"/>
  <c r="R184" i="9"/>
  <c r="P184" i="9"/>
  <c r="BI183" i="9"/>
  <c r="BH183" i="9"/>
  <c r="BG183" i="9"/>
  <c r="BF183" i="9"/>
  <c r="T183" i="9"/>
  <c r="R183" i="9"/>
  <c r="P183" i="9"/>
  <c r="BI182" i="9"/>
  <c r="BH182" i="9"/>
  <c r="BG182" i="9"/>
  <c r="BF182" i="9"/>
  <c r="T182" i="9"/>
  <c r="R182" i="9"/>
  <c r="P182" i="9"/>
  <c r="BI181" i="9"/>
  <c r="BH181" i="9"/>
  <c r="BG181" i="9"/>
  <c r="BF181" i="9"/>
  <c r="T181" i="9"/>
  <c r="R181" i="9"/>
  <c r="P181" i="9"/>
  <c r="BI180" i="9"/>
  <c r="BH180" i="9"/>
  <c r="BG180" i="9"/>
  <c r="BF180" i="9"/>
  <c r="T180" i="9"/>
  <c r="R180" i="9"/>
  <c r="P180" i="9"/>
  <c r="BI179" i="9"/>
  <c r="BH179" i="9"/>
  <c r="BG179" i="9"/>
  <c r="BF179" i="9"/>
  <c r="T179" i="9"/>
  <c r="R179" i="9"/>
  <c r="P179" i="9"/>
  <c r="BI177" i="9"/>
  <c r="BH177" i="9"/>
  <c r="BG177" i="9"/>
  <c r="BF177" i="9"/>
  <c r="T177" i="9"/>
  <c r="R177" i="9"/>
  <c r="P177" i="9"/>
  <c r="BI176" i="9"/>
  <c r="BH176" i="9"/>
  <c r="BG176" i="9"/>
  <c r="BF176" i="9"/>
  <c r="T176" i="9"/>
  <c r="R176" i="9"/>
  <c r="P176" i="9"/>
  <c r="BI175" i="9"/>
  <c r="BH175" i="9"/>
  <c r="BG175" i="9"/>
  <c r="BF175" i="9"/>
  <c r="T175" i="9"/>
  <c r="R175" i="9"/>
  <c r="P175" i="9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5" i="9"/>
  <c r="BH165" i="9"/>
  <c r="BG165" i="9"/>
  <c r="BF165" i="9"/>
  <c r="T165" i="9"/>
  <c r="R165" i="9"/>
  <c r="P165" i="9"/>
  <c r="BI164" i="9"/>
  <c r="BH164" i="9"/>
  <c r="BG164" i="9"/>
  <c r="BF164" i="9"/>
  <c r="T164" i="9"/>
  <c r="R164" i="9"/>
  <c r="P164" i="9"/>
  <c r="BI163" i="9"/>
  <c r="BH163" i="9"/>
  <c r="BG163" i="9"/>
  <c r="BF163" i="9"/>
  <c r="T163" i="9"/>
  <c r="R163" i="9"/>
  <c r="P163" i="9"/>
  <c r="BI162" i="9"/>
  <c r="BH162" i="9"/>
  <c r="BG162" i="9"/>
  <c r="BF162" i="9"/>
  <c r="T162" i="9"/>
  <c r="R162" i="9"/>
  <c r="P162" i="9"/>
  <c r="BI159" i="9"/>
  <c r="BH159" i="9"/>
  <c r="BG159" i="9"/>
  <c r="BF159" i="9"/>
  <c r="BI157" i="9"/>
  <c r="BH157" i="9"/>
  <c r="BG157" i="9"/>
  <c r="BF157" i="9"/>
  <c r="T156" i="9"/>
  <c r="R156" i="9"/>
  <c r="P156" i="9"/>
  <c r="BI155" i="9"/>
  <c r="BH155" i="9"/>
  <c r="BG155" i="9"/>
  <c r="BF155" i="9"/>
  <c r="T155" i="9"/>
  <c r="R155" i="9"/>
  <c r="P155" i="9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1" i="9"/>
  <c r="BH151" i="9"/>
  <c r="BG151" i="9"/>
  <c r="BF151" i="9"/>
  <c r="T151" i="9"/>
  <c r="R151" i="9"/>
  <c r="P151" i="9"/>
  <c r="BI149" i="9"/>
  <c r="BH149" i="9"/>
  <c r="BG149" i="9"/>
  <c r="BF149" i="9"/>
  <c r="T149" i="9"/>
  <c r="R149" i="9"/>
  <c r="P149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F124" i="9"/>
  <c r="E122" i="9"/>
  <c r="F89" i="9"/>
  <c r="E87" i="9"/>
  <c r="J24" i="9"/>
  <c r="E24" i="9"/>
  <c r="J92" i="9" s="1"/>
  <c r="J23" i="9"/>
  <c r="J21" i="9"/>
  <c r="E21" i="9"/>
  <c r="J126" i="9" s="1"/>
  <c r="J20" i="9"/>
  <c r="J18" i="9"/>
  <c r="E18" i="9"/>
  <c r="F127" i="9" s="1"/>
  <c r="J17" i="9"/>
  <c r="J15" i="9"/>
  <c r="E15" i="9"/>
  <c r="F126" i="9" s="1"/>
  <c r="J14" i="9"/>
  <c r="J12" i="9"/>
  <c r="J124" i="9" s="1"/>
  <c r="E7" i="9"/>
  <c r="E120" i="9"/>
  <c r="J37" i="8"/>
  <c r="J36" i="8"/>
  <c r="AY101" i="1" s="1"/>
  <c r="J35" i="8"/>
  <c r="AX101" i="1" s="1"/>
  <c r="BI131" i="8"/>
  <c r="BH131" i="8"/>
  <c r="BG131" i="8"/>
  <c r="BF131" i="8"/>
  <c r="T131" i="8"/>
  <c r="T130" i="8" s="1"/>
  <c r="R131" i="8"/>
  <c r="R130" i="8" s="1"/>
  <c r="P131" i="8"/>
  <c r="P130" i="8" s="1"/>
  <c r="BI128" i="8"/>
  <c r="BH128" i="8"/>
  <c r="BG128" i="8"/>
  <c r="BF128" i="8"/>
  <c r="T128" i="8"/>
  <c r="R128" i="8"/>
  <c r="P128" i="8"/>
  <c r="BI126" i="8"/>
  <c r="BH126" i="8"/>
  <c r="BG126" i="8"/>
  <c r="BF126" i="8"/>
  <c r="T126" i="8"/>
  <c r="R126" i="8"/>
  <c r="P126" i="8"/>
  <c r="BI124" i="8"/>
  <c r="BH124" i="8"/>
  <c r="BG124" i="8"/>
  <c r="BF124" i="8"/>
  <c r="T124" i="8"/>
  <c r="R124" i="8"/>
  <c r="P124" i="8"/>
  <c r="BI122" i="8"/>
  <c r="BH122" i="8"/>
  <c r="BG122" i="8"/>
  <c r="BF122" i="8"/>
  <c r="T122" i="8"/>
  <c r="R122" i="8"/>
  <c r="P122" i="8"/>
  <c r="J116" i="8"/>
  <c r="J115" i="8"/>
  <c r="F115" i="8"/>
  <c r="F113" i="8"/>
  <c r="E111" i="8"/>
  <c r="J92" i="8"/>
  <c r="J91" i="8"/>
  <c r="F91" i="8"/>
  <c r="F89" i="8"/>
  <c r="E87" i="8"/>
  <c r="J18" i="8"/>
  <c r="E18" i="8"/>
  <c r="F92" i="8"/>
  <c r="J17" i="8"/>
  <c r="J12" i="8"/>
  <c r="J113" i="8" s="1"/>
  <c r="E7" i="8"/>
  <c r="E85" i="8" s="1"/>
  <c r="J37" i="7"/>
  <c r="J36" i="7"/>
  <c r="AY100" i="1" s="1"/>
  <c r="J35" i="7"/>
  <c r="AX100" i="1"/>
  <c r="BI244" i="7"/>
  <c r="BH244" i="7"/>
  <c r="BG244" i="7"/>
  <c r="BF244" i="7"/>
  <c r="T244" i="7"/>
  <c r="T243" i="7" s="1"/>
  <c r="R244" i="7"/>
  <c r="R243" i="7"/>
  <c r="P244" i="7"/>
  <c r="P243" i="7" s="1"/>
  <c r="BI242" i="7"/>
  <c r="BH242" i="7"/>
  <c r="BG242" i="7"/>
  <c r="BF242" i="7"/>
  <c r="T242" i="7"/>
  <c r="R242" i="7"/>
  <c r="P242" i="7"/>
  <c r="BI241" i="7"/>
  <c r="BH241" i="7"/>
  <c r="BG241" i="7"/>
  <c r="BF241" i="7"/>
  <c r="T241" i="7"/>
  <c r="R241" i="7"/>
  <c r="P241" i="7"/>
  <c r="BI240" i="7"/>
  <c r="BH240" i="7"/>
  <c r="BG240" i="7"/>
  <c r="BF240" i="7"/>
  <c r="T240" i="7"/>
  <c r="R240" i="7"/>
  <c r="P240" i="7"/>
  <c r="BI238" i="7"/>
  <c r="BH238" i="7"/>
  <c r="BG238" i="7"/>
  <c r="BF238" i="7"/>
  <c r="T238" i="7"/>
  <c r="R238" i="7"/>
  <c r="P238" i="7"/>
  <c r="BI237" i="7"/>
  <c r="BH237" i="7"/>
  <c r="BG237" i="7"/>
  <c r="BF237" i="7"/>
  <c r="T237" i="7"/>
  <c r="R237" i="7"/>
  <c r="P237" i="7"/>
  <c r="BI234" i="7"/>
  <c r="BH234" i="7"/>
  <c r="BG234" i="7"/>
  <c r="BF234" i="7"/>
  <c r="T234" i="7"/>
  <c r="R234" i="7"/>
  <c r="P234" i="7"/>
  <c r="BI231" i="7"/>
  <c r="BH231" i="7"/>
  <c r="BG231" i="7"/>
  <c r="BF231" i="7"/>
  <c r="T231" i="7"/>
  <c r="R231" i="7"/>
  <c r="P231" i="7"/>
  <c r="BI228" i="7"/>
  <c r="BH228" i="7"/>
  <c r="BG228" i="7"/>
  <c r="BF228" i="7"/>
  <c r="T228" i="7"/>
  <c r="R228" i="7"/>
  <c r="P228" i="7"/>
  <c r="BI226" i="7"/>
  <c r="BH226" i="7"/>
  <c r="BG226" i="7"/>
  <c r="BF226" i="7"/>
  <c r="T226" i="7"/>
  <c r="R226" i="7"/>
  <c r="P226" i="7"/>
  <c r="BI224" i="7"/>
  <c r="BH224" i="7"/>
  <c r="BG224" i="7"/>
  <c r="BF224" i="7"/>
  <c r="T224" i="7"/>
  <c r="R224" i="7"/>
  <c r="P224" i="7"/>
  <c r="BI222" i="7"/>
  <c r="BH222" i="7"/>
  <c r="BG222" i="7"/>
  <c r="BF222" i="7"/>
  <c r="T222" i="7"/>
  <c r="R222" i="7"/>
  <c r="P222" i="7"/>
  <c r="BI220" i="7"/>
  <c r="BH220" i="7"/>
  <c r="BG220" i="7"/>
  <c r="BF220" i="7"/>
  <c r="T220" i="7"/>
  <c r="R220" i="7"/>
  <c r="P220" i="7"/>
  <c r="BI218" i="7"/>
  <c r="BH218" i="7"/>
  <c r="BG218" i="7"/>
  <c r="BF218" i="7"/>
  <c r="T218" i="7"/>
  <c r="R218" i="7"/>
  <c r="P218" i="7"/>
  <c r="BI216" i="7"/>
  <c r="BH216" i="7"/>
  <c r="BG216" i="7"/>
  <c r="BF216" i="7"/>
  <c r="T216" i="7"/>
  <c r="R216" i="7"/>
  <c r="P216" i="7"/>
  <c r="BI214" i="7"/>
  <c r="BH214" i="7"/>
  <c r="BG214" i="7"/>
  <c r="BF214" i="7"/>
  <c r="T214" i="7"/>
  <c r="R214" i="7"/>
  <c r="P214" i="7"/>
  <c r="BI212" i="7"/>
  <c r="BH212" i="7"/>
  <c r="BG212" i="7"/>
  <c r="BF212" i="7"/>
  <c r="T212" i="7"/>
  <c r="R212" i="7"/>
  <c r="P212" i="7"/>
  <c r="BI210" i="7"/>
  <c r="BH210" i="7"/>
  <c r="BG210" i="7"/>
  <c r="BF210" i="7"/>
  <c r="T210" i="7"/>
  <c r="R210" i="7"/>
  <c r="P210" i="7"/>
  <c r="BI205" i="7"/>
  <c r="BH205" i="7"/>
  <c r="BG205" i="7"/>
  <c r="BF205" i="7"/>
  <c r="T205" i="7"/>
  <c r="R205" i="7"/>
  <c r="P205" i="7"/>
  <c r="BI203" i="7"/>
  <c r="BH203" i="7"/>
  <c r="BG203" i="7"/>
  <c r="BF203" i="7"/>
  <c r="T203" i="7"/>
  <c r="R203" i="7"/>
  <c r="P203" i="7"/>
  <c r="BI200" i="7"/>
  <c r="BH200" i="7"/>
  <c r="BG200" i="7"/>
  <c r="BF200" i="7"/>
  <c r="T200" i="7"/>
  <c r="R200" i="7"/>
  <c r="P200" i="7"/>
  <c r="BI198" i="7"/>
  <c r="BH198" i="7"/>
  <c r="BG198" i="7"/>
  <c r="BF198" i="7"/>
  <c r="T198" i="7"/>
  <c r="R198" i="7"/>
  <c r="P198" i="7"/>
  <c r="BI195" i="7"/>
  <c r="BH195" i="7"/>
  <c r="BG195" i="7"/>
  <c r="BF195" i="7"/>
  <c r="T195" i="7"/>
  <c r="R195" i="7"/>
  <c r="P195" i="7"/>
  <c r="BI193" i="7"/>
  <c r="BH193" i="7"/>
  <c r="BG193" i="7"/>
  <c r="BF193" i="7"/>
  <c r="T193" i="7"/>
  <c r="R193" i="7"/>
  <c r="P193" i="7"/>
  <c r="BI191" i="7"/>
  <c r="BH191" i="7"/>
  <c r="BG191" i="7"/>
  <c r="BF191" i="7"/>
  <c r="T191" i="7"/>
  <c r="R191" i="7"/>
  <c r="P191" i="7"/>
  <c r="BI189" i="7"/>
  <c r="BH189" i="7"/>
  <c r="BG189" i="7"/>
  <c r="BF189" i="7"/>
  <c r="T189" i="7"/>
  <c r="R189" i="7"/>
  <c r="P189" i="7"/>
  <c r="BI187" i="7"/>
  <c r="BH187" i="7"/>
  <c r="BG187" i="7"/>
  <c r="BF187" i="7"/>
  <c r="T187" i="7"/>
  <c r="R187" i="7"/>
  <c r="P187" i="7"/>
  <c r="BI185" i="7"/>
  <c r="BH185" i="7"/>
  <c r="BG185" i="7"/>
  <c r="BF185" i="7"/>
  <c r="T185" i="7"/>
  <c r="R185" i="7"/>
  <c r="P185" i="7"/>
  <c r="BI183" i="7"/>
  <c r="BH183" i="7"/>
  <c r="BG183" i="7"/>
  <c r="BF183" i="7"/>
  <c r="T183" i="7"/>
  <c r="R183" i="7"/>
  <c r="P183" i="7"/>
  <c r="BI181" i="7"/>
  <c r="BH181" i="7"/>
  <c r="BG181" i="7"/>
  <c r="BF181" i="7"/>
  <c r="T181" i="7"/>
  <c r="R181" i="7"/>
  <c r="P181" i="7"/>
  <c r="BI179" i="7"/>
  <c r="BH179" i="7"/>
  <c r="BG179" i="7"/>
  <c r="BF179" i="7"/>
  <c r="T179" i="7"/>
  <c r="R179" i="7"/>
  <c r="P179" i="7"/>
  <c r="BI177" i="7"/>
  <c r="BH177" i="7"/>
  <c r="BG177" i="7"/>
  <c r="BF177" i="7"/>
  <c r="T177" i="7"/>
  <c r="R177" i="7"/>
  <c r="P177" i="7"/>
  <c r="BI174" i="7"/>
  <c r="BH174" i="7"/>
  <c r="BG174" i="7"/>
  <c r="BF174" i="7"/>
  <c r="T174" i="7"/>
  <c r="R174" i="7"/>
  <c r="P174" i="7"/>
  <c r="BI172" i="7"/>
  <c r="BH172" i="7"/>
  <c r="BG172" i="7"/>
  <c r="BF172" i="7"/>
  <c r="T172" i="7"/>
  <c r="R172" i="7"/>
  <c r="P172" i="7"/>
  <c r="BI168" i="7"/>
  <c r="BH168" i="7"/>
  <c r="BG168" i="7"/>
  <c r="BF168" i="7"/>
  <c r="T168" i="7"/>
  <c r="R168" i="7"/>
  <c r="P168" i="7"/>
  <c r="BI166" i="7"/>
  <c r="BH166" i="7"/>
  <c r="BG166" i="7"/>
  <c r="BF166" i="7"/>
  <c r="T166" i="7"/>
  <c r="R166" i="7"/>
  <c r="P166" i="7"/>
  <c r="BI162" i="7"/>
  <c r="BH162" i="7"/>
  <c r="BG162" i="7"/>
  <c r="BF162" i="7"/>
  <c r="T162" i="7"/>
  <c r="R162" i="7"/>
  <c r="P162" i="7"/>
  <c r="BI158" i="7"/>
  <c r="BH158" i="7"/>
  <c r="BG158" i="7"/>
  <c r="BF158" i="7"/>
  <c r="T158" i="7"/>
  <c r="R158" i="7"/>
  <c r="P158" i="7"/>
  <c r="BI154" i="7"/>
  <c r="BH154" i="7"/>
  <c r="BG154" i="7"/>
  <c r="BF154" i="7"/>
  <c r="T154" i="7"/>
  <c r="R154" i="7"/>
  <c r="P154" i="7"/>
  <c r="BI151" i="7"/>
  <c r="BH151" i="7"/>
  <c r="BG151" i="7"/>
  <c r="BF151" i="7"/>
  <c r="T151" i="7"/>
  <c r="R151" i="7"/>
  <c r="P151" i="7"/>
  <c r="BI146" i="7"/>
  <c r="BH146" i="7"/>
  <c r="BG146" i="7"/>
  <c r="BF146" i="7"/>
  <c r="T146" i="7"/>
  <c r="R146" i="7"/>
  <c r="P146" i="7"/>
  <c r="BI142" i="7"/>
  <c r="BH142" i="7"/>
  <c r="BG142" i="7"/>
  <c r="BF142" i="7"/>
  <c r="T142" i="7"/>
  <c r="R142" i="7"/>
  <c r="P142" i="7"/>
  <c r="BI139" i="7"/>
  <c r="BH139" i="7"/>
  <c r="BG139" i="7"/>
  <c r="BF139" i="7"/>
  <c r="T139" i="7"/>
  <c r="R139" i="7"/>
  <c r="P139" i="7"/>
  <c r="BI136" i="7"/>
  <c r="BH136" i="7"/>
  <c r="BG136" i="7"/>
  <c r="BF136" i="7"/>
  <c r="T136" i="7"/>
  <c r="R136" i="7"/>
  <c r="P136" i="7"/>
  <c r="BI131" i="7"/>
  <c r="BH131" i="7"/>
  <c r="BG131" i="7"/>
  <c r="BF131" i="7"/>
  <c r="T131" i="7"/>
  <c r="R131" i="7"/>
  <c r="P131" i="7"/>
  <c r="BI129" i="7"/>
  <c r="BH129" i="7"/>
  <c r="BG129" i="7"/>
  <c r="BF129" i="7"/>
  <c r="T129" i="7"/>
  <c r="R129" i="7"/>
  <c r="P129" i="7"/>
  <c r="BI127" i="7"/>
  <c r="BH127" i="7"/>
  <c r="BG127" i="7"/>
  <c r="BF127" i="7"/>
  <c r="T127" i="7"/>
  <c r="R127" i="7"/>
  <c r="P127" i="7"/>
  <c r="BI125" i="7"/>
  <c r="BH125" i="7"/>
  <c r="BG125" i="7"/>
  <c r="BF125" i="7"/>
  <c r="T125" i="7"/>
  <c r="R125" i="7"/>
  <c r="P125" i="7"/>
  <c r="J119" i="7"/>
  <c r="J118" i="7"/>
  <c r="F118" i="7"/>
  <c r="F116" i="7"/>
  <c r="E114" i="7"/>
  <c r="J92" i="7"/>
  <c r="J91" i="7"/>
  <c r="F91" i="7"/>
  <c r="F89" i="7"/>
  <c r="E87" i="7"/>
  <c r="J18" i="7"/>
  <c r="E18" i="7"/>
  <c r="F92" i="7"/>
  <c r="J17" i="7"/>
  <c r="J12" i="7"/>
  <c r="J116" i="7" s="1"/>
  <c r="E7" i="7"/>
  <c r="E85" i="7" s="1"/>
  <c r="J37" i="6"/>
  <c r="J36" i="6"/>
  <c r="AY99" i="1" s="1"/>
  <c r="J35" i="6"/>
  <c r="AX99" i="1"/>
  <c r="BI176" i="6"/>
  <c r="BH176" i="6"/>
  <c r="BG176" i="6"/>
  <c r="BF176" i="6"/>
  <c r="T176" i="6"/>
  <c r="T175" i="6" s="1"/>
  <c r="R176" i="6"/>
  <c r="R175" i="6"/>
  <c r="P176" i="6"/>
  <c r="P175" i="6" s="1"/>
  <c r="BI173" i="6"/>
  <c r="BH173" i="6"/>
  <c r="BG173" i="6"/>
  <c r="BF173" i="6"/>
  <c r="T173" i="6"/>
  <c r="R173" i="6"/>
  <c r="P173" i="6"/>
  <c r="BI167" i="6"/>
  <c r="BH167" i="6"/>
  <c r="BG167" i="6"/>
  <c r="BF167" i="6"/>
  <c r="T167" i="6"/>
  <c r="R167" i="6"/>
  <c r="P167" i="6"/>
  <c r="BI164" i="6"/>
  <c r="BH164" i="6"/>
  <c r="BG164" i="6"/>
  <c r="BF164" i="6"/>
  <c r="T164" i="6"/>
  <c r="R164" i="6"/>
  <c r="P164" i="6"/>
  <c r="BI158" i="6"/>
  <c r="BH158" i="6"/>
  <c r="BG158" i="6"/>
  <c r="BF158" i="6"/>
  <c r="T158" i="6"/>
  <c r="R158" i="6"/>
  <c r="P158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2" i="6"/>
  <c r="BH122" i="6"/>
  <c r="BG122" i="6"/>
  <c r="BF122" i="6"/>
  <c r="T122" i="6"/>
  <c r="R122" i="6"/>
  <c r="P122" i="6"/>
  <c r="J116" i="6"/>
  <c r="J115" i="6"/>
  <c r="F115" i="6"/>
  <c r="F113" i="6"/>
  <c r="E111" i="6"/>
  <c r="J92" i="6"/>
  <c r="J91" i="6"/>
  <c r="F91" i="6"/>
  <c r="F89" i="6"/>
  <c r="E87" i="6"/>
  <c r="J18" i="6"/>
  <c r="E18" i="6"/>
  <c r="F116" i="6"/>
  <c r="J17" i="6"/>
  <c r="J12" i="6"/>
  <c r="J113" i="6" s="1"/>
  <c r="E7" i="6"/>
  <c r="E109" i="6" s="1"/>
  <c r="J37" i="5"/>
  <c r="J36" i="5"/>
  <c r="AY98" i="1" s="1"/>
  <c r="J35" i="5"/>
  <c r="AX98" i="1"/>
  <c r="BI275" i="5"/>
  <c r="BH275" i="5"/>
  <c r="BG275" i="5"/>
  <c r="BF275" i="5"/>
  <c r="T275" i="5"/>
  <c r="T274" i="5" s="1"/>
  <c r="R275" i="5"/>
  <c r="R274" i="5"/>
  <c r="P275" i="5"/>
  <c r="P274" i="5" s="1"/>
  <c r="BI272" i="5"/>
  <c r="BH272" i="5"/>
  <c r="BG272" i="5"/>
  <c r="BF272" i="5"/>
  <c r="T272" i="5"/>
  <c r="R272" i="5"/>
  <c r="P272" i="5"/>
  <c r="BI270" i="5"/>
  <c r="BH270" i="5"/>
  <c r="BG270" i="5"/>
  <c r="BF270" i="5"/>
  <c r="T270" i="5"/>
  <c r="R270" i="5"/>
  <c r="P270" i="5"/>
  <c r="BI264" i="5"/>
  <c r="BH264" i="5"/>
  <c r="BG264" i="5"/>
  <c r="BF264" i="5"/>
  <c r="T264" i="5"/>
  <c r="R264" i="5"/>
  <c r="P264" i="5"/>
  <c r="BI260" i="5"/>
  <c r="BH260" i="5"/>
  <c r="BG260" i="5"/>
  <c r="BF260" i="5"/>
  <c r="T260" i="5"/>
  <c r="R260" i="5"/>
  <c r="P260" i="5"/>
  <c r="BI256" i="5"/>
  <c r="BH256" i="5"/>
  <c r="BG256" i="5"/>
  <c r="BF256" i="5"/>
  <c r="T256" i="5"/>
  <c r="R256" i="5"/>
  <c r="P256" i="5"/>
  <c r="BI254" i="5"/>
  <c r="BH254" i="5"/>
  <c r="BG254" i="5"/>
  <c r="BF254" i="5"/>
  <c r="T254" i="5"/>
  <c r="R254" i="5"/>
  <c r="P254" i="5"/>
  <c r="BI252" i="5"/>
  <c r="BH252" i="5"/>
  <c r="BG252" i="5"/>
  <c r="BF252" i="5"/>
  <c r="T252" i="5"/>
  <c r="R252" i="5"/>
  <c r="P252" i="5"/>
  <c r="BI250" i="5"/>
  <c r="BH250" i="5"/>
  <c r="BG250" i="5"/>
  <c r="BF250" i="5"/>
  <c r="T250" i="5"/>
  <c r="R250" i="5"/>
  <c r="P250" i="5"/>
  <c r="BI248" i="5"/>
  <c r="BH248" i="5"/>
  <c r="BG248" i="5"/>
  <c r="BF248" i="5"/>
  <c r="T248" i="5"/>
  <c r="R248" i="5"/>
  <c r="P248" i="5"/>
  <c r="BI246" i="5"/>
  <c r="BH246" i="5"/>
  <c r="BG246" i="5"/>
  <c r="BF246" i="5"/>
  <c r="T246" i="5"/>
  <c r="R246" i="5"/>
  <c r="P246" i="5"/>
  <c r="BI242" i="5"/>
  <c r="BH242" i="5"/>
  <c r="BG242" i="5"/>
  <c r="BF242" i="5"/>
  <c r="T242" i="5"/>
  <c r="R242" i="5"/>
  <c r="P242" i="5"/>
  <c r="BI240" i="5"/>
  <c r="BH240" i="5"/>
  <c r="BG240" i="5"/>
  <c r="BF240" i="5"/>
  <c r="T240" i="5"/>
  <c r="R240" i="5"/>
  <c r="P240" i="5"/>
  <c r="BI238" i="5"/>
  <c r="BH238" i="5"/>
  <c r="BG238" i="5"/>
  <c r="BF238" i="5"/>
  <c r="T238" i="5"/>
  <c r="R238" i="5"/>
  <c r="P238" i="5"/>
  <c r="BI233" i="5"/>
  <c r="BH233" i="5"/>
  <c r="BG233" i="5"/>
  <c r="BF233" i="5"/>
  <c r="T233" i="5"/>
  <c r="R233" i="5"/>
  <c r="P233" i="5"/>
  <c r="BI230" i="5"/>
  <c r="BH230" i="5"/>
  <c r="BG230" i="5"/>
  <c r="BF230" i="5"/>
  <c r="T230" i="5"/>
  <c r="T229" i="5" s="1"/>
  <c r="R230" i="5"/>
  <c r="R229" i="5" s="1"/>
  <c r="P230" i="5"/>
  <c r="P229" i="5" s="1"/>
  <c r="BI228" i="5"/>
  <c r="BH228" i="5"/>
  <c r="BG228" i="5"/>
  <c r="BF228" i="5"/>
  <c r="T228" i="5"/>
  <c r="R228" i="5"/>
  <c r="P228" i="5"/>
  <c r="BI226" i="5"/>
  <c r="BH226" i="5"/>
  <c r="BG226" i="5"/>
  <c r="BF226" i="5"/>
  <c r="T226" i="5"/>
  <c r="R226" i="5"/>
  <c r="P226" i="5"/>
  <c r="BI225" i="5"/>
  <c r="BH225" i="5"/>
  <c r="BG225" i="5"/>
  <c r="BF225" i="5"/>
  <c r="T225" i="5"/>
  <c r="R225" i="5"/>
  <c r="P225" i="5"/>
  <c r="BI222" i="5"/>
  <c r="BH222" i="5"/>
  <c r="BG222" i="5"/>
  <c r="BF222" i="5"/>
  <c r="T222" i="5"/>
  <c r="R222" i="5"/>
  <c r="P222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6" i="5"/>
  <c r="BH216" i="5"/>
  <c r="BG216" i="5"/>
  <c r="BF216" i="5"/>
  <c r="T216" i="5"/>
  <c r="R216" i="5"/>
  <c r="P216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197" i="5"/>
  <c r="BH197" i="5"/>
  <c r="BG197" i="5"/>
  <c r="BF197" i="5"/>
  <c r="T197" i="5"/>
  <c r="R197" i="5"/>
  <c r="P197" i="5"/>
  <c r="BI192" i="5"/>
  <c r="BH192" i="5"/>
  <c r="BG192" i="5"/>
  <c r="BF192" i="5"/>
  <c r="T192" i="5"/>
  <c r="R192" i="5"/>
  <c r="P192" i="5"/>
  <c r="BI187" i="5"/>
  <c r="BH187" i="5"/>
  <c r="BG187" i="5"/>
  <c r="BF187" i="5"/>
  <c r="T187" i="5"/>
  <c r="R187" i="5"/>
  <c r="P187" i="5"/>
  <c r="BI183" i="5"/>
  <c r="BH183" i="5"/>
  <c r="BG183" i="5"/>
  <c r="BF183" i="5"/>
  <c r="T183" i="5"/>
  <c r="R183" i="5"/>
  <c r="P183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R170" i="5"/>
  <c r="P170" i="5"/>
  <c r="BI166" i="5"/>
  <c r="BH166" i="5"/>
  <c r="BG166" i="5"/>
  <c r="BF166" i="5"/>
  <c r="T166" i="5"/>
  <c r="R166" i="5"/>
  <c r="P166" i="5"/>
  <c r="BI161" i="5"/>
  <c r="BH161" i="5"/>
  <c r="BG161" i="5"/>
  <c r="BF161" i="5"/>
  <c r="T161" i="5"/>
  <c r="R161" i="5"/>
  <c r="P161" i="5"/>
  <c r="BI156" i="5"/>
  <c r="BH156" i="5"/>
  <c r="BG156" i="5"/>
  <c r="BF156" i="5"/>
  <c r="T156" i="5"/>
  <c r="R156" i="5"/>
  <c r="P156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2" i="5"/>
  <c r="BH142" i="5"/>
  <c r="BG142" i="5"/>
  <c r="BF142" i="5"/>
  <c r="T142" i="5"/>
  <c r="R142" i="5"/>
  <c r="P142" i="5"/>
  <c r="BI136" i="5"/>
  <c r="BH136" i="5"/>
  <c r="BG136" i="5"/>
  <c r="BF136" i="5"/>
  <c r="T136" i="5"/>
  <c r="R136" i="5"/>
  <c r="P136" i="5"/>
  <c r="BI132" i="5"/>
  <c r="BH132" i="5"/>
  <c r="BG132" i="5"/>
  <c r="BF132" i="5"/>
  <c r="T132" i="5"/>
  <c r="R132" i="5"/>
  <c r="P132" i="5"/>
  <c r="J126" i="5"/>
  <c r="J125" i="5"/>
  <c r="F125" i="5"/>
  <c r="F123" i="5"/>
  <c r="E121" i="5"/>
  <c r="J92" i="5"/>
  <c r="J91" i="5"/>
  <c r="F91" i="5"/>
  <c r="F89" i="5"/>
  <c r="E87" i="5"/>
  <c r="J18" i="5"/>
  <c r="E18" i="5"/>
  <c r="F92" i="5"/>
  <c r="J17" i="5"/>
  <c r="J12" i="5"/>
  <c r="J123" i="5" s="1"/>
  <c r="E7" i="5"/>
  <c r="E119" i="5" s="1"/>
  <c r="J37" i="4"/>
  <c r="J36" i="4"/>
  <c r="AY97" i="1" s="1"/>
  <c r="J35" i="4"/>
  <c r="AX97" i="1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T168" i="4" s="1"/>
  <c r="R169" i="4"/>
  <c r="R168" i="4" s="1"/>
  <c r="P169" i="4"/>
  <c r="P168" i="4" s="1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5" i="4"/>
  <c r="BH125" i="4"/>
  <c r="BG125" i="4"/>
  <c r="BF125" i="4"/>
  <c r="T125" i="4"/>
  <c r="R125" i="4"/>
  <c r="P125" i="4"/>
  <c r="J119" i="4"/>
  <c r="J118" i="4"/>
  <c r="F118" i="4"/>
  <c r="F116" i="4"/>
  <c r="E114" i="4"/>
  <c r="J92" i="4"/>
  <c r="J91" i="4"/>
  <c r="F91" i="4"/>
  <c r="F89" i="4"/>
  <c r="E87" i="4"/>
  <c r="J18" i="4"/>
  <c r="E18" i="4"/>
  <c r="F92" i="4" s="1"/>
  <c r="J17" i="4"/>
  <c r="J12" i="4"/>
  <c r="J116" i="4"/>
  <c r="E7" i="4"/>
  <c r="E112" i="4" s="1"/>
  <c r="J37" i="3"/>
  <c r="J36" i="3"/>
  <c r="AY96" i="1" s="1"/>
  <c r="J35" i="3"/>
  <c r="AX96" i="1" s="1"/>
  <c r="BI183" i="3"/>
  <c r="BH183" i="3"/>
  <c r="BG183" i="3"/>
  <c r="BF183" i="3"/>
  <c r="T183" i="3"/>
  <c r="T182" i="3" s="1"/>
  <c r="R183" i="3"/>
  <c r="R182" i="3" s="1"/>
  <c r="P183" i="3"/>
  <c r="P182" i="3" s="1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T170" i="3" s="1"/>
  <c r="R171" i="3"/>
  <c r="R170" i="3" s="1"/>
  <c r="P171" i="3"/>
  <c r="P170" i="3" s="1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T152" i="3" s="1"/>
  <c r="R153" i="3"/>
  <c r="R152" i="3"/>
  <c r="P153" i="3"/>
  <c r="P152" i="3" s="1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6" i="3"/>
  <c r="BH126" i="3"/>
  <c r="BG126" i="3"/>
  <c r="BF126" i="3"/>
  <c r="T126" i="3"/>
  <c r="R126" i="3"/>
  <c r="P126" i="3"/>
  <c r="J120" i="3"/>
  <c r="J119" i="3"/>
  <c r="F119" i="3"/>
  <c r="F117" i="3"/>
  <c r="E115" i="3"/>
  <c r="J92" i="3"/>
  <c r="J91" i="3"/>
  <c r="F91" i="3"/>
  <c r="F89" i="3"/>
  <c r="E87" i="3"/>
  <c r="J18" i="3"/>
  <c r="E18" i="3"/>
  <c r="F120" i="3" s="1"/>
  <c r="J17" i="3"/>
  <c r="J12" i="3"/>
  <c r="J117" i="3" s="1"/>
  <c r="E7" i="3"/>
  <c r="E113" i="3" s="1"/>
  <c r="J37" i="2"/>
  <c r="J36" i="2"/>
  <c r="AY95" i="1" s="1"/>
  <c r="J35" i="2"/>
  <c r="AX95" i="1" s="1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T291" i="2" s="1"/>
  <c r="R292" i="2"/>
  <c r="R291" i="2"/>
  <c r="P292" i="2"/>
  <c r="P291" i="2" s="1"/>
  <c r="BI289" i="2"/>
  <c r="BH289" i="2"/>
  <c r="BG289" i="2"/>
  <c r="BF289" i="2"/>
  <c r="T289" i="2"/>
  <c r="R289" i="2"/>
  <c r="P289" i="2"/>
  <c r="BI284" i="2"/>
  <c r="BH284" i="2"/>
  <c r="BG284" i="2"/>
  <c r="BF284" i="2"/>
  <c r="T284" i="2"/>
  <c r="R284" i="2"/>
  <c r="P284" i="2"/>
  <c r="BI279" i="2"/>
  <c r="BH279" i="2"/>
  <c r="BG279" i="2"/>
  <c r="BF279" i="2"/>
  <c r="T279" i="2"/>
  <c r="R279" i="2"/>
  <c r="P279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41" i="2"/>
  <c r="BH241" i="2"/>
  <c r="BG241" i="2"/>
  <c r="BF241" i="2"/>
  <c r="T241" i="2"/>
  <c r="R241" i="2"/>
  <c r="P241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J125" i="2"/>
  <c r="J124" i="2"/>
  <c r="F124" i="2"/>
  <c r="F122" i="2"/>
  <c r="E120" i="2"/>
  <c r="J92" i="2"/>
  <c r="J91" i="2"/>
  <c r="F91" i="2"/>
  <c r="F89" i="2"/>
  <c r="E87" i="2"/>
  <c r="J18" i="2"/>
  <c r="E18" i="2"/>
  <c r="F92" i="2"/>
  <c r="J17" i="2"/>
  <c r="J12" i="2"/>
  <c r="J89" i="2" s="1"/>
  <c r="E7" i="2"/>
  <c r="E118" i="2" s="1"/>
  <c r="L90" i="1"/>
  <c r="AM90" i="1"/>
  <c r="AM89" i="1"/>
  <c r="L89" i="1"/>
  <c r="AM87" i="1"/>
  <c r="L87" i="1"/>
  <c r="L85" i="1"/>
  <c r="L84" i="1"/>
  <c r="BK143" i="12"/>
  <c r="BK137" i="12"/>
  <c r="J133" i="12"/>
  <c r="BK172" i="11"/>
  <c r="J169" i="11"/>
  <c r="J161" i="11"/>
  <c r="BK160" i="11"/>
  <c r="BK159" i="11"/>
  <c r="J156" i="11"/>
  <c r="BK154" i="11"/>
  <c r="BK143" i="11"/>
  <c r="BK141" i="11"/>
  <c r="BK136" i="11"/>
  <c r="J134" i="11"/>
  <c r="J131" i="11"/>
  <c r="BK125" i="11"/>
  <c r="BK165" i="10"/>
  <c r="BK164" i="10"/>
  <c r="BK161" i="10"/>
  <c r="BK160" i="10"/>
  <c r="BK157" i="10"/>
  <c r="BK156" i="10"/>
  <c r="J155" i="10"/>
  <c r="BK152" i="10"/>
  <c r="J151" i="10"/>
  <c r="BK148" i="10"/>
  <c r="J145" i="10"/>
  <c r="J136" i="10"/>
  <c r="J135" i="10"/>
  <c r="J134" i="10"/>
  <c r="J124" i="10"/>
  <c r="J192" i="9"/>
  <c r="J191" i="9"/>
  <c r="J189" i="9"/>
  <c r="BK183" i="9"/>
  <c r="BK174" i="9"/>
  <c r="BK173" i="9"/>
  <c r="J172" i="9"/>
  <c r="BK170" i="9"/>
  <c r="BK169" i="9"/>
  <c r="BK168" i="9"/>
  <c r="J167" i="9"/>
  <c r="BK166" i="9"/>
  <c r="BK154" i="9"/>
  <c r="BK153" i="9"/>
  <c r="J148" i="9"/>
  <c r="BK147" i="9"/>
  <c r="J146" i="9"/>
  <c r="J145" i="9"/>
  <c r="J144" i="9"/>
  <c r="BK143" i="9"/>
  <c r="J140" i="9"/>
  <c r="BK139" i="9"/>
  <c r="J138" i="9"/>
  <c r="J137" i="9"/>
  <c r="J135" i="9"/>
  <c r="J134" i="9"/>
  <c r="BK157" i="9" s="1"/>
  <c r="J122" i="8"/>
  <c r="BK244" i="7"/>
  <c r="J238" i="7"/>
  <c r="J234" i="7"/>
  <c r="BK224" i="7"/>
  <c r="J218" i="7"/>
  <c r="BK216" i="7"/>
  <c r="J210" i="7"/>
  <c r="J205" i="7"/>
  <c r="BK203" i="7"/>
  <c r="J200" i="7"/>
  <c r="J198" i="7"/>
  <c r="J195" i="7"/>
  <c r="BK189" i="7"/>
  <c r="J181" i="7"/>
  <c r="J179" i="7"/>
  <c r="BK177" i="7"/>
  <c r="BK174" i="7"/>
  <c r="J172" i="7"/>
  <c r="J168" i="7"/>
  <c r="BK166" i="7"/>
  <c r="J162" i="7"/>
  <c r="J158" i="7"/>
  <c r="BK151" i="7"/>
  <c r="BK139" i="7"/>
  <c r="BK131" i="7"/>
  <c r="BK167" i="6"/>
  <c r="BK164" i="6"/>
  <c r="BK158" i="6"/>
  <c r="J152" i="6"/>
  <c r="J272" i="5"/>
  <c r="BK270" i="5"/>
  <c r="J264" i="5"/>
  <c r="J254" i="5"/>
  <c r="BK252" i="5"/>
  <c r="BK248" i="5"/>
  <c r="J246" i="5"/>
  <c r="BK240" i="5"/>
  <c r="J238" i="5"/>
  <c r="BK230" i="5"/>
  <c r="J228" i="5"/>
  <c r="BK226" i="5"/>
  <c r="J225" i="5"/>
  <c r="J222" i="5"/>
  <c r="BK220" i="5"/>
  <c r="J218" i="5"/>
  <c r="J216" i="5"/>
  <c r="J211" i="5"/>
  <c r="J209" i="5"/>
  <c r="J202" i="5"/>
  <c r="BK197" i="5"/>
  <c r="BK192" i="5"/>
  <c r="BK187" i="5"/>
  <c r="BK179" i="5"/>
  <c r="J177" i="5"/>
  <c r="J172" i="5"/>
  <c r="J166" i="5"/>
  <c r="J161" i="5"/>
  <c r="BK156" i="5"/>
  <c r="J152" i="5"/>
  <c r="J150" i="5"/>
  <c r="BK148" i="5"/>
  <c r="BK142" i="5"/>
  <c r="J191" i="4"/>
  <c r="BK189" i="4"/>
  <c r="J186" i="4"/>
  <c r="J179" i="4"/>
  <c r="BK175" i="4"/>
  <c r="J169" i="4"/>
  <c r="BK166" i="4"/>
  <c r="BK154" i="4"/>
  <c r="BK152" i="4"/>
  <c r="BK150" i="4"/>
  <c r="BK147" i="4"/>
  <c r="BK141" i="4"/>
  <c r="BK138" i="4"/>
  <c r="BK133" i="4"/>
  <c r="BK131" i="4"/>
  <c r="J129" i="4"/>
  <c r="BK183" i="3"/>
  <c r="J178" i="3"/>
  <c r="BK177" i="3"/>
  <c r="BK171" i="3"/>
  <c r="BK168" i="3"/>
  <c r="BK162" i="3"/>
  <c r="J159" i="3"/>
  <c r="BK153" i="3"/>
  <c r="BK147" i="3"/>
  <c r="J145" i="3"/>
  <c r="J143" i="3"/>
  <c r="J135" i="3"/>
  <c r="BK133" i="3"/>
  <c r="J131" i="3"/>
  <c r="BK331" i="2"/>
  <c r="J318" i="2"/>
  <c r="J308" i="2"/>
  <c r="J305" i="2"/>
  <c r="J295" i="2"/>
  <c r="J292" i="2"/>
  <c r="BK289" i="2"/>
  <c r="J284" i="2"/>
  <c r="J279" i="2"/>
  <c r="J255" i="2"/>
  <c r="BK211" i="2"/>
  <c r="J206" i="2"/>
  <c r="BK198" i="2"/>
  <c r="J196" i="2"/>
  <c r="BK192" i="2"/>
  <c r="J188" i="2"/>
  <c r="BK184" i="2"/>
  <c r="BK180" i="2"/>
  <c r="BK171" i="2"/>
  <c r="BK154" i="2"/>
  <c r="BK151" i="2"/>
  <c r="BK146" i="2"/>
  <c r="J131" i="2"/>
  <c r="BK145" i="12"/>
  <c r="BK141" i="12"/>
  <c r="J139" i="12"/>
  <c r="BK135" i="12"/>
  <c r="J135" i="12"/>
  <c r="J129" i="12"/>
  <c r="BK173" i="11"/>
  <c r="J172" i="11"/>
  <c r="J168" i="11"/>
  <c r="BK167" i="11"/>
  <c r="J166" i="11"/>
  <c r="J164" i="11"/>
  <c r="J163" i="11"/>
  <c r="J160" i="11"/>
  <c r="J159" i="11"/>
  <c r="J154" i="11"/>
  <c r="J152" i="11"/>
  <c r="BK150" i="11"/>
  <c r="J143" i="11"/>
  <c r="J140" i="11"/>
  <c r="J137" i="11"/>
  <c r="BK133" i="11"/>
  <c r="BK131" i="11"/>
  <c r="J129" i="11"/>
  <c r="J127" i="11"/>
  <c r="J161" i="10"/>
  <c r="J159" i="10"/>
  <c r="J158" i="10"/>
  <c r="J152" i="10"/>
  <c r="BK149" i="10"/>
  <c r="J148" i="10"/>
  <c r="J147" i="10"/>
  <c r="BK145" i="10"/>
  <c r="BK135" i="10"/>
  <c r="BK133" i="10"/>
  <c r="J130" i="10"/>
  <c r="J128" i="10"/>
  <c r="J126" i="10"/>
  <c r="BK124" i="10"/>
  <c r="J194" i="9"/>
  <c r="J188" i="9"/>
  <c r="J182" i="9"/>
  <c r="J180" i="9"/>
  <c r="J179" i="9"/>
  <c r="BK177" i="9"/>
  <c r="BK176" i="9"/>
  <c r="BK175" i="9"/>
  <c r="J173" i="9"/>
  <c r="BK172" i="9"/>
  <c r="J171" i="9"/>
  <c r="J170" i="9"/>
  <c r="J165" i="9"/>
  <c r="J163" i="9"/>
  <c r="J151" i="9"/>
  <c r="BK146" i="9"/>
  <c r="BK145" i="9"/>
  <c r="BK144" i="9"/>
  <c r="J141" i="9"/>
  <c r="BK140" i="9"/>
  <c r="J139" i="9"/>
  <c r="BK138" i="9"/>
  <c r="J136" i="9"/>
  <c r="BK131" i="8"/>
  <c r="BK128" i="8"/>
  <c r="BK126" i="8"/>
  <c r="BK124" i="8"/>
  <c r="J244" i="7"/>
  <c r="J242" i="7"/>
  <c r="J241" i="7"/>
  <c r="BK240" i="7"/>
  <c r="BK238" i="7"/>
  <c r="J237" i="7"/>
  <c r="BK231" i="7"/>
  <c r="BK228" i="7"/>
  <c r="J226" i="7"/>
  <c r="J222" i="7"/>
  <c r="J212" i="7"/>
  <c r="J203" i="7"/>
  <c r="BK198" i="7"/>
  <c r="BK195" i="7"/>
  <c r="J193" i="7"/>
  <c r="J191" i="7"/>
  <c r="BK187" i="7"/>
  <c r="J185" i="7"/>
  <c r="J183" i="7"/>
  <c r="BK168" i="7"/>
  <c r="J166" i="7"/>
  <c r="BK158" i="7"/>
  <c r="J154" i="7"/>
  <c r="J151" i="7"/>
  <c r="BK142" i="7"/>
  <c r="J131" i="7"/>
  <c r="J176" i="6"/>
  <c r="J164" i="6"/>
  <c r="J150" i="6"/>
  <c r="J136" i="6"/>
  <c r="J134" i="6"/>
  <c r="J131" i="6"/>
  <c r="J122" i="6"/>
  <c r="J275" i="5"/>
  <c r="BK272" i="5"/>
  <c r="J260" i="5"/>
  <c r="BK256" i="5"/>
  <c r="J252" i="5"/>
  <c r="BK250" i="5"/>
  <c r="BK238" i="5"/>
  <c r="J233" i="5"/>
  <c r="BK228" i="5"/>
  <c r="J226" i="5"/>
  <c r="BK225" i="5"/>
  <c r="BK209" i="5"/>
  <c r="J203" i="5"/>
  <c r="J183" i="5"/>
  <c r="BK180" i="5"/>
  <c r="BK174" i="5"/>
  <c r="BK172" i="5"/>
  <c r="J170" i="5"/>
  <c r="BK161" i="5"/>
  <c r="J156" i="5"/>
  <c r="J136" i="5"/>
  <c r="J189" i="4"/>
  <c r="BK186" i="4"/>
  <c r="J184" i="4"/>
  <c r="BK181" i="4"/>
  <c r="BK177" i="4"/>
  <c r="J172" i="4"/>
  <c r="J162" i="4"/>
  <c r="J156" i="4"/>
  <c r="J154" i="4"/>
  <c r="J152" i="4"/>
  <c r="J144" i="4"/>
  <c r="BK136" i="4"/>
  <c r="BK125" i="4"/>
  <c r="J183" i="3"/>
  <c r="J180" i="3"/>
  <c r="J177" i="3"/>
  <c r="J175" i="3"/>
  <c r="J166" i="3"/>
  <c r="BK161" i="3"/>
  <c r="BK159" i="3"/>
  <c r="J156" i="3"/>
  <c r="J153" i="3"/>
  <c r="J150" i="3"/>
  <c r="BK145" i="3"/>
  <c r="J126" i="3"/>
  <c r="BK315" i="2"/>
  <c r="J314" i="2"/>
  <c r="J312" i="2"/>
  <c r="BK311" i="2"/>
  <c r="BK303" i="2"/>
  <c r="J298" i="2"/>
  <c r="J297" i="2"/>
  <c r="J235" i="2"/>
  <c r="BK200" i="2"/>
  <c r="J198" i="2"/>
  <c r="BK196" i="2"/>
  <c r="BK166" i="2"/>
  <c r="BK160" i="2"/>
  <c r="BK157" i="2"/>
  <c r="J154" i="2"/>
  <c r="J148" i="2"/>
  <c r="J143" i="2"/>
  <c r="BK141" i="2"/>
  <c r="AS94" i="1"/>
  <c r="J143" i="12"/>
  <c r="BK133" i="12"/>
  <c r="BK131" i="12"/>
  <c r="BK170" i="11"/>
  <c r="BK169" i="11"/>
  <c r="BK168" i="11"/>
  <c r="J167" i="11"/>
  <c r="BK164" i="11"/>
  <c r="BK163" i="11"/>
  <c r="BK152" i="11"/>
  <c r="J150" i="11"/>
  <c r="BK147" i="11"/>
  <c r="J141" i="11"/>
  <c r="BK139" i="11"/>
  <c r="BK134" i="11"/>
  <c r="BK127" i="11"/>
  <c r="J125" i="11"/>
  <c r="BK170" i="10"/>
  <c r="J169" i="10"/>
  <c r="BK167" i="10"/>
  <c r="J164" i="10"/>
  <c r="BK163" i="10"/>
  <c r="J162" i="10"/>
  <c r="J160" i="10"/>
  <c r="BK159" i="10"/>
  <c r="BK155" i="10"/>
  <c r="J154" i="10"/>
  <c r="BK153" i="10"/>
  <c r="BK147" i="10"/>
  <c r="J146" i="10"/>
  <c r="BK142" i="10"/>
  <c r="BK139" i="10"/>
  <c r="J137" i="10"/>
  <c r="BK136" i="10"/>
  <c r="BK131" i="10"/>
  <c r="BK192" i="9"/>
  <c r="BK189" i="9"/>
  <c r="BK188" i="9"/>
  <c r="J183" i="9"/>
  <c r="BK182" i="9"/>
  <c r="BK181" i="9"/>
  <c r="BK180" i="9"/>
  <c r="BK179" i="9"/>
  <c r="J175" i="9"/>
  <c r="J168" i="9"/>
  <c r="BK167" i="9"/>
  <c r="J166" i="9"/>
  <c r="J164" i="9"/>
  <c r="BK163" i="9"/>
  <c r="J162" i="9"/>
  <c r="J155" i="9"/>
  <c r="BK152" i="9"/>
  <c r="BK151" i="9"/>
  <c r="J149" i="9"/>
  <c r="J147" i="9"/>
  <c r="J143" i="9"/>
  <c r="J142" i="9"/>
  <c r="BK141" i="9"/>
  <c r="BK137" i="9"/>
  <c r="BK136" i="9"/>
  <c r="BK135" i="9"/>
  <c r="BK134" i="9"/>
  <c r="J124" i="8"/>
  <c r="BK242" i="7"/>
  <c r="BK241" i="7"/>
  <c r="BK237" i="7"/>
  <c r="BK234" i="7"/>
  <c r="J231" i="7"/>
  <c r="J224" i="7"/>
  <c r="BK220" i="7"/>
  <c r="BK218" i="7"/>
  <c r="J216" i="7"/>
  <c r="J214" i="7"/>
  <c r="BK212" i="7"/>
  <c r="BK210" i="7"/>
  <c r="BK205" i="7"/>
  <c r="BK200" i="7"/>
  <c r="BK185" i="7"/>
  <c r="BK183" i="7"/>
  <c r="BK181" i="7"/>
  <c r="BK179" i="7"/>
  <c r="J177" i="7"/>
  <c r="BK154" i="7"/>
  <c r="J146" i="7"/>
  <c r="J139" i="7"/>
  <c r="J136" i="7"/>
  <c r="BK129" i="7"/>
  <c r="J127" i="7"/>
  <c r="J125" i="7"/>
  <c r="BK176" i="6"/>
  <c r="BK173" i="6"/>
  <c r="J167" i="6"/>
  <c r="BK143" i="6"/>
  <c r="BK141" i="6"/>
  <c r="J139" i="6"/>
  <c r="BK136" i="6"/>
  <c r="BK134" i="6"/>
  <c r="BK131" i="6"/>
  <c r="J129" i="6"/>
  <c r="BK127" i="6"/>
  <c r="BK254" i="5"/>
  <c r="J248" i="5"/>
  <c r="BK246" i="5"/>
  <c r="BK242" i="5"/>
  <c r="BK233" i="5"/>
  <c r="BK218" i="5"/>
  <c r="BK216" i="5"/>
  <c r="BK211" i="5"/>
  <c r="BK203" i="5"/>
  <c r="J192" i="5"/>
  <c r="J187" i="5"/>
  <c r="J180" i="5"/>
  <c r="BK176" i="5"/>
  <c r="J174" i="5"/>
  <c r="BK170" i="5"/>
  <c r="BK166" i="5"/>
  <c r="BK152" i="5"/>
  <c r="J142" i="5"/>
  <c r="BK132" i="5"/>
  <c r="BK191" i="4"/>
  <c r="BK184" i="4"/>
  <c r="J175" i="4"/>
  <c r="J166" i="4"/>
  <c r="BK164" i="4"/>
  <c r="BK162" i="4"/>
  <c r="J159" i="4"/>
  <c r="BK156" i="4"/>
  <c r="J150" i="4"/>
  <c r="BK144" i="4"/>
  <c r="J136" i="4"/>
  <c r="J133" i="4"/>
  <c r="BK129" i="4"/>
  <c r="BK180" i="3"/>
  <c r="J171" i="3"/>
  <c r="BK166" i="3"/>
  <c r="J165" i="3"/>
  <c r="J162" i="3"/>
  <c r="BK156" i="3"/>
  <c r="BK150" i="3"/>
  <c r="J147" i="3"/>
  <c r="BK140" i="3"/>
  <c r="BK138" i="3"/>
  <c r="J334" i="2"/>
  <c r="J328" i="2"/>
  <c r="J315" i="2"/>
  <c r="BK314" i="2"/>
  <c r="BK312" i="2"/>
  <c r="J309" i="2"/>
  <c r="BK308" i="2"/>
  <c r="J303" i="2"/>
  <c r="BK297" i="2"/>
  <c r="BK295" i="2"/>
  <c r="BK292" i="2"/>
  <c r="BK279" i="2"/>
  <c r="BK260" i="2"/>
  <c r="BK257" i="2"/>
  <c r="BK241" i="2"/>
  <c r="BK235" i="2"/>
  <c r="J232" i="2"/>
  <c r="BK206" i="2"/>
  <c r="J195" i="2"/>
  <c r="J192" i="2"/>
  <c r="BK188" i="2"/>
  <c r="J182" i="2"/>
  <c r="J180" i="2"/>
  <c r="BK178" i="2"/>
  <c r="BK174" i="2"/>
  <c r="J171" i="2"/>
  <c r="J166" i="2"/>
  <c r="BK163" i="2"/>
  <c r="J157" i="2"/>
  <c r="J151" i="2"/>
  <c r="J136" i="2"/>
  <c r="J145" i="12"/>
  <c r="J141" i="12"/>
  <c r="BK139" i="12"/>
  <c r="J137" i="12"/>
  <c r="J131" i="12"/>
  <c r="BK129" i="12"/>
  <c r="J173" i="11"/>
  <c r="J170" i="11"/>
  <c r="BK166" i="11"/>
  <c r="BK161" i="11"/>
  <c r="BK156" i="11"/>
  <c r="J147" i="11"/>
  <c r="BK140" i="11"/>
  <c r="J139" i="11"/>
  <c r="BK137" i="11"/>
  <c r="J136" i="11"/>
  <c r="J133" i="11"/>
  <c r="BK129" i="11"/>
  <c r="J170" i="10"/>
  <c r="BK169" i="10"/>
  <c r="J167" i="10"/>
  <c r="J165" i="10"/>
  <c r="J163" i="10"/>
  <c r="BK162" i="10"/>
  <c r="BK158" i="10"/>
  <c r="J157" i="10"/>
  <c r="J156" i="10"/>
  <c r="BK154" i="10"/>
  <c r="J153" i="10"/>
  <c r="BK151" i="10"/>
  <c r="J149" i="10"/>
  <c r="BK146" i="10"/>
  <c r="J142" i="10"/>
  <c r="J139" i="10"/>
  <c r="BK137" i="10"/>
  <c r="BK134" i="10"/>
  <c r="J133" i="10"/>
  <c r="J131" i="10"/>
  <c r="BK130" i="10"/>
  <c r="BK128" i="10"/>
  <c r="BK126" i="10"/>
  <c r="BK194" i="9"/>
  <c r="BK191" i="9"/>
  <c r="J181" i="9"/>
  <c r="J177" i="9"/>
  <c r="J176" i="9"/>
  <c r="J174" i="9"/>
  <c r="BK171" i="9"/>
  <c r="J169" i="9"/>
  <c r="BK165" i="9"/>
  <c r="BK164" i="9"/>
  <c r="BK162" i="9"/>
  <c r="BK155" i="9"/>
  <c r="J154" i="9"/>
  <c r="J153" i="9"/>
  <c r="J152" i="9"/>
  <c r="BK149" i="9"/>
  <c r="BK148" i="9"/>
  <c r="BK142" i="9"/>
  <c r="J131" i="8"/>
  <c r="J128" i="8"/>
  <c r="J126" i="8"/>
  <c r="BK122" i="8"/>
  <c r="J240" i="7"/>
  <c r="J228" i="7"/>
  <c r="BK226" i="7"/>
  <c r="BK222" i="7"/>
  <c r="J220" i="7"/>
  <c r="BK214" i="7"/>
  <c r="BK193" i="7"/>
  <c r="BK191" i="7"/>
  <c r="J189" i="7"/>
  <c r="J187" i="7"/>
  <c r="J174" i="7"/>
  <c r="BK172" i="7"/>
  <c r="BK162" i="7"/>
  <c r="BK146" i="7"/>
  <c r="J142" i="7"/>
  <c r="BK136" i="7"/>
  <c r="J129" i="7"/>
  <c r="BK127" i="7"/>
  <c r="BK125" i="7"/>
  <c r="J173" i="6"/>
  <c r="J158" i="6"/>
  <c r="BK152" i="6"/>
  <c r="BK150" i="6"/>
  <c r="J143" i="6"/>
  <c r="J141" i="6"/>
  <c r="BK139" i="6"/>
  <c r="BK129" i="6"/>
  <c r="J127" i="6"/>
  <c r="BK122" i="6"/>
  <c r="BK275" i="5"/>
  <c r="J270" i="5"/>
  <c r="BK264" i="5"/>
  <c r="BK260" i="5"/>
  <c r="J256" i="5"/>
  <c r="J250" i="5"/>
  <c r="J242" i="5"/>
  <c r="J240" i="5"/>
  <c r="J230" i="5"/>
  <c r="BK222" i="5"/>
  <c r="J220" i="5"/>
  <c r="BK202" i="5"/>
  <c r="J197" i="5"/>
  <c r="BK183" i="5"/>
  <c r="J179" i="5"/>
  <c r="BK177" i="5"/>
  <c r="J176" i="5"/>
  <c r="BK150" i="5"/>
  <c r="J148" i="5"/>
  <c r="BK136" i="5"/>
  <c r="J132" i="5"/>
  <c r="BK179" i="4"/>
  <c r="J177" i="4"/>
  <c r="BK172" i="4"/>
  <c r="BK169" i="4"/>
  <c r="J164" i="4"/>
  <c r="BK159" i="4"/>
  <c r="J147" i="4"/>
  <c r="J141" i="4"/>
  <c r="J138" i="4"/>
  <c r="J131" i="4"/>
  <c r="J125" i="4"/>
  <c r="BK178" i="3"/>
  <c r="BK175" i="3"/>
  <c r="J168" i="3"/>
  <c r="BK165" i="3"/>
  <c r="J161" i="3"/>
  <c r="BK143" i="3"/>
  <c r="J140" i="3"/>
  <c r="J138" i="3"/>
  <c r="BK135" i="3"/>
  <c r="J133" i="3"/>
  <c r="BK131" i="3"/>
  <c r="BK126" i="3"/>
  <c r="BK334" i="2"/>
  <c r="J331" i="2"/>
  <c r="BK328" i="2"/>
  <c r="BK318" i="2"/>
  <c r="J311" i="2"/>
  <c r="BK309" i="2"/>
  <c r="BK305" i="2"/>
  <c r="BK298" i="2"/>
  <c r="J289" i="2"/>
  <c r="BK284" i="2"/>
  <c r="J257" i="2"/>
  <c r="BK255" i="2"/>
  <c r="J241" i="2"/>
  <c r="BK232" i="2"/>
  <c r="J211" i="2"/>
  <c r="J200" i="2"/>
  <c r="BK195" i="2"/>
  <c r="J184" i="2"/>
  <c r="BK182" i="2"/>
  <c r="J178" i="2"/>
  <c r="J174" i="2"/>
  <c r="J160" i="2"/>
  <c r="BK148" i="2"/>
  <c r="J146" i="2"/>
  <c r="BK143" i="2"/>
  <c r="J141" i="2"/>
  <c r="BK136" i="2"/>
  <c r="BK131" i="2"/>
  <c r="J157" i="9" l="1"/>
  <c r="R127" i="12"/>
  <c r="R126" i="12" s="1"/>
  <c r="P127" i="12"/>
  <c r="P126" i="12" s="1"/>
  <c r="AU105" i="1" s="1"/>
  <c r="T127" i="12"/>
  <c r="T126" i="12" s="1"/>
  <c r="BK130" i="2"/>
  <c r="BK177" i="2"/>
  <c r="J177" i="2" s="1"/>
  <c r="J99" i="2" s="1"/>
  <c r="BK210" i="2"/>
  <c r="J210" i="2" s="1"/>
  <c r="J100" i="2" s="1"/>
  <c r="BK254" i="2"/>
  <c r="J254" i="2" s="1"/>
  <c r="J101" i="2" s="1"/>
  <c r="P254" i="2"/>
  <c r="P259" i="2"/>
  <c r="P294" i="2"/>
  <c r="P307" i="2"/>
  <c r="BK313" i="2"/>
  <c r="J313" i="2"/>
  <c r="J106" i="2" s="1"/>
  <c r="P317" i="2"/>
  <c r="P316" i="2" s="1"/>
  <c r="T125" i="3"/>
  <c r="P155" i="3"/>
  <c r="R174" i="3"/>
  <c r="BK124" i="4"/>
  <c r="J124" i="4" s="1"/>
  <c r="J98" i="4" s="1"/>
  <c r="BK161" i="4"/>
  <c r="J161" i="4" s="1"/>
  <c r="J99" i="4" s="1"/>
  <c r="P171" i="4"/>
  <c r="P170" i="4" s="1"/>
  <c r="BK141" i="5"/>
  <c r="J141" i="5" s="1"/>
  <c r="J99" i="5" s="1"/>
  <c r="T141" i="5"/>
  <c r="T155" i="5"/>
  <c r="R186" i="5"/>
  <c r="T208" i="5"/>
  <c r="R224" i="5"/>
  <c r="BK232" i="5"/>
  <c r="BK241" i="5"/>
  <c r="J241" i="5" s="1"/>
  <c r="J107" i="5" s="1"/>
  <c r="BK255" i="5"/>
  <c r="J255" i="5" s="1"/>
  <c r="J108" i="5" s="1"/>
  <c r="P121" i="6"/>
  <c r="P120" i="6" s="1"/>
  <c r="P119" i="6" s="1"/>
  <c r="AU99" i="1" s="1"/>
  <c r="R124" i="7"/>
  <c r="T171" i="7"/>
  <c r="P209" i="7"/>
  <c r="BK236" i="7"/>
  <c r="J236" i="7"/>
  <c r="J101" i="7" s="1"/>
  <c r="P236" i="7"/>
  <c r="BK121" i="8"/>
  <c r="J121" i="8" s="1"/>
  <c r="J98" i="8" s="1"/>
  <c r="P133" i="9"/>
  <c r="P150" i="9"/>
  <c r="T161" i="9"/>
  <c r="R178" i="9"/>
  <c r="BK187" i="9"/>
  <c r="BK190" i="9"/>
  <c r="J190" i="9" s="1"/>
  <c r="J109" i="9" s="1"/>
  <c r="R123" i="10"/>
  <c r="BK144" i="10"/>
  <c r="J144" i="10" s="1"/>
  <c r="J100" i="10" s="1"/>
  <c r="BK168" i="10"/>
  <c r="J168" i="10" s="1"/>
  <c r="J101" i="10" s="1"/>
  <c r="R124" i="11"/>
  <c r="R151" i="11"/>
  <c r="P158" i="11"/>
  <c r="P171" i="11"/>
  <c r="R130" i="2"/>
  <c r="R177" i="2"/>
  <c r="T210" i="2"/>
  <c r="BK259" i="2"/>
  <c r="J259" i="2" s="1"/>
  <c r="J102" i="2" s="1"/>
  <c r="BK294" i="2"/>
  <c r="J294" i="2" s="1"/>
  <c r="J104" i="2" s="1"/>
  <c r="BK307" i="2"/>
  <c r="J307" i="2" s="1"/>
  <c r="J105" i="2" s="1"/>
  <c r="R307" i="2"/>
  <c r="R313" i="2"/>
  <c r="T317" i="2"/>
  <c r="T316" i="2"/>
  <c r="P125" i="3"/>
  <c r="BK155" i="3"/>
  <c r="J155" i="3" s="1"/>
  <c r="J100" i="3" s="1"/>
  <c r="P174" i="3"/>
  <c r="P124" i="4"/>
  <c r="P123" i="4" s="1"/>
  <c r="P161" i="4"/>
  <c r="BK171" i="4"/>
  <c r="J171" i="4" s="1"/>
  <c r="J102" i="4" s="1"/>
  <c r="P131" i="5"/>
  <c r="BK155" i="5"/>
  <c r="J155" i="5" s="1"/>
  <c r="J100" i="5" s="1"/>
  <c r="BK186" i="5"/>
  <c r="J186" i="5" s="1"/>
  <c r="J101" i="5" s="1"/>
  <c r="BK208" i="5"/>
  <c r="J208" i="5" s="1"/>
  <c r="J102" i="5" s="1"/>
  <c r="BK224" i="5"/>
  <c r="J224" i="5" s="1"/>
  <c r="J103" i="5" s="1"/>
  <c r="T232" i="5"/>
  <c r="T241" i="5"/>
  <c r="R255" i="5"/>
  <c r="R121" i="6"/>
  <c r="R120" i="6" s="1"/>
  <c r="R119" i="6" s="1"/>
  <c r="T124" i="7"/>
  <c r="R171" i="7"/>
  <c r="BK209" i="7"/>
  <c r="J209" i="7"/>
  <c r="J100" i="7" s="1"/>
  <c r="R236" i="7"/>
  <c r="P121" i="8"/>
  <c r="P120" i="8"/>
  <c r="P119" i="8" s="1"/>
  <c r="AU101" i="1" s="1"/>
  <c r="BK133" i="9"/>
  <c r="BK150" i="9"/>
  <c r="J150" i="9" s="1"/>
  <c r="J100" i="9" s="1"/>
  <c r="P161" i="9"/>
  <c r="P178" i="9"/>
  <c r="P187" i="9"/>
  <c r="R190" i="9"/>
  <c r="P123" i="10"/>
  <c r="R144" i="10"/>
  <c r="R168" i="10"/>
  <c r="T124" i="11"/>
  <c r="P151" i="11"/>
  <c r="R158" i="11"/>
  <c r="BK171" i="11"/>
  <c r="J171" i="11"/>
  <c r="J102" i="11" s="1"/>
  <c r="P130" i="2"/>
  <c r="P177" i="2"/>
  <c r="P210" i="2"/>
  <c r="R254" i="2"/>
  <c r="R259" i="2"/>
  <c r="R294" i="2"/>
  <c r="T307" i="2"/>
  <c r="T313" i="2"/>
  <c r="BK317" i="2"/>
  <c r="J317" i="2" s="1"/>
  <c r="J108" i="2" s="1"/>
  <c r="BK125" i="3"/>
  <c r="J125" i="3" s="1"/>
  <c r="J98" i="3" s="1"/>
  <c r="T155" i="3"/>
  <c r="BK174" i="3"/>
  <c r="J174" i="3" s="1"/>
  <c r="J102" i="3" s="1"/>
  <c r="T124" i="4"/>
  <c r="T161" i="4"/>
  <c r="T171" i="4"/>
  <c r="T170" i="4"/>
  <c r="BK131" i="5"/>
  <c r="J131" i="5" s="1"/>
  <c r="J98" i="5" s="1"/>
  <c r="R131" i="5"/>
  <c r="P141" i="5"/>
  <c r="P155" i="5"/>
  <c r="T186" i="5"/>
  <c r="R208" i="5"/>
  <c r="T224" i="5"/>
  <c r="P232" i="5"/>
  <c r="P241" i="5"/>
  <c r="P255" i="5"/>
  <c r="BK121" i="6"/>
  <c r="J121" i="6" s="1"/>
  <c r="J98" i="6" s="1"/>
  <c r="P124" i="7"/>
  <c r="BK171" i="7"/>
  <c r="J171" i="7" s="1"/>
  <c r="J99" i="7" s="1"/>
  <c r="R209" i="7"/>
  <c r="T236" i="7"/>
  <c r="R121" i="8"/>
  <c r="R120" i="8" s="1"/>
  <c r="R119" i="8" s="1"/>
  <c r="T133" i="9"/>
  <c r="T150" i="9"/>
  <c r="T132" i="9" s="1"/>
  <c r="R161" i="9"/>
  <c r="R160" i="9" s="1"/>
  <c r="T178" i="9"/>
  <c r="R187" i="9"/>
  <c r="T190" i="9"/>
  <c r="T123" i="10"/>
  <c r="T144" i="10"/>
  <c r="T168" i="10"/>
  <c r="P124" i="11"/>
  <c r="BK151" i="11"/>
  <c r="J151" i="11" s="1"/>
  <c r="J100" i="11" s="1"/>
  <c r="BK158" i="11"/>
  <c r="J158" i="11" s="1"/>
  <c r="J101" i="11" s="1"/>
  <c r="R171" i="11"/>
  <c r="T130" i="2"/>
  <c r="T177" i="2"/>
  <c r="R210" i="2"/>
  <c r="T254" i="2"/>
  <c r="T259" i="2"/>
  <c r="T294" i="2"/>
  <c r="P313" i="2"/>
  <c r="R317" i="2"/>
  <c r="R316" i="2" s="1"/>
  <c r="R125" i="3"/>
  <c r="R155" i="3"/>
  <c r="T174" i="3"/>
  <c r="R124" i="4"/>
  <c r="R123" i="4" s="1"/>
  <c r="R122" i="4" s="1"/>
  <c r="R161" i="4"/>
  <c r="R171" i="4"/>
  <c r="R170" i="4" s="1"/>
  <c r="T131" i="5"/>
  <c r="R141" i="5"/>
  <c r="R155" i="5"/>
  <c r="P186" i="5"/>
  <c r="P208" i="5"/>
  <c r="P224" i="5"/>
  <c r="R232" i="5"/>
  <c r="R231" i="5" s="1"/>
  <c r="R241" i="5"/>
  <c r="T255" i="5"/>
  <c r="T121" i="6"/>
  <c r="T120" i="6"/>
  <c r="T119" i="6" s="1"/>
  <c r="BK124" i="7"/>
  <c r="J124" i="7" s="1"/>
  <c r="J98" i="7" s="1"/>
  <c r="P171" i="7"/>
  <c r="T209" i="7"/>
  <c r="T121" i="8"/>
  <c r="T120" i="8"/>
  <c r="T119" i="8" s="1"/>
  <c r="R133" i="9"/>
  <c r="R150" i="9"/>
  <c r="BK161" i="9"/>
  <c r="J161" i="9" s="1"/>
  <c r="J104" i="9" s="1"/>
  <c r="BK178" i="9"/>
  <c r="J178" i="9" s="1"/>
  <c r="J105" i="9" s="1"/>
  <c r="T187" i="9"/>
  <c r="T186" i="9" s="1"/>
  <c r="P190" i="9"/>
  <c r="BK123" i="10"/>
  <c r="J123" i="10" s="1"/>
  <c r="J98" i="10" s="1"/>
  <c r="P144" i="10"/>
  <c r="P168" i="10"/>
  <c r="BK124" i="11"/>
  <c r="J124" i="11" s="1"/>
  <c r="J98" i="11" s="1"/>
  <c r="T151" i="11"/>
  <c r="T158" i="11"/>
  <c r="T171" i="11"/>
  <c r="J122" i="2"/>
  <c r="BE154" i="2"/>
  <c r="BE163" i="2"/>
  <c r="BE166" i="2"/>
  <c r="BE180" i="2"/>
  <c r="BE196" i="2"/>
  <c r="BE200" i="2"/>
  <c r="BE292" i="2"/>
  <c r="BE295" i="2"/>
  <c r="BE312" i="2"/>
  <c r="BE314" i="2"/>
  <c r="BE315" i="2"/>
  <c r="BE328" i="2"/>
  <c r="BE331" i="2"/>
  <c r="BE334" i="2"/>
  <c r="BE150" i="3"/>
  <c r="BE153" i="3"/>
  <c r="BE156" i="3"/>
  <c r="BE161" i="3"/>
  <c r="BE166" i="3"/>
  <c r="BE180" i="3"/>
  <c r="BE183" i="3"/>
  <c r="E85" i="4"/>
  <c r="BE125" i="4"/>
  <c r="BE133" i="4"/>
  <c r="BE136" i="4"/>
  <c r="BE152" i="4"/>
  <c r="BE162" i="4"/>
  <c r="BE179" i="4"/>
  <c r="BE184" i="4"/>
  <c r="F126" i="5"/>
  <c r="BE152" i="5"/>
  <c r="BE161" i="5"/>
  <c r="BE170" i="5"/>
  <c r="BE172" i="5"/>
  <c r="BE179" i="5"/>
  <c r="BE192" i="5"/>
  <c r="BE203" i="5"/>
  <c r="BE211" i="5"/>
  <c r="BE216" i="5"/>
  <c r="BE230" i="5"/>
  <c r="BE233" i="5"/>
  <c r="BE252" i="5"/>
  <c r="BE270" i="5"/>
  <c r="BK274" i="5"/>
  <c r="J274" i="5" s="1"/>
  <c r="J109" i="5" s="1"/>
  <c r="E85" i="6"/>
  <c r="F92" i="6"/>
  <c r="BE164" i="6"/>
  <c r="BE176" i="6"/>
  <c r="BK175" i="6"/>
  <c r="J175" i="6" s="1"/>
  <c r="J99" i="6" s="1"/>
  <c r="BE129" i="7"/>
  <c r="BE131" i="7"/>
  <c r="BE151" i="7"/>
  <c r="BE154" i="7"/>
  <c r="BE158" i="7"/>
  <c r="BE177" i="7"/>
  <c r="BE179" i="7"/>
  <c r="BE195" i="7"/>
  <c r="BE198" i="7"/>
  <c r="BE203" i="7"/>
  <c r="BE216" i="7"/>
  <c r="BE222" i="7"/>
  <c r="BE234" i="7"/>
  <c r="BE237" i="7"/>
  <c r="BE240" i="7"/>
  <c r="BE241" i="7"/>
  <c r="BE242" i="7"/>
  <c r="BE244" i="7"/>
  <c r="BE126" i="8"/>
  <c r="BE128" i="8"/>
  <c r="BK130" i="8"/>
  <c r="J130" i="8" s="1"/>
  <c r="J99" i="8" s="1"/>
  <c r="E85" i="9"/>
  <c r="J89" i="9"/>
  <c r="J91" i="9"/>
  <c r="J127" i="9"/>
  <c r="BE134" i="9"/>
  <c r="BE136" i="9"/>
  <c r="BE138" i="9"/>
  <c r="BE139" i="9"/>
  <c r="BE140" i="9"/>
  <c r="BE143" i="9"/>
  <c r="BE144" i="9"/>
  <c r="BE146" i="9"/>
  <c r="BE155" i="9"/>
  <c r="BE157" i="9"/>
  <c r="BE167" i="9"/>
  <c r="BE177" i="9"/>
  <c r="BE183" i="9"/>
  <c r="BE185" i="9"/>
  <c r="BE188" i="9"/>
  <c r="BE192" i="9"/>
  <c r="E85" i="10"/>
  <c r="F92" i="10"/>
  <c r="J115" i="10"/>
  <c r="J118" i="10"/>
  <c r="BE135" i="10"/>
  <c r="BE142" i="10"/>
  <c r="BE159" i="10"/>
  <c r="BE163" i="10"/>
  <c r="J92" i="11"/>
  <c r="J116" i="11"/>
  <c r="J118" i="11"/>
  <c r="BE133" i="11"/>
  <c r="BE141" i="11"/>
  <c r="BE150" i="11"/>
  <c r="BE156" i="11"/>
  <c r="BE164" i="11"/>
  <c r="BE167" i="11"/>
  <c r="BE168" i="11"/>
  <c r="BE170" i="11"/>
  <c r="J89" i="12"/>
  <c r="E116" i="12"/>
  <c r="BE135" i="12"/>
  <c r="BE141" i="12"/>
  <c r="E85" i="2"/>
  <c r="BE136" i="2"/>
  <c r="BE146" i="2"/>
  <c r="BE151" i="2"/>
  <c r="BE195" i="2"/>
  <c r="BE198" i="2"/>
  <c r="BE303" i="2"/>
  <c r="BE309" i="2"/>
  <c r="BK291" i="2"/>
  <c r="J291" i="2" s="1"/>
  <c r="J103" i="2" s="1"/>
  <c r="E85" i="3"/>
  <c r="J89" i="3"/>
  <c r="F92" i="3"/>
  <c r="BE133" i="3"/>
  <c r="BE159" i="3"/>
  <c r="BE171" i="3"/>
  <c r="BE175" i="3"/>
  <c r="BE177" i="3"/>
  <c r="BK170" i="3"/>
  <c r="J170" i="3" s="1"/>
  <c r="J101" i="3" s="1"/>
  <c r="J89" i="4"/>
  <c r="F119" i="4"/>
  <c r="BE141" i="4"/>
  <c r="BE144" i="4"/>
  <c r="BE150" i="4"/>
  <c r="BE169" i="4"/>
  <c r="BE175" i="4"/>
  <c r="BE186" i="4"/>
  <c r="BK168" i="4"/>
  <c r="J168" i="4" s="1"/>
  <c r="J100" i="4" s="1"/>
  <c r="BE156" i="5"/>
  <c r="BE197" i="5"/>
  <c r="BE220" i="5"/>
  <c r="BE222" i="5"/>
  <c r="BE225" i="5"/>
  <c r="BE226" i="5"/>
  <c r="BE228" i="5"/>
  <c r="BE238" i="5"/>
  <c r="BE248" i="5"/>
  <c r="BE250" i="5"/>
  <c r="BE256" i="5"/>
  <c r="BE272" i="5"/>
  <c r="BE150" i="6"/>
  <c r="BE152" i="6"/>
  <c r="BE158" i="6"/>
  <c r="J89" i="7"/>
  <c r="E112" i="7"/>
  <c r="BE139" i="7"/>
  <c r="BE146" i="7"/>
  <c r="BE162" i="7"/>
  <c r="BE181" i="7"/>
  <c r="BE187" i="7"/>
  <c r="BE191" i="7"/>
  <c r="BE193" i="7"/>
  <c r="BE200" i="7"/>
  <c r="BE224" i="7"/>
  <c r="BE231" i="7"/>
  <c r="BE238" i="7"/>
  <c r="BK243" i="7"/>
  <c r="J243" i="7" s="1"/>
  <c r="J102" i="7" s="1"/>
  <c r="J89" i="8"/>
  <c r="E109" i="8"/>
  <c r="F116" i="8"/>
  <c r="BE122" i="8"/>
  <c r="BE131" i="8"/>
  <c r="BE135" i="9"/>
  <c r="BE137" i="9"/>
  <c r="BE145" i="9"/>
  <c r="BE169" i="9"/>
  <c r="BE170" i="9"/>
  <c r="BE172" i="9"/>
  <c r="BE173" i="9"/>
  <c r="BE174" i="9"/>
  <c r="BE175" i="9"/>
  <c r="BK156" i="9"/>
  <c r="J156" i="9" s="1"/>
  <c r="F117" i="10"/>
  <c r="BE126" i="10"/>
  <c r="BE133" i="10"/>
  <c r="BE134" i="10"/>
  <c r="BE148" i="10"/>
  <c r="BE149" i="10"/>
  <c r="BE151" i="10"/>
  <c r="BE156" i="10"/>
  <c r="BE157" i="10"/>
  <c r="BE160" i="10"/>
  <c r="BE161" i="10"/>
  <c r="E85" i="11"/>
  <c r="F119" i="11"/>
  <c r="BE127" i="11"/>
  <c r="BE129" i="11"/>
  <c r="BE131" i="11"/>
  <c r="BE136" i="11"/>
  <c r="BE154" i="11"/>
  <c r="BE159" i="11"/>
  <c r="BE160" i="11"/>
  <c r="BE161" i="11"/>
  <c r="BE173" i="11"/>
  <c r="F92" i="12"/>
  <c r="BE129" i="12"/>
  <c r="BE131" i="12"/>
  <c r="BE143" i="12"/>
  <c r="BK138" i="12"/>
  <c r="J138" i="12" s="1"/>
  <c r="J103" i="12" s="1"/>
  <c r="BK140" i="12"/>
  <c r="J140" i="12" s="1"/>
  <c r="J104" i="12" s="1"/>
  <c r="F125" i="2"/>
  <c r="BE131" i="2"/>
  <c r="BE143" i="2"/>
  <c r="BE148" i="2"/>
  <c r="BE171" i="2"/>
  <c r="BE174" i="2"/>
  <c r="BE178" i="2"/>
  <c r="BE182" i="2"/>
  <c r="BE184" i="2"/>
  <c r="BE188" i="2"/>
  <c r="BE192" i="2"/>
  <c r="BE206" i="2"/>
  <c r="BE211" i="2"/>
  <c r="BE241" i="2"/>
  <c r="BE255" i="2"/>
  <c r="BE260" i="2"/>
  <c r="BE279" i="2"/>
  <c r="BE284" i="2"/>
  <c r="BE289" i="2"/>
  <c r="BE305" i="2"/>
  <c r="BE308" i="2"/>
  <c r="BE318" i="2"/>
  <c r="BE126" i="3"/>
  <c r="BE131" i="3"/>
  <c r="BE135" i="3"/>
  <c r="BE138" i="3"/>
  <c r="BE140" i="3"/>
  <c r="BE168" i="3"/>
  <c r="BK152" i="3"/>
  <c r="J152" i="3"/>
  <c r="J99" i="3" s="1"/>
  <c r="BK182" i="3"/>
  <c r="J182" i="3" s="1"/>
  <c r="J103" i="3" s="1"/>
  <c r="BE129" i="4"/>
  <c r="BE131" i="4"/>
  <c r="BE138" i="4"/>
  <c r="BE147" i="4"/>
  <c r="BE156" i="4"/>
  <c r="BE164" i="4"/>
  <c r="BE166" i="4"/>
  <c r="BE172" i="4"/>
  <c r="BE189" i="4"/>
  <c r="BE191" i="4"/>
  <c r="J89" i="5"/>
  <c r="BE136" i="5"/>
  <c r="BE148" i="5"/>
  <c r="BE150" i="5"/>
  <c r="BE166" i="5"/>
  <c r="BE176" i="5"/>
  <c r="BE177" i="5"/>
  <c r="BE183" i="5"/>
  <c r="BE187" i="5"/>
  <c r="BE209" i="5"/>
  <c r="BE218" i="5"/>
  <c r="BE240" i="5"/>
  <c r="BE242" i="5"/>
  <c r="BE246" i="5"/>
  <c r="BE254" i="5"/>
  <c r="BE264" i="5"/>
  <c r="BE275" i="5"/>
  <c r="BE122" i="6"/>
  <c r="BE131" i="6"/>
  <c r="BE136" i="6"/>
  <c r="BE167" i="6"/>
  <c r="F119" i="7"/>
  <c r="BE136" i="7"/>
  <c r="BE168" i="7"/>
  <c r="BE172" i="7"/>
  <c r="BE189" i="7"/>
  <c r="BE205" i="7"/>
  <c r="BE210" i="7"/>
  <c r="BE214" i="7"/>
  <c r="BE218" i="7"/>
  <c r="BE124" i="8"/>
  <c r="F92" i="9"/>
  <c r="BE142" i="9"/>
  <c r="BE147" i="9"/>
  <c r="BE148" i="9"/>
  <c r="BE152" i="9"/>
  <c r="BE153" i="9"/>
  <c r="BE165" i="9"/>
  <c r="BE166" i="9"/>
  <c r="BE168" i="9"/>
  <c r="BE182" i="9"/>
  <c r="BE189" i="9"/>
  <c r="BE191" i="9"/>
  <c r="BE194" i="9"/>
  <c r="J91" i="10"/>
  <c r="BE130" i="10"/>
  <c r="BE136" i="10"/>
  <c r="BE137" i="10"/>
  <c r="BE147" i="10"/>
  <c r="BE152" i="10"/>
  <c r="BE153" i="10"/>
  <c r="BE154" i="10"/>
  <c r="BE155" i="10"/>
  <c r="BE164" i="10"/>
  <c r="BE165" i="10"/>
  <c r="BE169" i="10"/>
  <c r="BE170" i="10"/>
  <c r="F118" i="11"/>
  <c r="BE134" i="11"/>
  <c r="BE140" i="11"/>
  <c r="BE143" i="11"/>
  <c r="BE163" i="11"/>
  <c r="BE137" i="12"/>
  <c r="BE139" i="12"/>
  <c r="BE145" i="12"/>
  <c r="BK128" i="12"/>
  <c r="J128" i="12" s="1"/>
  <c r="J98" i="12" s="1"/>
  <c r="BK130" i="12"/>
  <c r="J130" i="12" s="1"/>
  <c r="J99" i="12" s="1"/>
  <c r="BK132" i="12"/>
  <c r="J132" i="12" s="1"/>
  <c r="J100" i="12" s="1"/>
  <c r="BK134" i="12"/>
  <c r="J134" i="12" s="1"/>
  <c r="J101" i="12" s="1"/>
  <c r="BK136" i="12"/>
  <c r="J136" i="12" s="1"/>
  <c r="J102" i="12" s="1"/>
  <c r="BE141" i="2"/>
  <c r="BE157" i="2"/>
  <c r="BE160" i="2"/>
  <c r="BE232" i="2"/>
  <c r="BE235" i="2"/>
  <c r="BE257" i="2"/>
  <c r="BE297" i="2"/>
  <c r="BE298" i="2"/>
  <c r="BE311" i="2"/>
  <c r="BE143" i="3"/>
  <c r="BE145" i="3"/>
  <c r="BE147" i="3"/>
  <c r="BE162" i="3"/>
  <c r="BE165" i="3"/>
  <c r="BE178" i="3"/>
  <c r="BE154" i="4"/>
  <c r="BE159" i="4"/>
  <c r="BE177" i="4"/>
  <c r="BE181" i="4"/>
  <c r="E85" i="5"/>
  <c r="BE132" i="5"/>
  <c r="BE142" i="5"/>
  <c r="BE174" i="5"/>
  <c r="BE180" i="5"/>
  <c r="BE202" i="5"/>
  <c r="BE260" i="5"/>
  <c r="BK229" i="5"/>
  <c r="J229" i="5" s="1"/>
  <c r="J104" i="5" s="1"/>
  <c r="J89" i="6"/>
  <c r="BE127" i="6"/>
  <c r="BE129" i="6"/>
  <c r="BE134" i="6"/>
  <c r="BE139" i="6"/>
  <c r="BE141" i="6"/>
  <c r="BE143" i="6"/>
  <c r="BE173" i="6"/>
  <c r="BE125" i="7"/>
  <c r="BE127" i="7"/>
  <c r="BE142" i="7"/>
  <c r="BE166" i="7"/>
  <c r="BE174" i="7"/>
  <c r="BE183" i="7"/>
  <c r="BE185" i="7"/>
  <c r="BE212" i="7"/>
  <c r="BE220" i="7"/>
  <c r="BE226" i="7"/>
  <c r="BE228" i="7"/>
  <c r="F91" i="9"/>
  <c r="BE141" i="9"/>
  <c r="BE149" i="9"/>
  <c r="BE151" i="9"/>
  <c r="BE154" i="9"/>
  <c r="BE159" i="9"/>
  <c r="BE162" i="9"/>
  <c r="BE163" i="9"/>
  <c r="BE164" i="9"/>
  <c r="BE171" i="9"/>
  <c r="BE176" i="9"/>
  <c r="BE179" i="9"/>
  <c r="BE180" i="9"/>
  <c r="BE181" i="9"/>
  <c r="BK193" i="9"/>
  <c r="J193" i="9" s="1"/>
  <c r="J110" i="9" s="1"/>
  <c r="BE124" i="10"/>
  <c r="BE128" i="10"/>
  <c r="BE131" i="10"/>
  <c r="BE139" i="10"/>
  <c r="BE145" i="10"/>
  <c r="BE146" i="10"/>
  <c r="BE158" i="10"/>
  <c r="BE162" i="10"/>
  <c r="BE167" i="10"/>
  <c r="BK141" i="10"/>
  <c r="J141" i="10" s="1"/>
  <c r="J99" i="10" s="1"/>
  <c r="BE125" i="11"/>
  <c r="BE137" i="11"/>
  <c r="BE139" i="11"/>
  <c r="BE147" i="11"/>
  <c r="BE152" i="11"/>
  <c r="BE166" i="11"/>
  <c r="BE169" i="11"/>
  <c r="BE172" i="11"/>
  <c r="BK149" i="11"/>
  <c r="J149" i="11" s="1"/>
  <c r="J99" i="11" s="1"/>
  <c r="BE133" i="12"/>
  <c r="BK142" i="12"/>
  <c r="J142" i="12" s="1"/>
  <c r="J105" i="12" s="1"/>
  <c r="BK144" i="12"/>
  <c r="J144" i="12" s="1"/>
  <c r="J106" i="12" s="1"/>
  <c r="F35" i="2"/>
  <c r="BB95" i="1" s="1"/>
  <c r="F35" i="4"/>
  <c r="BB97" i="1" s="1"/>
  <c r="F37" i="8"/>
  <c r="BD101" i="1"/>
  <c r="F36" i="12"/>
  <c r="BC105" i="1" s="1"/>
  <c r="J34" i="5"/>
  <c r="AW98" i="1" s="1"/>
  <c r="J34" i="8"/>
  <c r="AW101" i="1" s="1"/>
  <c r="F36" i="9"/>
  <c r="BC102" i="1" s="1"/>
  <c r="F35" i="11"/>
  <c r="BB104" i="1"/>
  <c r="F36" i="3"/>
  <c r="BC96" i="1" s="1"/>
  <c r="F36" i="5"/>
  <c r="BC98" i="1" s="1"/>
  <c r="F34" i="3"/>
  <c r="BA96" i="1" s="1"/>
  <c r="F34" i="8"/>
  <c r="BA101" i="1"/>
  <c r="F35" i="9"/>
  <c r="BB102" i="1" s="1"/>
  <c r="F37" i="11"/>
  <c r="BD104" i="1" s="1"/>
  <c r="F34" i="4"/>
  <c r="BA97" i="1" s="1"/>
  <c r="F35" i="5"/>
  <c r="BB98" i="1"/>
  <c r="J34" i="7"/>
  <c r="AW100" i="1" s="1"/>
  <c r="F36" i="11"/>
  <c r="BC104" i="1" s="1"/>
  <c r="F36" i="2"/>
  <c r="BC95" i="1" s="1"/>
  <c r="F37" i="7"/>
  <c r="BD100" i="1" s="1"/>
  <c r="J34" i="12"/>
  <c r="AW105" i="1" s="1"/>
  <c r="F36" i="4"/>
  <c r="BC97" i="1" s="1"/>
  <c r="F37" i="6"/>
  <c r="BD99" i="1" s="1"/>
  <c r="F35" i="7"/>
  <c r="BB100" i="1" s="1"/>
  <c r="F35" i="8"/>
  <c r="BB101" i="1" s="1"/>
  <c r="F34" i="9"/>
  <c r="BA102" i="1" s="1"/>
  <c r="F37" i="9"/>
  <c r="BD102" i="1" s="1"/>
  <c r="F35" i="10"/>
  <c r="BB103" i="1" s="1"/>
  <c r="J34" i="11"/>
  <c r="AW104" i="1" s="1"/>
  <c r="F34" i="12"/>
  <c r="BA105" i="1" s="1"/>
  <c r="F35" i="12"/>
  <c r="BB105" i="1" s="1"/>
  <c r="F34" i="2"/>
  <c r="BA95" i="1" s="1"/>
  <c r="J34" i="3"/>
  <c r="AW96" i="1" s="1"/>
  <c r="F34" i="5"/>
  <c r="BA98" i="1" s="1"/>
  <c r="F36" i="7"/>
  <c r="BC100" i="1" s="1"/>
  <c r="J34" i="10"/>
  <c r="AW103" i="1"/>
  <c r="F37" i="4"/>
  <c r="BD97" i="1" s="1"/>
  <c r="F36" i="6"/>
  <c r="BC99" i="1" s="1"/>
  <c r="J34" i="9"/>
  <c r="AW102" i="1" s="1"/>
  <c r="F34" i="10"/>
  <c r="BA103" i="1"/>
  <c r="F34" i="11"/>
  <c r="BA104" i="1" s="1"/>
  <c r="F37" i="12"/>
  <c r="BD105" i="1" s="1"/>
  <c r="F37" i="3"/>
  <c r="BD96" i="1" s="1"/>
  <c r="F35" i="6"/>
  <c r="BB99" i="1" s="1"/>
  <c r="F37" i="2"/>
  <c r="BD95" i="1" s="1"/>
  <c r="F37" i="5"/>
  <c r="BD98" i="1" s="1"/>
  <c r="J34" i="6"/>
  <c r="AW99" i="1" s="1"/>
  <c r="J34" i="2"/>
  <c r="AW95" i="1" s="1"/>
  <c r="F35" i="3"/>
  <c r="BB96" i="1" s="1"/>
  <c r="F34" i="6"/>
  <c r="BA99" i="1" s="1"/>
  <c r="F34" i="7"/>
  <c r="BA100" i="1"/>
  <c r="F36" i="8"/>
  <c r="BC101" i="1" s="1"/>
  <c r="F37" i="10"/>
  <c r="BD103" i="1" s="1"/>
  <c r="J34" i="4"/>
  <c r="AW97" i="1" s="1"/>
  <c r="F36" i="10"/>
  <c r="BC103" i="1"/>
  <c r="BK132" i="9" l="1"/>
  <c r="R186" i="9"/>
  <c r="P160" i="9"/>
  <c r="J101" i="9"/>
  <c r="T123" i="4"/>
  <c r="R132" i="9"/>
  <c r="R131" i="9" s="1"/>
  <c r="R130" i="9" s="1"/>
  <c r="T130" i="5"/>
  <c r="T129" i="5" s="1"/>
  <c r="P123" i="11"/>
  <c r="P122" i="11" s="1"/>
  <c r="AU104" i="1" s="1"/>
  <c r="P122" i="4"/>
  <c r="AU97" i="1" s="1"/>
  <c r="T129" i="2"/>
  <c r="T128" i="2"/>
  <c r="R130" i="5"/>
  <c r="R129" i="5" s="1"/>
  <c r="T123" i="11"/>
  <c r="T122" i="11"/>
  <c r="P122" i="10"/>
  <c r="P121" i="10" s="1"/>
  <c r="AU103" i="1" s="1"/>
  <c r="P123" i="7"/>
  <c r="P122" i="7"/>
  <c r="AU100" i="1" s="1"/>
  <c r="P186" i="9"/>
  <c r="P131" i="9" s="1"/>
  <c r="P130" i="9" s="1"/>
  <c r="AU102" i="1" s="1"/>
  <c r="T231" i="5"/>
  <c r="R123" i="11"/>
  <c r="R122" i="11"/>
  <c r="R122" i="10"/>
  <c r="R121" i="10"/>
  <c r="BK186" i="9"/>
  <c r="J186" i="9"/>
  <c r="J107" i="9"/>
  <c r="T160" i="9"/>
  <c r="T131" i="9" s="1"/>
  <c r="T130" i="9" s="1"/>
  <c r="P132" i="9"/>
  <c r="R123" i="7"/>
  <c r="R122" i="7"/>
  <c r="T124" i="3"/>
  <c r="T123" i="3" s="1"/>
  <c r="T122" i="10"/>
  <c r="T121" i="10"/>
  <c r="P129" i="2"/>
  <c r="P128" i="2"/>
  <c r="AU95" i="1" s="1"/>
  <c r="T123" i="7"/>
  <c r="T122" i="7"/>
  <c r="R129" i="2"/>
  <c r="R128" i="2" s="1"/>
  <c r="BK231" i="5"/>
  <c r="J231" i="5"/>
  <c r="J105" i="5" s="1"/>
  <c r="BK129" i="2"/>
  <c r="R124" i="3"/>
  <c r="R123" i="3"/>
  <c r="P231" i="5"/>
  <c r="T122" i="4"/>
  <c r="P130" i="5"/>
  <c r="P124" i="3"/>
  <c r="P123" i="3"/>
  <c r="AU96" i="1" s="1"/>
  <c r="J130" i="2"/>
  <c r="J98" i="2" s="1"/>
  <c r="BK316" i="2"/>
  <c r="J316" i="2" s="1"/>
  <c r="J107" i="2" s="1"/>
  <c r="BK124" i="3"/>
  <c r="J124" i="3" s="1"/>
  <c r="J97" i="3" s="1"/>
  <c r="BK123" i="4"/>
  <c r="J123" i="4"/>
  <c r="J97" i="4"/>
  <c r="BK170" i="4"/>
  <c r="J170" i="4"/>
  <c r="J101" i="4"/>
  <c r="BK130" i="5"/>
  <c r="BK129" i="5" s="1"/>
  <c r="J129" i="5" s="1"/>
  <c r="J96" i="5" s="1"/>
  <c r="J232" i="5"/>
  <c r="J106" i="5" s="1"/>
  <c r="BK123" i="7"/>
  <c r="J123" i="7"/>
  <c r="J97" i="7"/>
  <c r="BK120" i="8"/>
  <c r="J120" i="8" s="1"/>
  <c r="J97" i="8" s="1"/>
  <c r="J132" i="9"/>
  <c r="J133" i="9"/>
  <c r="J99" i="9"/>
  <c r="BK160" i="9"/>
  <c r="J160" i="9" s="1"/>
  <c r="J103" i="9" s="1"/>
  <c r="J187" i="9"/>
  <c r="J108" i="9"/>
  <c r="BK120" i="6"/>
  <c r="BK119" i="6"/>
  <c r="J119" i="6" s="1"/>
  <c r="J96" i="6" s="1"/>
  <c r="BK122" i="10"/>
  <c r="J122" i="10" s="1"/>
  <c r="J97" i="10" s="1"/>
  <c r="BK127" i="12"/>
  <c r="J127" i="12" s="1"/>
  <c r="J97" i="12" s="1"/>
  <c r="BK123" i="11"/>
  <c r="J123" i="11"/>
  <c r="J97" i="11" s="1"/>
  <c r="J33" i="4"/>
  <c r="AV97" i="1" s="1"/>
  <c r="AT97" i="1" s="1"/>
  <c r="J33" i="11"/>
  <c r="AV104" i="1" s="1"/>
  <c r="AT104" i="1" s="1"/>
  <c r="F33" i="11"/>
  <c r="AZ104" i="1" s="1"/>
  <c r="J33" i="12"/>
  <c r="AV105" i="1" s="1"/>
  <c r="AT105" i="1" s="1"/>
  <c r="J33" i="2"/>
  <c r="AV95" i="1" s="1"/>
  <c r="AT95" i="1" s="1"/>
  <c r="BC94" i="1"/>
  <c r="W32" i="1" s="1"/>
  <c r="J33" i="6"/>
  <c r="AV99" i="1" s="1"/>
  <c r="AT99" i="1" s="1"/>
  <c r="BB94" i="1"/>
  <c r="AX94" i="1" s="1"/>
  <c r="F33" i="10"/>
  <c r="AZ103" i="1" s="1"/>
  <c r="BD94" i="1"/>
  <c r="W33" i="1" s="1"/>
  <c r="BA94" i="1"/>
  <c r="W30" i="1" s="1"/>
  <c r="F33" i="5"/>
  <c r="AZ98" i="1" s="1"/>
  <c r="J33" i="9"/>
  <c r="AV102" i="1" s="1"/>
  <c r="AT102" i="1" s="1"/>
  <c r="F33" i="12"/>
  <c r="AZ105" i="1" s="1"/>
  <c r="F33" i="3"/>
  <c r="AZ96" i="1" s="1"/>
  <c r="F33" i="8"/>
  <c r="AZ101" i="1" s="1"/>
  <c r="F33" i="6"/>
  <c r="AZ99" i="1" s="1"/>
  <c r="F33" i="9"/>
  <c r="AZ102" i="1" s="1"/>
  <c r="J33" i="3"/>
  <c r="AV96" i="1" s="1"/>
  <c r="AT96" i="1" s="1"/>
  <c r="F33" i="2"/>
  <c r="AZ95" i="1" s="1"/>
  <c r="J33" i="5"/>
  <c r="AV98" i="1" s="1"/>
  <c r="AT98" i="1" s="1"/>
  <c r="F33" i="7"/>
  <c r="AZ100" i="1" s="1"/>
  <c r="J33" i="8"/>
  <c r="AV101" i="1"/>
  <c r="AT101" i="1" s="1"/>
  <c r="F33" i="4"/>
  <c r="AZ97" i="1" s="1"/>
  <c r="J33" i="7"/>
  <c r="AV100" i="1" s="1"/>
  <c r="AT100" i="1" s="1"/>
  <c r="J33" i="10"/>
  <c r="AV103" i="1"/>
  <c r="AT103" i="1" s="1"/>
  <c r="J98" i="9" l="1"/>
  <c r="P129" i="5"/>
  <c r="AU98" i="1" s="1"/>
  <c r="BK128" i="2"/>
  <c r="J128" i="2" s="1"/>
  <c r="J30" i="2" s="1"/>
  <c r="AG95" i="1" s="1"/>
  <c r="AN95" i="1" s="1"/>
  <c r="J120" i="6"/>
  <c r="J97" i="6"/>
  <c r="J129" i="2"/>
  <c r="J97" i="2" s="1"/>
  <c r="J130" i="5"/>
  <c r="J97" i="5" s="1"/>
  <c r="BK122" i="7"/>
  <c r="J122" i="7" s="1"/>
  <c r="J96" i="7" s="1"/>
  <c r="BK119" i="8"/>
  <c r="J119" i="8"/>
  <c r="J96" i="8" s="1"/>
  <c r="BK122" i="11"/>
  <c r="J122" i="11" s="1"/>
  <c r="J96" i="11" s="1"/>
  <c r="BK123" i="3"/>
  <c r="J123" i="3" s="1"/>
  <c r="J96" i="3" s="1"/>
  <c r="BK122" i="4"/>
  <c r="J122" i="4" s="1"/>
  <c r="J30" i="4" s="1"/>
  <c r="AG97" i="1" s="1"/>
  <c r="AN97" i="1" s="1"/>
  <c r="BK121" i="10"/>
  <c r="J121" i="10"/>
  <c r="J30" i="10" s="1"/>
  <c r="AG103" i="1" s="1"/>
  <c r="AN103" i="1" s="1"/>
  <c r="BK126" i="12"/>
  <c r="J126" i="12" s="1"/>
  <c r="J96" i="12" s="1"/>
  <c r="AY94" i="1"/>
  <c r="J30" i="5"/>
  <c r="AG98" i="1"/>
  <c r="AN98" i="1" s="1"/>
  <c r="AU94" i="1"/>
  <c r="AZ94" i="1"/>
  <c r="W29" i="1" s="1"/>
  <c r="AW94" i="1"/>
  <c r="AK30" i="1" s="1"/>
  <c r="W31" i="1"/>
  <c r="J30" i="6"/>
  <c r="AG99" i="1"/>
  <c r="AN99" i="1" s="1"/>
  <c r="J159" i="9" l="1"/>
  <c r="BK159" i="9"/>
  <c r="BK158" i="9" s="1"/>
  <c r="J96" i="2"/>
  <c r="J39" i="4"/>
  <c r="J39" i="5"/>
  <c r="J39" i="10"/>
  <c r="J96" i="4"/>
  <c r="J96" i="10"/>
  <c r="J39" i="2"/>
  <c r="J39" i="6"/>
  <c r="AV94" i="1"/>
  <c r="AK29" i="1" s="1"/>
  <c r="J30" i="3"/>
  <c r="AG96" i="1" s="1"/>
  <c r="AN96" i="1" s="1"/>
  <c r="J30" i="8"/>
  <c r="AG101" i="1"/>
  <c r="AN101" i="1" s="1"/>
  <c r="J30" i="7"/>
  <c r="AG100" i="1" s="1"/>
  <c r="AN100" i="1" s="1"/>
  <c r="J30" i="11"/>
  <c r="AG104" i="1" s="1"/>
  <c r="AN104" i="1" s="1"/>
  <c r="J30" i="12"/>
  <c r="AG105" i="1" s="1"/>
  <c r="AN105" i="1" s="1"/>
  <c r="J158" i="9" l="1"/>
  <c r="J39" i="11"/>
  <c r="J39" i="12"/>
  <c r="J39" i="3"/>
  <c r="J39" i="7"/>
  <c r="J39" i="8"/>
  <c r="AT94" i="1"/>
  <c r="J102" i="9" l="1"/>
  <c r="BK185" i="9" l="1"/>
  <c r="BK184" i="9" s="1"/>
  <c r="J185" i="9"/>
  <c r="J184" i="9" l="1"/>
  <c r="J106" i="9" s="1"/>
  <c r="BK131" i="9"/>
  <c r="J131" i="9" l="1"/>
  <c r="J97" i="9" s="1"/>
  <c r="BK130" i="9"/>
  <c r="J130" i="9" s="1"/>
  <c r="J30" i="9" l="1"/>
  <c r="J96" i="9"/>
  <c r="AG102" i="1" l="1"/>
  <c r="J39" i="9"/>
  <c r="AN102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<sst xmlns="http://schemas.openxmlformats.org/spreadsheetml/2006/main" count="11760" uniqueCount="1446">
  <si>
    <t>Export Komplet</t>
  </si>
  <si>
    <t/>
  </si>
  <si>
    <t>2.0</t>
  </si>
  <si>
    <t>False</t>
  </si>
  <si>
    <t>{0fd26205-09c7-45da-bd3b-9f389480a158}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</si>
  <si>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</si>
  <si>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</si>
  <si>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</si>
  <si>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</si>
  <si>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</si>
  <si>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</si>
  <si>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</si>
  <si>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0,001</t>
  </si>
  <si>
    <t>Kód:</t>
  </si>
  <si>
    <t>Projektis2465</t>
  </si>
  <si>
    <t>Stavba:</t>
  </si>
  <si>
    <t>KSO:</t>
  </si>
  <si>
    <t>CC-CZ:</t>
  </si>
  <si>
    <t>Místo:</t>
  </si>
  <si>
    <t>Dvůr Králové nad Labem</t>
  </si>
  <si>
    <t>Datum:</t>
  </si>
  <si>
    <t>11. 5. 2021</t>
  </si>
  <si>
    <t>Zadavatel:</t>
  </si>
  <si>
    <t>IČ:</t>
  </si>
  <si>
    <t>ZOO Dvůr Králové a.s., Štefánikova 1029, D.K.n.L.</t>
  </si>
  <si>
    <t>DIČ:</t>
  </si>
  <si>
    <t>Zhotovitel:</t>
  </si>
  <si>
    <t xml:space="preserve"> </t>
  </si>
  <si>
    <t>Projektant:</t>
  </si>
  <si>
    <t>Projektis spol. s r.o., Legionářská 562, D.K.n.L.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</si>
  <si>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</si>
  <si>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</si>
  <si>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</si>
  <si>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</si>
  <si>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</si>
  <si>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</si>
  <si>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</si>
  <si>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</si>
  <si>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</si>
  <si>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</si>
  <si>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</si>
  <si>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</si>
  <si>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</si>
  <si>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</si>
  <si>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</si>
  <si>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</si>
  <si>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</si>
  <si>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</si>
  <si>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</si>
  <si>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</si>
  <si>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</si>
  <si>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</si>
  <si>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</si>
  <si>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</si>
  <si>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</si>
  <si>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</si>
  <si>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</si>
  <si>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</si>
  <si>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</si>
  <si>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</si>
  <si>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</si>
  <si>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</si>
  <si>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</si>
  <si>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</si>
  <si>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</si>
  <si>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</si>
  <si>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</si>
  <si>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</si>
  <si>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</si>
  <si>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</si>
  <si>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</si>
  <si>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</si>
  <si>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</si>
  <si>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</si>
  <si>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</si>
  <si>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</si>
  <si>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</si>
  <si>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</si>
  <si>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</si>
  <si>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14b</t>
  </si>
  <si>
    <t>SO 14b - Příkop a výběh antilopa - změna B, 3.etapa</t>
  </si>
  <si>
    <t>STA</t>
  </si>
  <si>
    <t>{8030dadd-2fe2-4b99-9a3e-f19d4722b040}</t>
  </si>
  <si>
    <t>2</t>
  </si>
  <si>
    <t>21b</t>
  </si>
  <si>
    <t>SO 21b - Napajedlo antilopa - změna B, 3.etapa</t>
  </si>
  <si>
    <t>{5f075d1a-1d89-424d-8051-98526139ab2c}</t>
  </si>
  <si>
    <t>22b</t>
  </si>
  <si>
    <t>SO 22b - Jezírko - Změna B, 3.etapa</t>
  </si>
  <si>
    <t>{ead90e83-353e-4206-86ce-b163e56f216b}</t>
  </si>
  <si>
    <t>38bb</t>
  </si>
  <si>
    <t>SO 38b - Oplocení antilopa - Změna B, 3.etapa</t>
  </si>
  <si>
    <t>{30488e56-b1e0-41d9-93d4-15de895b7bdf}</t>
  </si>
  <si>
    <t>41ab</t>
  </si>
  <si>
    <t>SO 41b - Terénní úpravy - změna B, 3. etapa</t>
  </si>
  <si>
    <t>{e3abe69c-4170-4321-bdac-dff9122e7162}</t>
  </si>
  <si>
    <t>45ab</t>
  </si>
  <si>
    <t>SO 45b - Pěší komunikace - změna B, 3. etapa</t>
  </si>
  <si>
    <t>{0617346e-8d78-41b9-a8a5-d70e096afec0}</t>
  </si>
  <si>
    <t>46ab</t>
  </si>
  <si>
    <t>SO 46b - sadové úpravy - změna B, 3. etapa</t>
  </si>
  <si>
    <t>{b9586bc1-ed63-412c-88b6-b07a372db94a}</t>
  </si>
  <si>
    <t>51b</t>
  </si>
  <si>
    <t>Rozvody NN - změna B, 3.etapa</t>
  </si>
  <si>
    <t>{ccc705a5-9150-41b6-85f5-b0e67125aa3d}</t>
  </si>
  <si>
    <t>53b</t>
  </si>
  <si>
    <t>SO 53b - Vodovod - Změna B, 3.etapa</t>
  </si>
  <si>
    <t>{3df13400-4fbc-4bfa-87c5-ea7a8c443430}</t>
  </si>
  <si>
    <t>54b</t>
  </si>
  <si>
    <t>SO 54b - Splašková kanalizace - Změna B, 3.etapa</t>
  </si>
  <si>
    <t>{6cb2b20e-8326-4952-a2af-6b4bdd8d2806}</t>
  </si>
  <si>
    <t>99b</t>
  </si>
  <si>
    <t>Vedlejší náklady - změna B. 3. etapa</t>
  </si>
  <si>
    <t>{0cdb7a5f-f7f5-46a3-9782-9a79af0e9682}</t>
  </si>
  <si>
    <t>fig3</t>
  </si>
  <si>
    <t>plocha zeminy promísené vápnem</t>
  </si>
  <si>
    <t>170,312</t>
  </si>
  <si>
    <t>fig1</t>
  </si>
  <si>
    <t>výkop pro založení</t>
  </si>
  <si>
    <t>1750</t>
  </si>
  <si>
    <t>KRYCÍ LIST SOUPISU PRACÍ</t>
  </si>
  <si>
    <t>fig2</t>
  </si>
  <si>
    <t>zásyp kolem objektu</t>
  </si>
  <si>
    <t>180,957</t>
  </si>
  <si>
    <t>fig31</t>
  </si>
  <si>
    <t>izolace proti vodě vodorovná</t>
  </si>
  <si>
    <t>53,25</t>
  </si>
  <si>
    <t>fig4</t>
  </si>
  <si>
    <t>násypy</t>
  </si>
  <si>
    <t>110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</si>
  <si>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</si>
  <si>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</si>
  <si>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</si>
  <si>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</si>
  <si>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</si>
  <si>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</si>
  <si>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</si>
  <si>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</si>
  <si>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</si>
  <si>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</si>
  <si>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</si>
  <si>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</si>
  <si>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</si>
  <si>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</si>
  <si>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</si>
  <si>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</si>
  <si>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</si>
  <si>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</si>
  <si>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</si>
  <si>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</si>
  <si>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</si>
  <si>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</si>
  <si>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</si>
  <si>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</si>
  <si>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</si>
  <si>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</si>
  <si>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</si>
  <si>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</si>
  <si>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</si>
  <si>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</si>
  <si>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</si>
  <si>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</si>
  <si>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</si>
  <si>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</si>
  <si>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</si>
  <si>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</si>
  <si>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1169512131</t>
  </si>
  <si>
    <t>Zemina promísená s vápnem a cementem na deponii v množství 2 % z objemové hmotnosti zeminy</t>
  </si>
  <si>
    <t>m3</t>
  </si>
  <si>
    <t>4</t>
  </si>
  <si>
    <t>-942293165</t>
  </si>
  <si>
    <t>VV</t>
  </si>
  <si>
    <t>106,445*1,6</t>
  </si>
  <si>
    <t>Mezisoučet</t>
  </si>
  <si>
    <t>3</t>
  </si>
  <si>
    <t>fig3*0,75</t>
  </si>
  <si>
    <t>131251105</t>
  </si>
  <si>
    <t>Hloubení jam nezapažených v hornině třídy těžitelnosti I, skupiny 3 objemu do 1000 m3 strojně</t>
  </si>
  <si>
    <t>CS ÚRS 2020 02</t>
  </si>
  <si>
    <t>1360362382</t>
  </si>
  <si>
    <t>1750,0</t>
  </si>
  <si>
    <t>fig1*0,50</t>
  </si>
  <si>
    <t>131351105</t>
  </si>
  <si>
    <t>Hloubení jam nezapažených v hornině třídy těžitelnosti II, skupiny 4 objem do 1000 m3 strojně</t>
  </si>
  <si>
    <t>1995039371</t>
  </si>
  <si>
    <t>162751117</t>
  </si>
  <si>
    <t>Vodorovné přemístění do 10000 m výkopku/sypaniny z horniny třídy těžitelnosti I, skupiny 1 až 3</t>
  </si>
  <si>
    <t>-1754177622</t>
  </si>
  <si>
    <t>5</t>
  </si>
  <si>
    <t>162751119</t>
  </si>
  <si>
    <t>Příplatek k vodorovnému přemístění výkopku/sypaniny z horniny třídy těžitelnosti I, skupiny 1 až 3 ZKD 1000 m přes 10000 m</t>
  </si>
  <si>
    <t>-1231853842</t>
  </si>
  <si>
    <t>fig1*0,50*20</t>
  </si>
  <si>
    <t>6</t>
  </si>
  <si>
    <t>162751137</t>
  </si>
  <si>
    <t>Vodorovné přemístění do 10000 m výkopku/sypaniny z horniny třídy těžitelnosti II, skupiny 4 a 5</t>
  </si>
  <si>
    <t>1986974442</t>
  </si>
  <si>
    <t>7</t>
  </si>
  <si>
    <t>162751139</t>
  </si>
  <si>
    <t>Příplatek k vodorovnému přemístění výkopku/sypaniny z horniny třídy těžitelnosti II, skupiny 4 a 5 ZKD 1000 m přes 10000 m</t>
  </si>
  <si>
    <t>-1735157083</t>
  </si>
  <si>
    <t>8</t>
  </si>
  <si>
    <t>171151131</t>
  </si>
  <si>
    <t>Uložení sypaniny z hornin nesoudržných a soudržných střídavě do násypů zhutněných strojně</t>
  </si>
  <si>
    <t>1303949516</t>
  </si>
  <si>
    <t>110,0                                   "2 vyvýšeniny"</t>
  </si>
  <si>
    <t>9</t>
  </si>
  <si>
    <t>171251201</t>
  </si>
  <si>
    <t>Uložení sypaniny na skládky nebo meziskládky</t>
  </si>
  <si>
    <t>-656253655</t>
  </si>
  <si>
    <t>10</t>
  </si>
  <si>
    <t>171201231</t>
  </si>
  <si>
    <t>Poplatek za uložení zeminy a kamení na recyklační skládce (skládkovné) kód odpadu 17 05 04</t>
  </si>
  <si>
    <t>t</t>
  </si>
  <si>
    <t>-522482045</t>
  </si>
  <si>
    <t>fig1*1,800</t>
  </si>
  <si>
    <t>11</t>
  </si>
  <si>
    <t>174151101</t>
  </si>
  <si>
    <t>Zásyp jam, šachet rýh nebo kolem objektů sypaninou se zhutněním</t>
  </si>
  <si>
    <t>741224684</t>
  </si>
  <si>
    <t>106,445*1,7</t>
  </si>
  <si>
    <t>12</t>
  </si>
  <si>
    <t>167151111</t>
  </si>
  <si>
    <t>Nakládání výkopku z hornin třídy těžitelnosti I, skupiny 1 až 3 přes 100 m3</t>
  </si>
  <si>
    <t>-1141973333</t>
  </si>
  <si>
    <t>13</t>
  </si>
  <si>
    <t>162351103</t>
  </si>
  <si>
    <t>Vodorovné přemístění do 500 m výkopku/sypaniny z horniny třídy těžitelnosti I, skupiny 1 až 3</t>
  </si>
  <si>
    <t>-182767536</t>
  </si>
  <si>
    <t>14</t>
  </si>
  <si>
    <t>1788357601</t>
  </si>
  <si>
    <t>Zakládání</t>
  </si>
  <si>
    <t>211971121</t>
  </si>
  <si>
    <t>Zřízení opláštění žeber nebo trativodů geotextilií v rýze nebo zářezu sklonu přes 1:2 š do 2,5 m</t>
  </si>
  <si>
    <t>m2</t>
  </si>
  <si>
    <t>1547045848</t>
  </si>
  <si>
    <t>106,445*(0,25+0,25)*2</t>
  </si>
  <si>
    <t>16</t>
  </si>
  <si>
    <t>M</t>
  </si>
  <si>
    <t>69311068</t>
  </si>
  <si>
    <t>geotextilie netkaná separační, ochranná, filtrační, drenážní PP 300g/m2</t>
  </si>
  <si>
    <t>-1555001647</t>
  </si>
  <si>
    <t>106,445*(0,25+0,25)*2*1,1</t>
  </si>
  <si>
    <t>17</t>
  </si>
  <si>
    <t>212750101</t>
  </si>
  <si>
    <t>Trativod z drenážních trubek PVC-U SN 4 perforace 360° včetně lože otevřený výkop DN 100 pro budovy plocha pro vtékání vody min. 80 cm2/m</t>
  </si>
  <si>
    <t>m</t>
  </si>
  <si>
    <t>1621847761</t>
  </si>
  <si>
    <t>106,445</t>
  </si>
  <si>
    <t>18</t>
  </si>
  <si>
    <t>273313511</t>
  </si>
  <si>
    <t>Základové desky z betonu tř. C 12/15</t>
  </si>
  <si>
    <t>-44908237</t>
  </si>
  <si>
    <t>106,445*0,6*0,3                                                "betonová plomba"</t>
  </si>
  <si>
    <t>(0,8+0,3)/2*0,6*0,25*3                                         "řez B"</t>
  </si>
  <si>
    <t>19</t>
  </si>
  <si>
    <t>273321511</t>
  </si>
  <si>
    <t>Základové desky ze ŽB bez zvýšených nároků na prostředí tř. C 25/30</t>
  </si>
  <si>
    <t>1412869515</t>
  </si>
  <si>
    <t>106,445*1,0*0,30</t>
  </si>
  <si>
    <t>(0,8+0,3)/2*1,0*0,25*3                                         "řez B"</t>
  </si>
  <si>
    <t>20</t>
  </si>
  <si>
    <t>273351121</t>
  </si>
  <si>
    <t>Zřízení bednění základových desek</t>
  </si>
  <si>
    <t>679124701</t>
  </si>
  <si>
    <t>(106,445*2+1,6*5)*0,30</t>
  </si>
  <si>
    <t>273351122</t>
  </si>
  <si>
    <t>Odstranění bednění základových desek</t>
  </si>
  <si>
    <t>937431531</t>
  </si>
  <si>
    <t>22</t>
  </si>
  <si>
    <t>273361221</t>
  </si>
  <si>
    <t>Výztuž základových desek betonářskou ocelí 10 216 (E)</t>
  </si>
  <si>
    <t>-495018581</t>
  </si>
  <si>
    <t>100,3*0,001</t>
  </si>
  <si>
    <t>23</t>
  </si>
  <si>
    <t>273361821</t>
  </si>
  <si>
    <t>Výztuž základových desek betonářskou ocelí 10 505 (R)</t>
  </si>
  <si>
    <t>862864758</t>
  </si>
  <si>
    <t>(2535,7+1564,7+30,5)*0,001</t>
  </si>
  <si>
    <t>24</t>
  </si>
  <si>
    <t>279113153</t>
  </si>
  <si>
    <t>Základová zeď tl do 250 mm z tvárnic ztraceného bednění včetně výplně z betonu tř. C 25/30</t>
  </si>
  <si>
    <t>455388151</t>
  </si>
  <si>
    <t>18,465*1,25</t>
  </si>
  <si>
    <t>(12,0+8,63)*1,5</t>
  </si>
  <si>
    <t>(15,62+24,08+10,76+13,94+2,95)*1,75</t>
  </si>
  <si>
    <t>-2,5*1,5/2*2</t>
  </si>
  <si>
    <t>25</t>
  </si>
  <si>
    <t>279113156</t>
  </si>
  <si>
    <t>Základová zeď tl do 500 mm z tvárnic ztraceného bednění včetně výplně z betonu tř. C 25/30</t>
  </si>
  <si>
    <t>544476264</t>
  </si>
  <si>
    <t>(15,62+24,08+10,76+55,985)*0,25</t>
  </si>
  <si>
    <t>2,5*1,5/2*2</t>
  </si>
  <si>
    <t>Svislé a kompletní konstrukce</t>
  </si>
  <si>
    <t>26</t>
  </si>
  <si>
    <t>311213113</t>
  </si>
  <si>
    <t>Zdivo z nepravidelných kamenů na maltu, objem jednoho kamene do 0,02 m3, šířka spáry do 20 mm</t>
  </si>
  <si>
    <t>-132678841</t>
  </si>
  <si>
    <t>18,465*1,25*0,25</t>
  </si>
  <si>
    <t>(12,0+8,63)*1,5*0,25</t>
  </si>
  <si>
    <t>(15,62+24,08+10,76+13,94+2,95)*1,75*0,25</t>
  </si>
  <si>
    <t>-2,5*1,5/2*2*0,25</t>
  </si>
  <si>
    <t>Mezisoučet                           "přizdívka k ZB 250"</t>
  </si>
  <si>
    <t>0,4*2,21*0,5</t>
  </si>
  <si>
    <t>2,55*(2,21+0,48)/2*0,5</t>
  </si>
  <si>
    <t>2,785*(0,48+0,45)/2*0,5</t>
  </si>
  <si>
    <t>9,89*(0,45+0,35)/2*0,5</t>
  </si>
  <si>
    <t>24,08*(0,6+0,38)/2*0,5</t>
  </si>
  <si>
    <t>8,0*(0,63+0,4)/2*0,5</t>
  </si>
  <si>
    <t>(2,76+13,94)*(0,65+0,42)/2*0,5</t>
  </si>
  <si>
    <t>12,0*(0,67+0,63)/2*0,5</t>
  </si>
  <si>
    <t>18,465*(0,88+0,85)/2*0,5</t>
  </si>
  <si>
    <t>8,63*(0,6+0,67)/2*0,5</t>
  </si>
  <si>
    <t>2,95*0,42*0,5</t>
  </si>
  <si>
    <t>Mezisoučet                                 "zdění na tl. 500 mm"</t>
  </si>
  <si>
    <t>-(3,42+106,445-2,95)*0,2*0,5</t>
  </si>
  <si>
    <t>Mezisoučet           "horní zakončení pískovcového zdiva"</t>
  </si>
  <si>
    <t>Součet</t>
  </si>
  <si>
    <t>27</t>
  </si>
  <si>
    <t>311213213</t>
  </si>
  <si>
    <t>Zdivo z pravidelných kamenů na maltu, objem jednoho kamene do 0,02 m3, šířka spáry do 20 mm</t>
  </si>
  <si>
    <t>971961169</t>
  </si>
  <si>
    <t>(3,42+106,445-2,95)*0,5*0,2</t>
  </si>
  <si>
    <t>28</t>
  </si>
  <si>
    <t>311213911</t>
  </si>
  <si>
    <t>Příplatek k cenám zdění zdiva z kamene na maltu za jednostranné lícování zdiva</t>
  </si>
  <si>
    <t>-1438327007</t>
  </si>
  <si>
    <t>29</t>
  </si>
  <si>
    <t>311213912</t>
  </si>
  <si>
    <t>Příplatek k cenám zdění zdiva z kamene na maltu za oboustranné lícování zdiva</t>
  </si>
  <si>
    <t>-408631338</t>
  </si>
  <si>
    <t>Komunikace pozemní</t>
  </si>
  <si>
    <t>30</t>
  </si>
  <si>
    <t>5648511111</t>
  </si>
  <si>
    <t>Kryt z hlinitopísčité lomové výsivky tl 150 mm</t>
  </si>
  <si>
    <t>-147442603</t>
  </si>
  <si>
    <t>31</t>
  </si>
  <si>
    <t>564861111</t>
  </si>
  <si>
    <t>Podklad ze štěrkodrtě ŠD tl 200 mm</t>
  </si>
  <si>
    <t>117089811</t>
  </si>
  <si>
    <t>1750,0*2</t>
  </si>
  <si>
    <t>Úpravy povrchů, podlahy a osazování výplní</t>
  </si>
  <si>
    <t>32</t>
  </si>
  <si>
    <t>622631011</t>
  </si>
  <si>
    <t>Spárování spárovací maltou vnějších pohledových ploch stěn z tvárnic nebo kamene</t>
  </si>
  <si>
    <t>-205201946</t>
  </si>
  <si>
    <t>0,4*2,21*2</t>
  </si>
  <si>
    <t>2,55*(2,21+0,48)/2*2</t>
  </si>
  <si>
    <t>2,785*(0,48+0,45)/2*2</t>
  </si>
  <si>
    <t>9,89*(0,45+0,35)/2*2</t>
  </si>
  <si>
    <t>24,08*(0,6+0,38)/2*2</t>
  </si>
  <si>
    <t>8,0*(0,63+0,4)/2*2</t>
  </si>
  <si>
    <t>(2,76+13,94)*(0,65+0,42)/2*2</t>
  </si>
  <si>
    <t>12,0*(0,67+0,63)/2*2</t>
  </si>
  <si>
    <t>18,465*(0,88+0,85)/2*2</t>
  </si>
  <si>
    <t>8,63*(0,6+0,67)/2*2</t>
  </si>
  <si>
    <t>2,95*0,42*2</t>
  </si>
  <si>
    <t>33</t>
  </si>
  <si>
    <t>624631212</t>
  </si>
  <si>
    <t>Tmelení akrylátovým tmelem spár prefabrikovaných dílců š do 20 mm včetně penetrace</t>
  </si>
  <si>
    <t>1530689657</t>
  </si>
  <si>
    <t>2*0,3*3                       "základová deska"</t>
  </si>
  <si>
    <t>2*(2,53+2,57+2,35)      "stěna ze ZB"</t>
  </si>
  <si>
    <t>2*2,21                           "napojení na zeď SO 38b"</t>
  </si>
  <si>
    <t>34</t>
  </si>
  <si>
    <t>624631411</t>
  </si>
  <si>
    <t>Vyplnění spár prefabrikovaných dílců těsnicím provazcem z polyetylénu tl do 20 mm</t>
  </si>
  <si>
    <t>764025427</t>
  </si>
  <si>
    <t>35</t>
  </si>
  <si>
    <t>632451022</t>
  </si>
  <si>
    <t>Vyrovnávací potěr tl do 30 mm z MC 15 provedený v pásu</t>
  </si>
  <si>
    <t>-684339302</t>
  </si>
  <si>
    <t>106,445*0,25</t>
  </si>
  <si>
    <t>Trubní vedení</t>
  </si>
  <si>
    <t>36</t>
  </si>
  <si>
    <t>871265211</t>
  </si>
  <si>
    <t>Kanalizační potrubí z tvrdého PVC jednovrstvé tuhost třídy SN4 DN 110</t>
  </si>
  <si>
    <t>150252651</t>
  </si>
  <si>
    <t>106*0,5</t>
  </si>
  <si>
    <t>Ostatní konstrukce a práce, bourání</t>
  </si>
  <si>
    <t>37</t>
  </si>
  <si>
    <t>953241213</t>
  </si>
  <si>
    <t>Osazení smykových dilatačních trnů D 25 mm pro nižší zatížení nerez nebo pozink s pouzdrem</t>
  </si>
  <si>
    <t>kus</t>
  </si>
  <si>
    <t>-611637678</t>
  </si>
  <si>
    <t>38</t>
  </si>
  <si>
    <t>54879274</t>
  </si>
  <si>
    <t>trn pro přenos smykové síly u dilatačních spár pro nižší zatížení nerez s nerezovým kombinovaným pouzdrem D 25mm</t>
  </si>
  <si>
    <t>1993698146</t>
  </si>
  <si>
    <t>39</t>
  </si>
  <si>
    <t>953312122</t>
  </si>
  <si>
    <t>Vložky do svislých dilatačních spár z extrudovaných polystyrénových desek tl 20 mm</t>
  </si>
  <si>
    <t>2090453160</t>
  </si>
  <si>
    <t>1,6*0,3*3                       "základová deska"</t>
  </si>
  <si>
    <t>0,5*(2,53+2,57+2,35)      "stěna ze ZB"</t>
  </si>
  <si>
    <t>0,5*2,21                          "napojení na zeď SO 38b"</t>
  </si>
  <si>
    <t>40</t>
  </si>
  <si>
    <t>961044111</t>
  </si>
  <si>
    <t>Bourání základů z betonu prostého</t>
  </si>
  <si>
    <t>940830396</t>
  </si>
  <si>
    <t>115,0                         "stávající základy - předpoklad"</t>
  </si>
  <si>
    <t>41</t>
  </si>
  <si>
    <t>961055111</t>
  </si>
  <si>
    <t>Bourání základů ze ŽB</t>
  </si>
  <si>
    <t>-1973193663</t>
  </si>
  <si>
    <t>997</t>
  </si>
  <si>
    <t>Přesun sutě</t>
  </si>
  <si>
    <t>42</t>
  </si>
  <si>
    <t>997221561</t>
  </si>
  <si>
    <t>Vodorovná doprava suti z kusových materiálů do 1 km</t>
  </si>
  <si>
    <t>-1237009514</t>
  </si>
  <si>
    <t>43</t>
  </si>
  <si>
    <t>997221569</t>
  </si>
  <si>
    <t>Příplatek ZKD 1 km u vodorovné dopravy suti z kusových materiálů</t>
  </si>
  <si>
    <t>2015170162</t>
  </si>
  <si>
    <t>506*29 'Přepočtené koeficientem množství</t>
  </si>
  <si>
    <t>44</t>
  </si>
  <si>
    <t>997221861</t>
  </si>
  <si>
    <t>Poplatek za uložení stavebního odpadu na recyklační skládce (skládkovné) z prostého betonu pod kódem 17 01 01</t>
  </si>
  <si>
    <t>-993430434</t>
  </si>
  <si>
    <t>45</t>
  </si>
  <si>
    <t>997221862</t>
  </si>
  <si>
    <t>Poplatek za uložení stavebního odpadu na recyklační skládce (skládkovné) z armovaného betonu pod kódem 17 01 01</t>
  </si>
  <si>
    <t>360009357</t>
  </si>
  <si>
    <t>998</t>
  </si>
  <si>
    <t>Přesun hmot</t>
  </si>
  <si>
    <t>46</t>
  </si>
  <si>
    <t>998153131</t>
  </si>
  <si>
    <t>Přesun hmot pro samostatné zdi a valy zděné z cihel, kamene, tvárnic nebo monolitické v do 12 m</t>
  </si>
  <si>
    <t>145665981</t>
  </si>
  <si>
    <t>47</t>
  </si>
  <si>
    <t>998225111</t>
  </si>
  <si>
    <t>Přesun hmot pro pozemní komunikace s krytem z kamene, monolitickým betonovým nebo živičným</t>
  </si>
  <si>
    <t>-1729417400</t>
  </si>
  <si>
    <t>PSV</t>
  </si>
  <si>
    <t>Práce a dodávky PSV</t>
  </si>
  <si>
    <t>711</t>
  </si>
  <si>
    <t>Izolace proti vodě, vlhkosti a plynům</t>
  </si>
  <si>
    <t>48</t>
  </si>
  <si>
    <t>711161212</t>
  </si>
  <si>
    <t>Izolace proti zemní vlhkosti nopovou fólií svislá, nopek v 8,0 mm, tl do 0,6 mm</t>
  </si>
  <si>
    <t>-2068287366</t>
  </si>
  <si>
    <t>Mezisoučet                                     "ZB 250"</t>
  </si>
  <si>
    <t>Mezisoučet                                     "ZB 500"</t>
  </si>
  <si>
    <t>49</t>
  </si>
  <si>
    <t>711471053</t>
  </si>
  <si>
    <t>Provedení vodorovné izolace proti tlakové vodě termoplasty volně položenou fólií z nízkolehčeného PE</t>
  </si>
  <si>
    <t>624414295</t>
  </si>
  <si>
    <t>106,5*0,5</t>
  </si>
  <si>
    <t>Mezisoučet                                                "T06"</t>
  </si>
  <si>
    <t>50</t>
  </si>
  <si>
    <t>28322004</t>
  </si>
  <si>
    <t>fólie  hydroizolační pro spodní stavbu tl 1,5mm</t>
  </si>
  <si>
    <t>-1621823173</t>
  </si>
  <si>
    <t>fig31*1,12</t>
  </si>
  <si>
    <t>51</t>
  </si>
  <si>
    <t>998711101</t>
  </si>
  <si>
    <t>Přesun hmot tonážní pro izolace proti vodě, vlhkosti a plynům v objektech výšky do 6 m</t>
  </si>
  <si>
    <t>1906213751</t>
  </si>
  <si>
    <t>131251102</t>
  </si>
  <si>
    <t>Hloubení jam nezapažených v hornině třídy těžitelnosti I, skupiny 3 objem do 50 m3 strojně</t>
  </si>
  <si>
    <t>280942124</t>
  </si>
  <si>
    <t>23,0</t>
  </si>
  <si>
    <t>131351102</t>
  </si>
  <si>
    <t>Hloubení jam nezapažených v hornině třídy těžitelnosti II, skupiny 4 objem do 50 m3 strojně</t>
  </si>
  <si>
    <t>1509925498</t>
  </si>
  <si>
    <t>1831175791</t>
  </si>
  <si>
    <t>-92679494</t>
  </si>
  <si>
    <t>11,5*20 'Přepočtené koeficientem množství</t>
  </si>
  <si>
    <t>-1486278006</t>
  </si>
  <si>
    <t>-126812757</t>
  </si>
  <si>
    <t>-1519356923</t>
  </si>
  <si>
    <t>-2105624351</t>
  </si>
  <si>
    <t>-35862930</t>
  </si>
  <si>
    <t>3,0                                   "hutnitelná zemina"</t>
  </si>
  <si>
    <t>58331200</t>
  </si>
  <si>
    <t>štěrkopísek netříděný zásypový</t>
  </si>
  <si>
    <t>-1859595798</t>
  </si>
  <si>
    <t>fig2*2,000</t>
  </si>
  <si>
    <t>271532212</t>
  </si>
  <si>
    <t>Podsyp pod základové konstrukce se zhutněním z hrubého kameniva frakce 16 až 32 mm</t>
  </si>
  <si>
    <t>-782635286</t>
  </si>
  <si>
    <t>26,0*0,15</t>
  </si>
  <si>
    <t>380326242</t>
  </si>
  <si>
    <t>Kompletní konstrukce ČOV, nádrží nebo vodojemů ze ŽB mrazuvzdorného tř. C 30/37 tl 300 mm</t>
  </si>
  <si>
    <t>-1272228546</t>
  </si>
  <si>
    <t>8,5</t>
  </si>
  <si>
    <t>380356231</t>
  </si>
  <si>
    <t>Bednění kompletních konstrukcí ČOV, nádrží nebo vodojemů neomítaných ploch rovinných zřízení</t>
  </si>
  <si>
    <t>-223086885</t>
  </si>
  <si>
    <t>1,0                                    "betonová obruba kolem koncové sestavy"</t>
  </si>
  <si>
    <t>380356232</t>
  </si>
  <si>
    <t>Bednění kompletních konstrukcí ČOV, nádrží nebo vodojemů neomítaných ploch rovinných odstranění</t>
  </si>
  <si>
    <t>1933267541</t>
  </si>
  <si>
    <t>380356241</t>
  </si>
  <si>
    <t>Bednění kompletních konstrukcí ČOV, nádrží nebo vodojemů neomítaných ploch zaoblených zřízení</t>
  </si>
  <si>
    <t>366147084</t>
  </si>
  <si>
    <t>(3,687+4,245+1,198+5,889)*0,77</t>
  </si>
  <si>
    <t>380356242</t>
  </si>
  <si>
    <t>Bednění kompletních konstrukcí ČOV, nádrží nebo vodojemů neomítaných ploch zaoblených odstranění</t>
  </si>
  <si>
    <t>1326054462</t>
  </si>
  <si>
    <t>380361006</t>
  </si>
  <si>
    <t>Výztuž kompletních konstrukcí ČOV, nádrží nebo vodojemů z betonářské oceli 10 505</t>
  </si>
  <si>
    <t>469900168</t>
  </si>
  <si>
    <t>(15,0+94,8+163,1)*0,001</t>
  </si>
  <si>
    <t>380361011</t>
  </si>
  <si>
    <t>Výztuž kompletních konstrukcí ČOV, nádrží nebo vodojemů ze svařovaných sítí KARI</t>
  </si>
  <si>
    <t>1154183919</t>
  </si>
  <si>
    <t>379,2*0,001</t>
  </si>
  <si>
    <t>632481213</t>
  </si>
  <si>
    <t>Separační vrstva z PE fólie</t>
  </si>
  <si>
    <t>1850676</t>
  </si>
  <si>
    <t>26,0</t>
  </si>
  <si>
    <t>936001002</t>
  </si>
  <si>
    <t>Montáž prvků městské a zahradní architektury hmotnosti do 1,5 t</t>
  </si>
  <si>
    <t>-1472545542</t>
  </si>
  <si>
    <t>1                                "balvan o rozměru 900x800x700 mm"</t>
  </si>
  <si>
    <t>749102211</t>
  </si>
  <si>
    <t>balvan upravený pro sestavu přívodu vody 900x800x700 mm</t>
  </si>
  <si>
    <t>2021955375</t>
  </si>
  <si>
    <t>953334112</t>
  </si>
  <si>
    <t>Bobtnavý pásek do pracovních spar betonových kcí bentonitový 15 x 10 mm</t>
  </si>
  <si>
    <t>-1850347877</t>
  </si>
  <si>
    <t>1,0*2</t>
  </si>
  <si>
    <t>953334121</t>
  </si>
  <si>
    <t>Bobtnavý pásek do pracovních spar betonových kcí bentonitový 20 x 25 mm</t>
  </si>
  <si>
    <t>1305729346</t>
  </si>
  <si>
    <t>11,0</t>
  </si>
  <si>
    <t>998142261</t>
  </si>
  <si>
    <t>Přesun hmot pro zásobníky a jámy zemědělské betonové monolitické</t>
  </si>
  <si>
    <t>-1525382490</t>
  </si>
  <si>
    <t>výkop pro jezírko</t>
  </si>
  <si>
    <t>58</t>
  </si>
  <si>
    <t>násypy pro jezírko</t>
  </si>
  <si>
    <t>6,6</t>
  </si>
  <si>
    <t>fig11</t>
  </si>
  <si>
    <t>plocha izolační folie</t>
  </si>
  <si>
    <t>89,25</t>
  </si>
  <si>
    <t>fig8</t>
  </si>
  <si>
    <t>plocha okrajů jezírka</t>
  </si>
  <si>
    <t>26,4</t>
  </si>
  <si>
    <t>fig12</t>
  </si>
  <si>
    <t>plocha ochranné geotextilie</t>
  </si>
  <si>
    <t>42,9</t>
  </si>
  <si>
    <t xml:space="preserve">    4 - Vodorovné konstrukce</t>
  </si>
  <si>
    <t>131251103</t>
  </si>
  <si>
    <t>Hloubení jam nezapažených v hornině třídy těžitelnosti I, skupiny 3 objem do 100 m3 strojně</t>
  </si>
  <si>
    <t>1123142518</t>
  </si>
  <si>
    <t>58,0</t>
  </si>
  <si>
    <t>131351103</t>
  </si>
  <si>
    <t>Hloubení jam nezapažených v hornině třídy těžitelnosti II, skupiny 4 objem do 100 m3 strojně</t>
  </si>
  <si>
    <t>1995170645</t>
  </si>
  <si>
    <t>826760216</t>
  </si>
  <si>
    <t>2128860217</t>
  </si>
  <si>
    <t>29*20 'Přepočtené koeficientem množství</t>
  </si>
  <si>
    <t>-1307515237</t>
  </si>
  <si>
    <t>241842298</t>
  </si>
  <si>
    <t>167151101</t>
  </si>
  <si>
    <t>Nakládání výkopku z hornin třídy těžitelnosti I, skupiny 1 až 3 do 100 m3</t>
  </si>
  <si>
    <t>921539243</t>
  </si>
  <si>
    <t>1829238233</t>
  </si>
  <si>
    <t>1063841029</t>
  </si>
  <si>
    <t>33,0*0,2</t>
  </si>
  <si>
    <t>1478063081</t>
  </si>
  <si>
    <t>-1539798866</t>
  </si>
  <si>
    <t>181951112</t>
  </si>
  <si>
    <t>Úprava pláně v hornině třídy těžitelnosti I, skupiny 1 až 3 se zhutněním strojně</t>
  </si>
  <si>
    <t>95225406</t>
  </si>
  <si>
    <t>184911161</t>
  </si>
  <si>
    <t>Mulčování záhonů kačírkem tl. vrstvy do 0,1 m v rovině a svahu do 1:5</t>
  </si>
  <si>
    <t>-1388959730</t>
  </si>
  <si>
    <t>33,0*0,8                               "plocha okrajů jezírka"</t>
  </si>
  <si>
    <t>58337403</t>
  </si>
  <si>
    <t>kamenivo dekorační (kačírek) frakce 16/32</t>
  </si>
  <si>
    <t>511963615</t>
  </si>
  <si>
    <t>fig8*0,20*2,000</t>
  </si>
  <si>
    <t>Vodorovné konstrukce</t>
  </si>
  <si>
    <t>451571112</t>
  </si>
  <si>
    <t>Lože pod dlažby ze štěrkopísku vrstva tl nad 100 do 150 mm</t>
  </si>
  <si>
    <t>-1310040590</t>
  </si>
  <si>
    <t>451571311</t>
  </si>
  <si>
    <t>Lože pod dlažby z kameniva těženého drobného vrstva tl do 100 mm</t>
  </si>
  <si>
    <t>642600852</t>
  </si>
  <si>
    <t>464511111</t>
  </si>
  <si>
    <t>Pohoz z lomového kamene neupraveného tříděného z terénu</t>
  </si>
  <si>
    <t>-724341767</t>
  </si>
  <si>
    <t>33,0*0,25*0,20                      "zatížení folie po okrajích"</t>
  </si>
  <si>
    <t>998331011</t>
  </si>
  <si>
    <t>Přesun hmot pro nádrže</t>
  </si>
  <si>
    <t>1807207801</t>
  </si>
  <si>
    <t>316195142</t>
  </si>
  <si>
    <t>85,0*1,05</t>
  </si>
  <si>
    <t>28322017</t>
  </si>
  <si>
    <t>fólie hydroizolační pro izolaci jezírek a vodních nádrží mPVC tl 1,5mm</t>
  </si>
  <si>
    <t>-1998178581</t>
  </si>
  <si>
    <t>fig11*1,15                                  "T22"</t>
  </si>
  <si>
    <t>711491171</t>
  </si>
  <si>
    <t>Provedení izolace proti tlakové vodě vodorovné z textilií vrstva podkladní</t>
  </si>
  <si>
    <t>1455543683</t>
  </si>
  <si>
    <t>fig11*2</t>
  </si>
  <si>
    <t>69311070</t>
  </si>
  <si>
    <t>geotextilie netkaná separační, ochranná, filtrační, drenážní PP 400g/m2</t>
  </si>
  <si>
    <t>-1079969005</t>
  </si>
  <si>
    <t>fig11*2*1,1</t>
  </si>
  <si>
    <t>711491172</t>
  </si>
  <si>
    <t>Provedení izolace proti tlakové vodě vodorovné z textilií vrstva ochranná</t>
  </si>
  <si>
    <t>-1635417076</t>
  </si>
  <si>
    <t>33,0*1,3</t>
  </si>
  <si>
    <t>1318021758</t>
  </si>
  <si>
    <t>fig12*1,1</t>
  </si>
  <si>
    <t>711772111</t>
  </si>
  <si>
    <t>Izolace proti vodě opracování trubních prostupů na přírubu do 200 mm dotěsnění tmelem</t>
  </si>
  <si>
    <t>1287729041</t>
  </si>
  <si>
    <t>2                                    "DN 200"</t>
  </si>
  <si>
    <t>286116101</t>
  </si>
  <si>
    <t>příruba PVC DN 200 - T23</t>
  </si>
  <si>
    <t>1693569198</t>
  </si>
  <si>
    <t>2                                    "t23"</t>
  </si>
  <si>
    <t>-1475781864</t>
  </si>
  <si>
    <t>11,85</t>
  </si>
  <si>
    <t>fig21</t>
  </si>
  <si>
    <t>nátěr ocelových prvků</t>
  </si>
  <si>
    <t>119,793</t>
  </si>
  <si>
    <t xml:space="preserve">    762 - Konstrukce tesařské</t>
  </si>
  <si>
    <t xml:space="preserve">    783 - Dokončovací práce - nátěry</t>
  </si>
  <si>
    <t xml:space="preserve">    789 - Povrchové úpravy ocelových konstrukcí a technologických zařízení</t>
  </si>
  <si>
    <t>131212531</t>
  </si>
  <si>
    <t>Hloubení jamek objem do 0,5 m3 v soudržných horninách třídy těžitelnosti I, skupiny 3 ručně</t>
  </si>
  <si>
    <t>-1144981754</t>
  </si>
  <si>
    <t>0,6*0,6*0,6*2              "základy pro osazení pouzder"</t>
  </si>
  <si>
    <t>0,6*0,6*1,0*13            "základy pro sloupky oplocení"</t>
  </si>
  <si>
    <t>132251101</t>
  </si>
  <si>
    <t>Hloubení rýh nezapažených  š do 800 mm v hornině třídy těžitelnosti I, skupiny 3 objem do 20 m3 strojně</t>
  </si>
  <si>
    <t>310128979</t>
  </si>
  <si>
    <t>7,4*0,6*1,0                                 "BR1"</t>
  </si>
  <si>
    <t>7,4*0,3*1,0                                 "BR1"</t>
  </si>
  <si>
    <t>(6,0+6,4+2,6)*0,7*1,0          "kamenné oplocení"</t>
  </si>
  <si>
    <t>274322511</t>
  </si>
  <si>
    <t>Základové pasy ze ŽB se zvýšenými nároky na prostředí tř. C 25/30</t>
  </si>
  <si>
    <t>2096437524</t>
  </si>
  <si>
    <t>0,6*0,6*0,6*2                     "základy pro osazení pouzder"</t>
  </si>
  <si>
    <t>274361821</t>
  </si>
  <si>
    <t>Výztuž základových pásů betonářskou ocelí 10 505 (R)</t>
  </si>
  <si>
    <t>-1236601478</t>
  </si>
  <si>
    <t>12,8*0,001</t>
  </si>
  <si>
    <t>274362021</t>
  </si>
  <si>
    <t>Výztuž základových pásů svařovanými sítěmi Kari</t>
  </si>
  <si>
    <t>115646705</t>
  </si>
  <si>
    <t>133,2*0,001</t>
  </si>
  <si>
    <t>275313611</t>
  </si>
  <si>
    <t>Základové patky z betonu tř. C 16/20</t>
  </si>
  <si>
    <t>656307576</t>
  </si>
  <si>
    <t>-1851209189</t>
  </si>
  <si>
    <t>15,0*0,5*2,07                            "nové oplocení"</t>
  </si>
  <si>
    <t>7,7*0,5*2,0                               "dozdívka po bráně"</t>
  </si>
  <si>
    <t xml:space="preserve">(0,5+0,5)*0,5*2,0                   "dozdívka k nové bráně"   </t>
  </si>
  <si>
    <t>1576094998</t>
  </si>
  <si>
    <t>338171123</t>
  </si>
  <si>
    <t>Osazování sloupků a vzpěr plotových ocelových v do 2,60 m se zabetonováním</t>
  </si>
  <si>
    <t>1520851691</t>
  </si>
  <si>
    <t>13                                                          "drátěné oplocení"</t>
  </si>
  <si>
    <t>2*2                                                         "brána BR1"</t>
  </si>
  <si>
    <t>55283916</t>
  </si>
  <si>
    <t>trubka ocelová bezešvá hladká jakost 11 353 108x5,0mm</t>
  </si>
  <si>
    <t>-1055107691</t>
  </si>
  <si>
    <t>13*2,8                                                          "drátěné oplocení"</t>
  </si>
  <si>
    <t>14011098</t>
  </si>
  <si>
    <t>trubka ocelová bezešvá hladká jakost 11 353 159x4,5mm</t>
  </si>
  <si>
    <t>-1222835394</t>
  </si>
  <si>
    <t>2*2*2,8                                                         "brána BR1"</t>
  </si>
  <si>
    <t>348101260</t>
  </si>
  <si>
    <t>Osazení vrat a vrátek k oplocení na ocelové sloupky do 15 m2</t>
  </si>
  <si>
    <t>-637708880</t>
  </si>
  <si>
    <t>2                                              "BR1"</t>
  </si>
  <si>
    <t>553423631</t>
  </si>
  <si>
    <t>brána plotová dvoukřídlá BR1  6700x2000 mm bez sloupků 159/4 mm</t>
  </si>
  <si>
    <t>641797919</t>
  </si>
  <si>
    <t>348101330</t>
  </si>
  <si>
    <t>Osazení vrat a vrátek k oplocení na dřevěné sloupky přes 4 do 6 m2</t>
  </si>
  <si>
    <t>-932994698</t>
  </si>
  <si>
    <t>1                                               "BR2"</t>
  </si>
  <si>
    <t>553423611</t>
  </si>
  <si>
    <t>brána plotová dvoukřídlá BR2 5900x1000 mm</t>
  </si>
  <si>
    <t>1964275358</t>
  </si>
  <si>
    <t>348171130</t>
  </si>
  <si>
    <t>Montáž rámového oplocení výšky přes 1,5 do 2 m</t>
  </si>
  <si>
    <t>-275269705</t>
  </si>
  <si>
    <t>2,6+3,7+12,3+8,9+6,4+3,3</t>
  </si>
  <si>
    <t>553423121</t>
  </si>
  <si>
    <t>pole plotové kovové  výšky 2000 mm bez sloupků 108/5 mm</t>
  </si>
  <si>
    <t>225502806</t>
  </si>
  <si>
    <t>631311214</t>
  </si>
  <si>
    <t>Mazanina tl do 80 mm z betonu prostého se zvýšenými nároky na prostředí tř. C 25/30</t>
  </si>
  <si>
    <t>-463318251</t>
  </si>
  <si>
    <t>15,0*0,5*0,08</t>
  </si>
  <si>
    <t>7,7*0,5*0,08</t>
  </si>
  <si>
    <t>(0,5+0,5)*0,5*0,08</t>
  </si>
  <si>
    <t>631319011</t>
  </si>
  <si>
    <t>Příplatek k mazanině tl do 80 mm za přehlazení povrchu</t>
  </si>
  <si>
    <t>1503160446</t>
  </si>
  <si>
    <t>631351101</t>
  </si>
  <si>
    <t>Zřízení bednění rýh a hran v podlahách</t>
  </si>
  <si>
    <t>9330316</t>
  </si>
  <si>
    <t>15,0*2*0,08</t>
  </si>
  <si>
    <t>7,7*2*0,08</t>
  </si>
  <si>
    <t>(0,5+0,5)*2*0,08</t>
  </si>
  <si>
    <t>631351102</t>
  </si>
  <si>
    <t>Odstranění bednění rýh a hran v podlahách</t>
  </si>
  <si>
    <t>762396970</t>
  </si>
  <si>
    <t>-1744236936</t>
  </si>
  <si>
    <t>15,0*0,5</t>
  </si>
  <si>
    <t>7,7*0,5</t>
  </si>
  <si>
    <t>(0,5+0,5)*0,5</t>
  </si>
  <si>
    <t>919735112</t>
  </si>
  <si>
    <t>Řezání stávajícího živičného krytu hl do 100 mm</t>
  </si>
  <si>
    <t>-613216523</t>
  </si>
  <si>
    <t>(0,6+0,6)*2*2               "pro betonové základy pouzder"</t>
  </si>
  <si>
    <t>949101111</t>
  </si>
  <si>
    <t>Lešení pomocné pro objekty pozemních staveb s lešeňovou podlahou v do 1,9 m zatížení do 150 kg/m2</t>
  </si>
  <si>
    <t>-1487284942</t>
  </si>
  <si>
    <t>15,0*1,0*2</t>
  </si>
  <si>
    <t>7,7*1,0*2</t>
  </si>
  <si>
    <t>(0,5+0,5)*1,0*2</t>
  </si>
  <si>
    <t>953961114</t>
  </si>
  <si>
    <t>Kotvy chemickým tmelem M 16 hl 125 mm do betonu, ŽB nebo kamene s vyvrtáním otvoru</t>
  </si>
  <si>
    <t>-103934314</t>
  </si>
  <si>
    <t>3*2                             "kotvení dřevěných sloupků"</t>
  </si>
  <si>
    <t>953965133</t>
  </si>
  <si>
    <t>Kotevní šroub pro chemické kotvy M 16 dl 300 mm</t>
  </si>
  <si>
    <t>-1540047425</t>
  </si>
  <si>
    <t>962022491</t>
  </si>
  <si>
    <t>Bourání zdiva nadzákladového kamenného na MC přes 1 m3</t>
  </si>
  <si>
    <t>95987787</t>
  </si>
  <si>
    <t>7,7*0,5*2,2</t>
  </si>
  <si>
    <t>966073813</t>
  </si>
  <si>
    <t>Rozebrání vrat a vrátek k oplocení plochy do 20 m2</t>
  </si>
  <si>
    <t>1426331748</t>
  </si>
  <si>
    <t>3                               "stávající brány"</t>
  </si>
  <si>
    <t>904923176</t>
  </si>
  <si>
    <t>-1539092277</t>
  </si>
  <si>
    <t>22,375*29 'Přepočtené koeficientem množství</t>
  </si>
  <si>
    <t>337707765</t>
  </si>
  <si>
    <t>998232110</t>
  </si>
  <si>
    <t>Přesun hmot pro oplocení zděné z cihel nebo tvárnic v do 3 m</t>
  </si>
  <si>
    <t>410138904</t>
  </si>
  <si>
    <t>1183217567</t>
  </si>
  <si>
    <t>885263060</t>
  </si>
  <si>
    <t>fig31*1,15</t>
  </si>
  <si>
    <t>1366545134</t>
  </si>
  <si>
    <t>762</t>
  </si>
  <si>
    <t>Konstrukce tesařské</t>
  </si>
  <si>
    <t>762081150</t>
  </si>
  <si>
    <t>Hoblování hraněného řeziva ve staveništní dílně</t>
  </si>
  <si>
    <t>1262363682</t>
  </si>
  <si>
    <t>1,05*2*0,14*0,14                                     "140/140"</t>
  </si>
  <si>
    <t>32,8*0,13*0,024                                       "130/24 - BR2"</t>
  </si>
  <si>
    <t>762132135</t>
  </si>
  <si>
    <t>Montáž bednění stěn z hoblovaných prken na sraz</t>
  </si>
  <si>
    <t>1330508880</t>
  </si>
  <si>
    <t>32,8*0,13                                  "BR2"</t>
  </si>
  <si>
    <t>60511109</t>
  </si>
  <si>
    <t>řezivo jehličnaté smrk, borovice š přes 80mm tl 24mm dl 2-3m</t>
  </si>
  <si>
    <t>-250109886</t>
  </si>
  <si>
    <t>32,8*0,13*0,024*1,1                                  "BR2"</t>
  </si>
  <si>
    <t>762751120</t>
  </si>
  <si>
    <t>Montáž prostorové vázané kce na hladko z hraněného řeziva průřezové plochy do 224 cm2</t>
  </si>
  <si>
    <t>1934784358</t>
  </si>
  <si>
    <t>1,05*2                                     "140/140"</t>
  </si>
  <si>
    <t>60512130</t>
  </si>
  <si>
    <t>hranol stavební řezivo průřezu do 224cm2 do dl 6m</t>
  </si>
  <si>
    <t>-593934173</t>
  </si>
  <si>
    <t>1,05*2*0,14*0,14*1,1                                     "140/140"</t>
  </si>
  <si>
    <t>998762101</t>
  </si>
  <si>
    <t>Přesun hmot tonážní pro kce tesařské v objektech v do 6 m</t>
  </si>
  <si>
    <t>-2068253035</t>
  </si>
  <si>
    <t>783</t>
  </si>
  <si>
    <t>Dokončovací práce - nátěry</t>
  </si>
  <si>
    <t>783213021</t>
  </si>
  <si>
    <t>Napouštěcí dvojnásobný syntetický biodní nátěr tesařských prvků nezabudovaných do konstrukce</t>
  </si>
  <si>
    <t>-246861308</t>
  </si>
  <si>
    <t>1,05*2*(0,14+0,14)*2                                     "140/140"</t>
  </si>
  <si>
    <t>32,8*(0,13+0,024)*2                                       "130/24"</t>
  </si>
  <si>
    <t>783268111</t>
  </si>
  <si>
    <t>Lazurovací dvojnásobný olejový nátěr tesařských konstrukcí</t>
  </si>
  <si>
    <t>-315003392</t>
  </si>
  <si>
    <t>783314101</t>
  </si>
  <si>
    <t>Základní jednonásobný syntetický nátěr zámečnických konstrukcí</t>
  </si>
  <si>
    <t>995909685</t>
  </si>
  <si>
    <t>pi*0,108*13*2,8                       "sloupky k oplocení"</t>
  </si>
  <si>
    <t>pi*0,159*4*2,8                         "sloupky k BR1"</t>
  </si>
  <si>
    <t>37,2*2,0*1                                   "drátěné oplocení"</t>
  </si>
  <si>
    <t>(852,6-166,4)*0,001*40                        "BR1"</t>
  </si>
  <si>
    <t>783315101</t>
  </si>
  <si>
    <t>Mezinátěr jednonásobný syntetický standardní zámečnických konstrukcí</t>
  </si>
  <si>
    <t>-218293547</t>
  </si>
  <si>
    <t>783317101</t>
  </si>
  <si>
    <t>Krycí jednonásobný syntetický standardní nátěr zámečnických konstrukcí</t>
  </si>
  <si>
    <t>1237734686</t>
  </si>
  <si>
    <t>789</t>
  </si>
  <si>
    <t>Povrchové úpravy ocelových konstrukcí a technologických zařízení</t>
  </si>
  <si>
    <t>789421512</t>
  </si>
  <si>
    <t>Žárové stříkání ocelových konstrukcí třídy II ZnAl 50 um</t>
  </si>
  <si>
    <t>644289650</t>
  </si>
  <si>
    <t>20,0*(0,05+0,05)*2                           "BR2"</t>
  </si>
  <si>
    <t>výkopy</t>
  </si>
  <si>
    <t>7,2</t>
  </si>
  <si>
    <t>uložení sypaniny do násypů</t>
  </si>
  <si>
    <t>53,8</t>
  </si>
  <si>
    <t>fig6</t>
  </si>
  <si>
    <t>rozprostření ornice</t>
  </si>
  <si>
    <t>399</t>
  </si>
  <si>
    <t>131251100</t>
  </si>
  <si>
    <t>Hloubení jam nezapažených v hornině třídy těžitelnosti I, skupiny 3 objem do 20 m3 strojně</t>
  </si>
  <si>
    <t>-1238562321</t>
  </si>
  <si>
    <t>36,0*0,2                                                  "pro trávu"</t>
  </si>
  <si>
    <t>0                                                                "pro keře"</t>
  </si>
  <si>
    <t>131351100</t>
  </si>
  <si>
    <t>Hloubení jam nezapažených v hornině třídy těžitelnosti II, skupiny 4 objem do 20 m3 strojně</t>
  </si>
  <si>
    <t>-1505950959</t>
  </si>
  <si>
    <t>23845284</t>
  </si>
  <si>
    <t>656395256</t>
  </si>
  <si>
    <t>3,6*20 'Přepočtené koeficientem množství</t>
  </si>
  <si>
    <t>-1488771830</t>
  </si>
  <si>
    <t>1257293851</t>
  </si>
  <si>
    <t>-1045512139</t>
  </si>
  <si>
    <t>377830624</t>
  </si>
  <si>
    <t>-905153944</t>
  </si>
  <si>
    <t>30,0*0,2                                                 "tráva"</t>
  </si>
  <si>
    <t>30,0*0,2                                                  "tráva"</t>
  </si>
  <si>
    <t>36,0*0,2                                               "tráva"</t>
  </si>
  <si>
    <t>260,0*0,1                                           "keře"</t>
  </si>
  <si>
    <t>43,0*0,2                                           "keře"</t>
  </si>
  <si>
    <t>10364100</t>
  </si>
  <si>
    <t>zemina pro terénní úpravy - tříděná</t>
  </si>
  <si>
    <t>-1038851142</t>
  </si>
  <si>
    <t>fig3*1,800</t>
  </si>
  <si>
    <t>181411131</t>
  </si>
  <si>
    <t>Založení parkového trávníku výsevem plochy do 1000 m2 v rovině a ve svahu do 1:5</t>
  </si>
  <si>
    <t>-722620069</t>
  </si>
  <si>
    <t>303,0</t>
  </si>
  <si>
    <t>Mezisoučet                                       "keře"</t>
  </si>
  <si>
    <t>30,0+30,0+36,0</t>
  </si>
  <si>
    <t>Mezisoučet                                       "tráva"</t>
  </si>
  <si>
    <t>00572410</t>
  </si>
  <si>
    <t>osivo směs travní parková</t>
  </si>
  <si>
    <t>kg</t>
  </si>
  <si>
    <t>-385425025</t>
  </si>
  <si>
    <t>303,0*0,025</t>
  </si>
  <si>
    <t>(30,0+30,0+36,0)*0,025</t>
  </si>
  <si>
    <t>1812013313</t>
  </si>
  <si>
    <t>181351103</t>
  </si>
  <si>
    <t>Rozprostření ornice tl vrstvy do 200 mm pl do 500 m2 v rovině nebo ve svahu do 1:5 strojně</t>
  </si>
  <si>
    <t>-1316328522</t>
  </si>
  <si>
    <t>96,0</t>
  </si>
  <si>
    <t>10364101</t>
  </si>
  <si>
    <t>zemina pro terénní úpravy -  ornice</t>
  </si>
  <si>
    <t>-1309350970</t>
  </si>
  <si>
    <t>fig6*0,20*1,500</t>
  </si>
  <si>
    <t>934928447</t>
  </si>
  <si>
    <t>výkop pro zpevněné plochy</t>
  </si>
  <si>
    <t>180</t>
  </si>
  <si>
    <t>mlat</t>
  </si>
  <si>
    <t>fig9</t>
  </si>
  <si>
    <t>plocha spodku štěrkodrtě</t>
  </si>
  <si>
    <t>300</t>
  </si>
  <si>
    <t>fig7</t>
  </si>
  <si>
    <t>asfaltobeton</t>
  </si>
  <si>
    <t>71</t>
  </si>
  <si>
    <t>zámková dlažba</t>
  </si>
  <si>
    <t>135</t>
  </si>
  <si>
    <t>výkopy pro elektro v SO 51</t>
  </si>
  <si>
    <t>113106187</t>
  </si>
  <si>
    <t>Rozebrání dlažeb vozovek ze zámkové dlažby s ložem z kameniva strojně pl do 50 m2</t>
  </si>
  <si>
    <t>1859241549</t>
  </si>
  <si>
    <t>125,0</t>
  </si>
  <si>
    <t>113107183</t>
  </si>
  <si>
    <t>Odstranění podkladu živičného tl 150 mm strojně pl přes 50 do 200 m2</t>
  </si>
  <si>
    <t>-356439928</t>
  </si>
  <si>
    <t>185,0</t>
  </si>
  <si>
    <t>113154112</t>
  </si>
  <si>
    <t>Frézování živičného krytu tl 40 mm pruh š 0,5 m pl do 500 m2 bez překážek v trase</t>
  </si>
  <si>
    <t>-1300453997</t>
  </si>
  <si>
    <t>30,4*0,5</t>
  </si>
  <si>
    <t>1098044978</t>
  </si>
  <si>
    <t>180,0</t>
  </si>
  <si>
    <t>Mezisoučet                                                 "pro zpevněné plochy"</t>
  </si>
  <si>
    <t>fig12*0,50</t>
  </si>
  <si>
    <t>293145506</t>
  </si>
  <si>
    <t>-427923136</t>
  </si>
  <si>
    <t>20,0                         "výkopy pro elektro v SO 51"</t>
  </si>
  <si>
    <t>2051330161</t>
  </si>
  <si>
    <t>546728750</t>
  </si>
  <si>
    <t>110*20 'Přepočtené koeficientem množství</t>
  </si>
  <si>
    <t>-1416059724</t>
  </si>
  <si>
    <t>-2055240249</t>
  </si>
  <si>
    <t>90*20 'Přepočtené koeficientem množství</t>
  </si>
  <si>
    <t>1611887097</t>
  </si>
  <si>
    <t>56888528</t>
  </si>
  <si>
    <t>fig12*1,800</t>
  </si>
  <si>
    <t>fig2*1,800</t>
  </si>
  <si>
    <t>1822438052</t>
  </si>
  <si>
    <t>6,0                                "obsypy elektro v SO 51"</t>
  </si>
  <si>
    <t>2045938128</t>
  </si>
  <si>
    <t>300,0</t>
  </si>
  <si>
    <t>Mezisoučet                         "plocha spodku štěrkodrtě"</t>
  </si>
  <si>
    <t>564710011</t>
  </si>
  <si>
    <t>Podklad z kameniva hrubého drceného vel. 8-16 mm tl 50 mm</t>
  </si>
  <si>
    <t>399566103</t>
  </si>
  <si>
    <t>564720011</t>
  </si>
  <si>
    <t>Podklad z kameniva hrubého drceného vel. 8-16 mm tl 80 mm</t>
  </si>
  <si>
    <t>2126432224</t>
  </si>
  <si>
    <t>40,0</t>
  </si>
  <si>
    <t>Mezisoučet                                                  "mlat"</t>
  </si>
  <si>
    <t>564730111</t>
  </si>
  <si>
    <t>Podklad z kameniva hrubého drceného vel. 16-32 mm tl 100 mm</t>
  </si>
  <si>
    <t>-1694255873</t>
  </si>
  <si>
    <t>564751114</t>
  </si>
  <si>
    <t>Podklad z kameniva hrubého drceného vel. 32-63 mm tl 180 mm</t>
  </si>
  <si>
    <t>-1726630008</t>
  </si>
  <si>
    <t>564760115</t>
  </si>
  <si>
    <t>Podklad z kameniva hrubého drceného vel. 16-32 mm tl 240 mm</t>
  </si>
  <si>
    <t>-133683666</t>
  </si>
  <si>
    <t>564851114</t>
  </si>
  <si>
    <t>Podklad ze štěrkodrtě ŠD tl 180 mm</t>
  </si>
  <si>
    <t>-1814909340</t>
  </si>
  <si>
    <t>564871116</t>
  </si>
  <si>
    <t>Podklad ze štěrkodrtě ŠD tl. 300 mm</t>
  </si>
  <si>
    <t>-336363890</t>
  </si>
  <si>
    <t>565135111</t>
  </si>
  <si>
    <t>Asfaltový beton vrstva podkladní ACP 16 (obalované kamenivo OKS) tl 50 mm š do 3 m</t>
  </si>
  <si>
    <t>-1336753911</t>
  </si>
  <si>
    <t>567122112</t>
  </si>
  <si>
    <t>Podklad ze směsi stmelené cementem SC C 8/10 (KSC I) tl 130 mm</t>
  </si>
  <si>
    <t>1914211134</t>
  </si>
  <si>
    <t>573191111</t>
  </si>
  <si>
    <t>Postřik infiltrační kationaktivní emulzí v množství 1 kg/m2</t>
  </si>
  <si>
    <t>-77444120</t>
  </si>
  <si>
    <t>573231108</t>
  </si>
  <si>
    <t>Postřik živičný spojovací ze silniční emulze v množství 0,50 kg/m2</t>
  </si>
  <si>
    <t>-72252251</t>
  </si>
  <si>
    <t>577134111</t>
  </si>
  <si>
    <t>Asfaltový beton vrstva obrusná ACO 11 (ABS) tř. I tl 40 mm š do 3 m z nemodifikovaného asfaltu</t>
  </si>
  <si>
    <t>272651883</t>
  </si>
  <si>
    <t>71,0</t>
  </si>
  <si>
    <t>Mezisoučet                          "asfaltobeton"</t>
  </si>
  <si>
    <t>5891161121</t>
  </si>
  <si>
    <t>Kryt ploch pro tělovýchovu jedno a dvouvrstvý z hmot hlinitopísčitých - vápencových tl do 50 mm</t>
  </si>
  <si>
    <t>-1519307422</t>
  </si>
  <si>
    <t>596211210</t>
  </si>
  <si>
    <t>Kladení zámkové dlažby komunikací pro pěší tl 80 mm skupiny A pl do 50 m2</t>
  </si>
  <si>
    <t>611679563</t>
  </si>
  <si>
    <t>135,0</t>
  </si>
  <si>
    <t>Mezisoučet                                   "zámková dlažba"</t>
  </si>
  <si>
    <t>592450301</t>
  </si>
  <si>
    <t>dlažba tvar čtverec betonová 200x200x80mm přírodní - použitá</t>
  </si>
  <si>
    <t>808895999</t>
  </si>
  <si>
    <t>125,0*0,9</t>
  </si>
  <si>
    <t>59245030</t>
  </si>
  <si>
    <t>dlažba tvar čtverec betonová 200x200x80mm přírodní</t>
  </si>
  <si>
    <t>-36808179</t>
  </si>
  <si>
    <t>125,0*0,10</t>
  </si>
  <si>
    <t>(135,0-125,0)*1,03</t>
  </si>
  <si>
    <t>915491211</t>
  </si>
  <si>
    <t>Osazení vodícího proužku z betonových desek do betonového lože tl do 100 mm š proužku 250 mm</t>
  </si>
  <si>
    <t>-1118246666</t>
  </si>
  <si>
    <t>5,5</t>
  </si>
  <si>
    <t>59218001</t>
  </si>
  <si>
    <t>krajník betonový silniční 500x250x80mm</t>
  </si>
  <si>
    <t>-701361184</t>
  </si>
  <si>
    <t>5,5*1,01</t>
  </si>
  <si>
    <t>916131213</t>
  </si>
  <si>
    <t>Osazení silničního obrubníku betonového stojatého s boční opěrou do lože z betonu prostého</t>
  </si>
  <si>
    <t>-621047592</t>
  </si>
  <si>
    <t>5,0</t>
  </si>
  <si>
    <t>59217031</t>
  </si>
  <si>
    <t>obrubník betonový silniční 1000x150x250mm</t>
  </si>
  <si>
    <t>-1002355035</t>
  </si>
  <si>
    <t>5,0*1,01</t>
  </si>
  <si>
    <t>916331112</t>
  </si>
  <si>
    <t>Osazení zahradního obrubníku betonového do lože z betonu s boční opěrou</t>
  </si>
  <si>
    <t>1413763353</t>
  </si>
  <si>
    <t>107,0</t>
  </si>
  <si>
    <t>59217036</t>
  </si>
  <si>
    <t>obrubník betonový parkový přírodní 500x80x250mm</t>
  </si>
  <si>
    <t>1018158375</t>
  </si>
  <si>
    <t>107,0*1,01</t>
  </si>
  <si>
    <t>916991121</t>
  </si>
  <si>
    <t>Lože pod obrubníky, krajníky nebo obruby z dlažebních kostek z betonu prostého</t>
  </si>
  <si>
    <t>275603437</t>
  </si>
  <si>
    <t>104,0*0,05</t>
  </si>
  <si>
    <t>919721123</t>
  </si>
  <si>
    <t>Geomříž pro stabilizaci podkladu tuhá dvouosá z PP podélná pevnost v tahu do 40 kN/m</t>
  </si>
  <si>
    <t>-2028136068</t>
  </si>
  <si>
    <t>919726122</t>
  </si>
  <si>
    <t>Geotextilie pro ochranu, separaci a filtraci netkaná měrná hmotnost do 300 g/m2</t>
  </si>
  <si>
    <t>-593522307</t>
  </si>
  <si>
    <t>-110878592</t>
  </si>
  <si>
    <t>20,0                                   "základové konstrukce"</t>
  </si>
  <si>
    <t>598916972</t>
  </si>
  <si>
    <t>979054451</t>
  </si>
  <si>
    <t>Očištění vybouraných zámkových dlaždic s původním spárováním z kameniva těženého</t>
  </si>
  <si>
    <t>-185921163</t>
  </si>
  <si>
    <t>2001797294</t>
  </si>
  <si>
    <t>142044278</t>
  </si>
  <si>
    <t>147,858*29 'Přepočtené koeficientem množství</t>
  </si>
  <si>
    <t>516783246</t>
  </si>
  <si>
    <t>1064077134</t>
  </si>
  <si>
    <t>997221875</t>
  </si>
  <si>
    <t>Poplatek za uložení stavebního odpadu na recyklační skládce (skládkovné) asfaltového bez obsahu dehtu zatříděného do Katalogu odpadů pod kódem 17 03 02</t>
  </si>
  <si>
    <t>-1868084257</t>
  </si>
  <si>
    <t>671340955</t>
  </si>
  <si>
    <t>183102313</t>
  </si>
  <si>
    <t>Jamky pro výsadbu s výměnou 100 % půdy zeminy tř 1 až 4 objem do 0,05 m3 ve svahu do 1:2</t>
  </si>
  <si>
    <t>537833883</t>
  </si>
  <si>
    <t>760                                             "keře"</t>
  </si>
  <si>
    <t>10371500</t>
  </si>
  <si>
    <t>substrát pro trávníky VL</t>
  </si>
  <si>
    <t>-1667581774</t>
  </si>
  <si>
    <t>760*0,05                                             "keře"</t>
  </si>
  <si>
    <t>184102122</t>
  </si>
  <si>
    <t>Výsadba dřeviny s balem D do 0,3 m do jamky se zalitím ve svahu do 1:2</t>
  </si>
  <si>
    <t>888009244</t>
  </si>
  <si>
    <t>026503601</t>
  </si>
  <si>
    <t>křovina s balem s korunou průměru min. 0,6 m</t>
  </si>
  <si>
    <t>-350048158</t>
  </si>
  <si>
    <t>998231311</t>
  </si>
  <si>
    <t>Přesun hmot pro sadovnické a krajinářské úpravy vodorovně do 5000 m</t>
  </si>
  <si>
    <t>218188591</t>
  </si>
  <si>
    <t>M - Práce a dodávky M</t>
  </si>
  <si>
    <t xml:space="preserve">    214-M - Materiál elektromontážní</t>
  </si>
  <si>
    <t xml:space="preserve">      D2 - Přeložky kabelů</t>
  </si>
  <si>
    <t xml:space="preserve">      D3 - Přemístění brány</t>
  </si>
  <si>
    <t xml:space="preserve">    215-M - Prořez</t>
  </si>
  <si>
    <t xml:space="preserve">    216-M - Materiál podružný</t>
  </si>
  <si>
    <t xml:space="preserve">    217-M - Elektromontáže</t>
  </si>
  <si>
    <t xml:space="preserve">    219-M - PPV pro elektromontáže</t>
  </si>
  <si>
    <t xml:space="preserve">    2192-M - Ostatní</t>
  </si>
  <si>
    <t xml:space="preserve">    2193-M - Revize</t>
  </si>
  <si>
    <t>Práce a dodávky M</t>
  </si>
  <si>
    <t>214-M</t>
  </si>
  <si>
    <t>Materiál elektromontážní</t>
  </si>
  <si>
    <t>D2</t>
  </si>
  <si>
    <t>Přeložky kabelů</t>
  </si>
  <si>
    <t>000321503</t>
  </si>
  <si>
    <t>trubka ochranná korudovaná 75mm</t>
  </si>
  <si>
    <t>000321505</t>
  </si>
  <si>
    <t>trubka ochranná korudovaná 110mm</t>
  </si>
  <si>
    <t>000321500</t>
  </si>
  <si>
    <t>výstražná folie</t>
  </si>
  <si>
    <t>000152212</t>
  </si>
  <si>
    <t>kabel 1kV AYKY 4x35</t>
  </si>
  <si>
    <t>000152213</t>
  </si>
  <si>
    <t>kabel 1kV AYKY 4x50</t>
  </si>
  <si>
    <t>000152214</t>
  </si>
  <si>
    <t>kabel 1kV AYKY 4x70</t>
  </si>
  <si>
    <t>000152215</t>
  </si>
  <si>
    <t>kabel 1kV AYKY 3x95+70</t>
  </si>
  <si>
    <t>000152219</t>
  </si>
  <si>
    <t>kabel 1kV AYKY 3x240+120</t>
  </si>
  <si>
    <t>000190212</t>
  </si>
  <si>
    <t>kabelové oko Al lisovací 35x8 ALU</t>
  </si>
  <si>
    <t>ks</t>
  </si>
  <si>
    <t>000190213</t>
  </si>
  <si>
    <t>kabelové oko Al lisovací 50x10 ALU</t>
  </si>
  <si>
    <t>000190214</t>
  </si>
  <si>
    <t>kabelové oko Al lisovací 70x10 ALU</t>
  </si>
  <si>
    <t>000190215</t>
  </si>
  <si>
    <t>kabelové oko Al lisovací 95x10 ALU</t>
  </si>
  <si>
    <t>000190216</t>
  </si>
  <si>
    <t>kabelové oko Al lisovací 120x12 ALU</t>
  </si>
  <si>
    <t>000190219</t>
  </si>
  <si>
    <t>kabelové oko Al lisovací 240x12 ALU</t>
  </si>
  <si>
    <t>000193614</t>
  </si>
  <si>
    <t>spojka 1kV plast 4žilová Al 4x35-95</t>
  </si>
  <si>
    <t>000194419</t>
  </si>
  <si>
    <t>spojka 1kV plast 4žilová Al 4x95-240</t>
  </si>
  <si>
    <t>D3</t>
  </si>
  <si>
    <t>Přemístění brány</t>
  </si>
  <si>
    <t>000322112</t>
  </si>
  <si>
    <t>trubka PVC tuhá nízké namáhání 16mm</t>
  </si>
  <si>
    <t>000321500.1</t>
  </si>
  <si>
    <t>trubka ochranná korudovaná 40mm</t>
  </si>
  <si>
    <t>000101105</t>
  </si>
  <si>
    <t>kabel CYKY 3x1,5</t>
  </si>
  <si>
    <t>000204210</t>
  </si>
  <si>
    <t>kabel SYKFY 2x2x0,5</t>
  </si>
  <si>
    <t>000193505</t>
  </si>
  <si>
    <t>spojka 1kV plast 4x1,5 Cu</t>
  </si>
  <si>
    <t>215-M</t>
  </si>
  <si>
    <t>Prořez</t>
  </si>
  <si>
    <t>999999061</t>
  </si>
  <si>
    <t>Elektroinstalace prořez</t>
  </si>
  <si>
    <t>%</t>
  </si>
  <si>
    <t>256</t>
  </si>
  <si>
    <t>64</t>
  </si>
  <si>
    <t>1741732799</t>
  </si>
  <si>
    <t>216-M</t>
  </si>
  <si>
    <t>Materiál podružný</t>
  </si>
  <si>
    <t>999999062</t>
  </si>
  <si>
    <t>Elektroinstalace materiál podružný</t>
  </si>
  <si>
    <t>48667514</t>
  </si>
  <si>
    <t>217-M</t>
  </si>
  <si>
    <t>Elektromontáže</t>
  </si>
  <si>
    <t>210010124</t>
  </si>
  <si>
    <t>trubka plast volně uložená do pr.75mm</t>
  </si>
  <si>
    <t>210010125</t>
  </si>
  <si>
    <t>trubka plast volně uložená do pr.110mm</t>
  </si>
  <si>
    <t>210010123</t>
  </si>
  <si>
    <t>210901065</t>
  </si>
  <si>
    <t>kabel Al(-1kV AYKY)volně uložený do 3x95/4x50/5x35</t>
  </si>
  <si>
    <t>52</t>
  </si>
  <si>
    <t>54</t>
  </si>
  <si>
    <t>210901067</t>
  </si>
  <si>
    <t>kabel Al(-1kV AYKY) volně ul.do 3x150/4x120/5x70</t>
  </si>
  <si>
    <t>56</t>
  </si>
  <si>
    <t>210901078</t>
  </si>
  <si>
    <t>kabel Al(-1kV AYKY) volně uložený do 3x240+120</t>
  </si>
  <si>
    <t>60</t>
  </si>
  <si>
    <t>210100005</t>
  </si>
  <si>
    <t>ukončení v rozvaděči vč.zapojení vodiče do 35mm2</t>
  </si>
  <si>
    <t>62</t>
  </si>
  <si>
    <t>210100006</t>
  </si>
  <si>
    <t>ukončení v rozvaděči vč.zapojení vodiče do 50mm2</t>
  </si>
  <si>
    <t>210100007</t>
  </si>
  <si>
    <t>ukončení v rozvaděči vč.zapojení vodiče do 70mm2</t>
  </si>
  <si>
    <t>66</t>
  </si>
  <si>
    <t>210100008</t>
  </si>
  <si>
    <t>ukončení v rozvaděči vč.zapojení vodiče do 95mm2</t>
  </si>
  <si>
    <t>68</t>
  </si>
  <si>
    <t>210100009</t>
  </si>
  <si>
    <t>ukončení v rozvaděči vč.zapojení vodiče do 120mm2</t>
  </si>
  <si>
    <t>70</t>
  </si>
  <si>
    <t>210100012</t>
  </si>
  <si>
    <t>ukončení v rozvaděči vč.zapojení vodiče do 240mm2</t>
  </si>
  <si>
    <t>72</t>
  </si>
  <si>
    <t>210101202</t>
  </si>
  <si>
    <t>spojka 1kV smršťovací do 5x70</t>
  </si>
  <si>
    <t>74</t>
  </si>
  <si>
    <t>210101205</t>
  </si>
  <si>
    <t>spojka 1kV smršťovací do 4x240</t>
  </si>
  <si>
    <t>76</t>
  </si>
  <si>
    <t>210010021</t>
  </si>
  <si>
    <t>trubka plast tuhá pevně uložená do průměru 16</t>
  </si>
  <si>
    <t>78</t>
  </si>
  <si>
    <t>210010123.1</t>
  </si>
  <si>
    <t>trubka plast volně uložená do pr.50mm</t>
  </si>
  <si>
    <t>80</t>
  </si>
  <si>
    <t>210810008</t>
  </si>
  <si>
    <t>kabel(-CYKY) volně uložený do 3x6/4x4/7x2,5</t>
  </si>
  <si>
    <t>82</t>
  </si>
  <si>
    <t>210950341</t>
  </si>
  <si>
    <t>vodič/kabel v trubce jednotková hmotnost do 0,4kg</t>
  </si>
  <si>
    <t>84</t>
  </si>
  <si>
    <t>210101211</t>
  </si>
  <si>
    <t>spojka do 1kV, do 5x6mm2</t>
  </si>
  <si>
    <t>86</t>
  </si>
  <si>
    <t>219-M</t>
  </si>
  <si>
    <t>PPV pro elektromontáže</t>
  </si>
  <si>
    <t>999999063</t>
  </si>
  <si>
    <t>2063295396</t>
  </si>
  <si>
    <t>2192-M</t>
  </si>
  <si>
    <t>Ostatní</t>
  </si>
  <si>
    <t>219000101</t>
  </si>
  <si>
    <t>demontáže</t>
  </si>
  <si>
    <t>hod</t>
  </si>
  <si>
    <t>88</t>
  </si>
  <si>
    <t>219000101.1</t>
  </si>
  <si>
    <t>vyhledání stávajících obvodů</t>
  </si>
  <si>
    <t>90</t>
  </si>
  <si>
    <t>92</t>
  </si>
  <si>
    <t>219000101.2</t>
  </si>
  <si>
    <t>opětná montáž</t>
  </si>
  <si>
    <t>94</t>
  </si>
  <si>
    <t>2193-M</t>
  </si>
  <si>
    <t>Revize</t>
  </si>
  <si>
    <t>999999064</t>
  </si>
  <si>
    <t>Elektroinstalace revize</t>
  </si>
  <si>
    <t>kpl</t>
  </si>
  <si>
    <t>-1202176678</t>
  </si>
  <si>
    <t>119001421</t>
  </si>
  <si>
    <t>Dočasné zajištění kabelů a kabelových tratí ze 3 volně ložených kabelů</t>
  </si>
  <si>
    <t>857335937</t>
  </si>
  <si>
    <t>"elektro"1,5*2</t>
  </si>
  <si>
    <t>130001101</t>
  </si>
  <si>
    <t>Příplatek k cenám hloubených vykopávek za ztížení vykopávky v blízkosti podzemního vedení nebo výbušnin pro jakoukoliv třídu horniny</t>
  </si>
  <si>
    <t>958722992</t>
  </si>
  <si>
    <t>3*1,1*1,33</t>
  </si>
  <si>
    <t>132354204</t>
  </si>
  <si>
    <t>Hloubení zapažených rýh š do 2000 mm v hornině třídy těžitelnosti II, skupiny 4 objem do 500 m3</t>
  </si>
  <si>
    <t>1891303431</t>
  </si>
  <si>
    <t>"přípojky"(41-3,5)*1*1,33</t>
  </si>
  <si>
    <t>141720001</t>
  </si>
  <si>
    <t>Neřízený zemní protlak strojně vnějšího průměru do 50 mm v hornině třídy těžitelnosti I, skupiny 1 a 2</t>
  </si>
  <si>
    <t>1956613408</t>
  </si>
  <si>
    <t>151811131</t>
  </si>
  <si>
    <t>Osazení pažicího boxu hl výkopu do 4 m š do 1,2 m</t>
  </si>
  <si>
    <t>594187046</t>
  </si>
  <si>
    <t>"přípojky" (41-3,5)*1,33*2</t>
  </si>
  <si>
    <t>151811231</t>
  </si>
  <si>
    <t>Odstranění pažicího boxu hl výkopu do 4 m š do 1,2 m</t>
  </si>
  <si>
    <t>-826427522</t>
  </si>
  <si>
    <t>162251122</t>
  </si>
  <si>
    <t>Vodorovné přemístění do 50 m výkopku/sypaniny z horniny třídy těžitelnosti II, skupiny 4 a 5</t>
  </si>
  <si>
    <t>436814177</t>
  </si>
  <si>
    <t>167151112</t>
  </si>
  <si>
    <t>Nakládání výkopku z hornin třídy těžitelnosti II, skupiny 4 a 5 přes 100 m3</t>
  </si>
  <si>
    <t>-86131481</t>
  </si>
  <si>
    <t>2014700045</t>
  </si>
  <si>
    <t>174101101</t>
  </si>
  <si>
    <t>-1651609757</t>
  </si>
  <si>
    <t>49,875-13,125</t>
  </si>
  <si>
    <t>175151101</t>
  </si>
  <si>
    <t>Obsypání potrubí strojně sypaninou bez prohození, uloženou do 3 m</t>
  </si>
  <si>
    <t>1717863224</t>
  </si>
  <si>
    <t>"přípojky" (41-3,5)*1*0,35</t>
  </si>
  <si>
    <t>452313131</t>
  </si>
  <si>
    <t>Podkladní bloky z betonu prostého tř. C 12/15 otevřený výkop</t>
  </si>
  <si>
    <t>-438867950</t>
  </si>
  <si>
    <t>1*0,5*0,5*0,5</t>
  </si>
  <si>
    <t>405411</t>
  </si>
  <si>
    <t>Dopoustěcí ventil s plovákem  zakrytý a chráněný vyříznutým kamenem D+M</t>
  </si>
  <si>
    <t>276074477</t>
  </si>
  <si>
    <t>405412</t>
  </si>
  <si>
    <t>Zakončení vrchní vodovodní přípojky</t>
  </si>
  <si>
    <t>751689149</t>
  </si>
  <si>
    <t>8001</t>
  </si>
  <si>
    <t xml:space="preserve">Manipulační šachta pr. 400 s poklopem B 125 teleskop. vč. rohového ventilu se samočinným vyprazňováním , spojky, vývrty a utěsnění,štěrkový podsyp, betonový blok </t>
  </si>
  <si>
    <t>-922024061</t>
  </si>
  <si>
    <t>871161211</t>
  </si>
  <si>
    <t>Montáž potrubí z PE100 SDR 11 otevřený výkop svařovaných elektrotvarovkou D 32 x 3,0 mm</t>
  </si>
  <si>
    <t>2053092508</t>
  </si>
  <si>
    <t>28613752</t>
  </si>
  <si>
    <t>potrubí vodovodní PE 100 RC  SDR 11 D 32</t>
  </si>
  <si>
    <t>1305322632</t>
  </si>
  <si>
    <t>41*1,03</t>
  </si>
  <si>
    <t>877161113</t>
  </si>
  <si>
    <t>Montáž elektro T-kusů na vodovodním potrubí z PE trub d 32</t>
  </si>
  <si>
    <t>1141337057</t>
  </si>
  <si>
    <t>28615011</t>
  </si>
  <si>
    <t>elektrotvarovka T-kus rovnoramenný PE 100 PN16 D 32mm</t>
  </si>
  <si>
    <t>-730432822</t>
  </si>
  <si>
    <t>877261126</t>
  </si>
  <si>
    <t>Montáž elektro navrtávacích T-kusů ventil a 360° otočná odbočka na vodovodním potrubí z PE trub d 110/32</t>
  </si>
  <si>
    <t>-376671905</t>
  </si>
  <si>
    <t>28614050</t>
  </si>
  <si>
    <t>tvarovka T-kus navrtávací s ventilem, s odbočkou 360° D 110-32mm</t>
  </si>
  <si>
    <t>532613302</t>
  </si>
  <si>
    <t>42291053</t>
  </si>
  <si>
    <t>souprava zemní pro navrtávací pas se šoupátkem Rd 1,5m</t>
  </si>
  <si>
    <t>-1224856816</t>
  </si>
  <si>
    <t>8911532</t>
  </si>
  <si>
    <t>Montáž ventilů  DN 32</t>
  </si>
  <si>
    <t>1094624344</t>
  </si>
  <si>
    <t>405410</t>
  </si>
  <si>
    <t>vypouštěcí ventil 32</t>
  </si>
  <si>
    <t>-1348210326</t>
  </si>
  <si>
    <t>892233122</t>
  </si>
  <si>
    <t>Proplach a dezinfekce vodovodního potrubí DN od 40 do 70</t>
  </si>
  <si>
    <t>1525483970</t>
  </si>
  <si>
    <t>892241111</t>
  </si>
  <si>
    <t>Tlaková zkouška vodou potrubí do 80</t>
  </si>
  <si>
    <t>383655072</t>
  </si>
  <si>
    <t>892372111</t>
  </si>
  <si>
    <t>Zabezpečení konců potrubí DN do 300 při tlakových zkouškách vodou</t>
  </si>
  <si>
    <t>1601994635</t>
  </si>
  <si>
    <t>89237211111</t>
  </si>
  <si>
    <t>Potřebné zkoušky ke kolaudaci</t>
  </si>
  <si>
    <t>733683514</t>
  </si>
  <si>
    <t>899401111</t>
  </si>
  <si>
    <t>Osazení poklopů litinových ventilových</t>
  </si>
  <si>
    <t>1446358477</t>
  </si>
  <si>
    <t>422914021</t>
  </si>
  <si>
    <t xml:space="preserve">poklop litinový ventilový </t>
  </si>
  <si>
    <t>58588722</t>
  </si>
  <si>
    <t>56230640</t>
  </si>
  <si>
    <t>deska podkladová uličního poklopu ventilového</t>
  </si>
  <si>
    <t>-251884971</t>
  </si>
  <si>
    <t>899721111</t>
  </si>
  <si>
    <t>Signalizační vodič DN do 150 mm na potrubí</t>
  </si>
  <si>
    <t>-1057539591</t>
  </si>
  <si>
    <t>41+2*1,5</t>
  </si>
  <si>
    <t>899722114</t>
  </si>
  <si>
    <t>Krytí potrubí z plastů výstražnou fólií z PVC 40 cm - modrá barva</t>
  </si>
  <si>
    <t>759751717</t>
  </si>
  <si>
    <t>-141661174</t>
  </si>
  <si>
    <t>998276101</t>
  </si>
  <si>
    <t>Přesun hmot pro trubní vedení z trub z plastických hmot otevřený výkop</t>
  </si>
  <si>
    <t>1254592570</t>
  </si>
  <si>
    <t>-1549436211</t>
  </si>
  <si>
    <t>3*1,5</t>
  </si>
  <si>
    <t>-1011883888</t>
  </si>
  <si>
    <t>4,5*1*1,5</t>
  </si>
  <si>
    <t>131351201</t>
  </si>
  <si>
    <t>Hloubení jam zapažených v hornině třídy těžitelnosti II, skupiny 4 objem do 20 m3 strojně</t>
  </si>
  <si>
    <t>-1877513460</t>
  </si>
  <si>
    <t>"MŠ"2*2*2*2</t>
  </si>
  <si>
    <t>-1165427042</t>
  </si>
  <si>
    <t>"přípojky" (33-3,5)*1,5*1</t>
  </si>
  <si>
    <t>14172121</t>
  </si>
  <si>
    <t>Neřízený zemní protlak délky do 50 m hloubky do 6 m s protlačením potrubí vnějšího průměru vrtu do 225 mm v hornině třídy těžitelnosti I a II, skupiny 1 až 4</t>
  </si>
  <si>
    <t>-143134551</t>
  </si>
  <si>
    <t>-1638963314</t>
  </si>
  <si>
    <t>"přípojky"(33-3,5)*1,5*2</t>
  </si>
  <si>
    <t>645312515</t>
  </si>
  <si>
    <t>1154466999</t>
  </si>
  <si>
    <t>16+44,25</t>
  </si>
  <si>
    <t>1289940823</t>
  </si>
  <si>
    <t>-2122506249</t>
  </si>
  <si>
    <t>-1268685701</t>
  </si>
  <si>
    <t>(16+44,25)-2,95-15,4</t>
  </si>
  <si>
    <t>-545626530</t>
  </si>
  <si>
    <t>"DN 150"22*1*0,45</t>
  </si>
  <si>
    <t>" DN 200" 11*1*0,5</t>
  </si>
  <si>
    <t>58331351</t>
  </si>
  <si>
    <t>kamenivo těžené drobné frakce 0/4</t>
  </si>
  <si>
    <t>-1246193497</t>
  </si>
  <si>
    <t>15,4*1,67</t>
  </si>
  <si>
    <t>359901211</t>
  </si>
  <si>
    <t>Monitoring stoky jakékoli výšky na nové kanalizaci</t>
  </si>
  <si>
    <t>-1142671773</t>
  </si>
  <si>
    <t>451572111</t>
  </si>
  <si>
    <t>Lože pod potrubí otevřený výkop z kameniva drobného těženého</t>
  </si>
  <si>
    <t>-460995847</t>
  </si>
  <si>
    <t>(33-3,5)*1*0,1</t>
  </si>
  <si>
    <t>451573111</t>
  </si>
  <si>
    <t>Lože pod potrubí otevřený výkop ze štěrkopísku</t>
  </si>
  <si>
    <t>75162544</t>
  </si>
  <si>
    <t>"šachty"2*2*2*0,15</t>
  </si>
  <si>
    <t>452313171</t>
  </si>
  <si>
    <t>Podkladní bloky z betonu prostého tř. C 30/37 otevřený výkop</t>
  </si>
  <si>
    <t>-118370304</t>
  </si>
  <si>
    <t>"obetonování potrubí" 0,45*0,45*0,2</t>
  </si>
  <si>
    <t>80012</t>
  </si>
  <si>
    <t xml:space="preserve">Manipulační šachta pr. 1200 s poklopem  vč. deskového šoupátka+ ruční kolo ,napojení,   vývrty a utěsnění,štěrkový podsyp, betonový blok </t>
  </si>
  <si>
    <t>-381124291</t>
  </si>
  <si>
    <t>871313121</t>
  </si>
  <si>
    <t>Montáž kanalizačního potrubí z PVC těsněné gumovým kroužkem otevřený výkop sklon do 20 % DN 160</t>
  </si>
  <si>
    <t>2037449097</t>
  </si>
  <si>
    <t>28611106</t>
  </si>
  <si>
    <t>trubka kanalizační PVC 160SN 12</t>
  </si>
  <si>
    <t>-1625833986</t>
  </si>
  <si>
    <t>22*1,03</t>
  </si>
  <si>
    <t>871353121</t>
  </si>
  <si>
    <t>Montáž kanalizačního potrubí z PVC těsněné gumovým kroužkem otevřený výkop sklon do 20 % DN 200</t>
  </si>
  <si>
    <t>-603862825</t>
  </si>
  <si>
    <t>28611107</t>
  </si>
  <si>
    <t>trubka kanalizační PVC 200 SN 12</t>
  </si>
  <si>
    <t>-774830486</t>
  </si>
  <si>
    <t>11*1,03</t>
  </si>
  <si>
    <t>877310320</t>
  </si>
  <si>
    <t>Montáž odboček na kanalizačním potrubí z PP trub hladkých plnostěnných DN 150</t>
  </si>
  <si>
    <t>-1392452137</t>
  </si>
  <si>
    <t>2861740</t>
  </si>
  <si>
    <t>odbočka sedlová kanalizace DN150</t>
  </si>
  <si>
    <t>-255843866</t>
  </si>
  <si>
    <t>892362121</t>
  </si>
  <si>
    <t>Tlaková zkouška vzduchem potrubí DN 250 těsnícím vakem ucpávkovým</t>
  </si>
  <si>
    <t>úsek</t>
  </si>
  <si>
    <t>515240333</t>
  </si>
  <si>
    <t>8999554</t>
  </si>
  <si>
    <t>Výpusti ( koleno, hrubá mříž, zátka)+ montáž, dodání</t>
  </si>
  <si>
    <t>-1907938120</t>
  </si>
  <si>
    <t>8999556</t>
  </si>
  <si>
    <t>Bezpečnostní přelivy ( hrubá ochranná mříž s jistícími nerezovými prvky  dodání + montáž</t>
  </si>
  <si>
    <t>-1989612176</t>
  </si>
  <si>
    <t>-1672326175</t>
  </si>
  <si>
    <t>1786276341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</si>
  <si>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</si>
  <si>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</si>
  <si>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</si>
  <si>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</si>
  <si>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</si>
  <si>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</si>
  <si>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</si>
  <si>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</si>
  <si>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</si>
  <si>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</si>
  <si>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</si>
  <si>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</si>
  <si>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</si>
  <si>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</si>
  <si>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</si>
  <si>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</si>
  <si>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-1377544390</t>
  </si>
  <si>
    <t>VRN2</t>
  </si>
  <si>
    <t>Příprava staveniště</t>
  </si>
  <si>
    <t>020001000</t>
  </si>
  <si>
    <t>-1693325213</t>
  </si>
  <si>
    <t>VRN3</t>
  </si>
  <si>
    <t>Zařízení staveniště</t>
  </si>
  <si>
    <t>030001000</t>
  </si>
  <si>
    <t>1397975528</t>
  </si>
  <si>
    <t>VRN4</t>
  </si>
  <si>
    <t>Inženýrská činnost</t>
  </si>
  <si>
    <t>040001000</t>
  </si>
  <si>
    <t>-900387069</t>
  </si>
  <si>
    <t>VRN5</t>
  </si>
  <si>
    <t>Finanční náklady</t>
  </si>
  <si>
    <t>050001000</t>
  </si>
  <si>
    <t>-1288048635</t>
  </si>
  <si>
    <t>VRN6</t>
  </si>
  <si>
    <t>Územní vlivy</t>
  </si>
  <si>
    <t>060001000</t>
  </si>
  <si>
    <t>1550873711</t>
  </si>
  <si>
    <t>VRN7</t>
  </si>
  <si>
    <t>Provozní vlivy</t>
  </si>
  <si>
    <t>070001000</t>
  </si>
  <si>
    <t>331881972</t>
  </si>
  <si>
    <t>VRN8</t>
  </si>
  <si>
    <t>Přesun stavebních kapacit</t>
  </si>
  <si>
    <t>080001000</t>
  </si>
  <si>
    <t>Další náklady na pracovníky</t>
  </si>
  <si>
    <t>687023186</t>
  </si>
  <si>
    <t>VRN9</t>
  </si>
  <si>
    <t>Ostatní náklady</t>
  </si>
  <si>
    <t>090001000</t>
  </si>
  <si>
    <t>-1500210238</t>
  </si>
  <si>
    <t>SEZNAM FIGUR</t>
  </si>
  <si>
    <t>Výměra</t>
  </si>
  <si>
    <t xml:space="preserve"> 14b</t>
  </si>
  <si>
    <t>Použití figury:</t>
  </si>
  <si>
    <t xml:space="preserve"> 21b</t>
  </si>
  <si>
    <t xml:space="preserve"> 22b</t>
  </si>
  <si>
    <t xml:space="preserve"> 38bb</t>
  </si>
  <si>
    <t>fig15</t>
  </si>
  <si>
    <t>zámečnické konstrukce</t>
  </si>
  <si>
    <t>1078,9-470,6                             "drátěné oplocení bez trubek 108/5"</t>
  </si>
  <si>
    <t>852,6+133,2-166,4                  "brány BR1 bez trubek 159/4"</t>
  </si>
  <si>
    <t>120,0                                              "brána BR2"</t>
  </si>
  <si>
    <t xml:space="preserve"> 41ab</t>
  </si>
  <si>
    <t>kačírek</t>
  </si>
  <si>
    <t>0,0</t>
  </si>
  <si>
    <t>kačírek 400 mm</t>
  </si>
  <si>
    <t xml:space="preserve"> 45ab</t>
  </si>
  <si>
    <t>Expozice Jihozápadní Afrika, ZOO Dvůr Králové a.s. - Změna B, 3.etapa-3.část</t>
  </si>
  <si>
    <t>14b - SO 14b - Příkop a výběh antilopa - změna B, 3.etapa-3.část</t>
  </si>
  <si>
    <t>21b - SO 21b - Napajedlo antilopa - změna B, 3.etapa-3.část</t>
  </si>
  <si>
    <t>22b - SO 22b - Jezírko - Změna B, 3.etapa-3.část</t>
  </si>
  <si>
    <t>38bb - SO 38b - Oplocení antilopa - Změna B, 3.etapa-3.část</t>
  </si>
  <si>
    <t>41ab - SO 41b - Terénní úpravy - změna B, 3. etapa-3.část</t>
  </si>
  <si>
    <t>45ab - SO 45b - Pěší komunikace - změna B, 3. etapa-3.část</t>
  </si>
  <si>
    <t>46ab - SO 46b - sadové úpravy - změna B, 3. etapa-3.část</t>
  </si>
  <si>
    <t>51b - Rozvody NN - změna B, 3.etapa-3.část</t>
  </si>
  <si>
    <t>53b - SO 53b - Vodovod - Změna B, 3.etapa-3.část</t>
  </si>
  <si>
    <t>54b - SO 54b - Splašková kanalizace - Změna B, 3.etapa-3.část</t>
  </si>
  <si>
    <t>99b - Vedlejší náklady - změna B. 3. etapa-3.část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</si>
</sst>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4" fillId="0" borderId="19" xfId="0" applyFont="1" applyBorder="1" applyAlignment="1">
      <alignment horizontal="left" vertical="center"/>
    </xf>
    <xf numFmtId="0" fontId="34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/>
    </xf>
    <xf numFmtId="167" fontId="3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4" fontId="20" fillId="5" borderId="22" xfId="0" applyNumberFormat="1" applyFont="1" applyFill="1" applyBorder="1" applyAlignment="1" applyProtection="1">
      <alignment vertical="center"/>
      <protection locked="0"/>
    </xf>
    <xf numFmtId="4" fontId="34" fillId="5" borderId="22" xfId="0" applyNumberFormat="1" applyFont="1" applyFill="1" applyBorder="1" applyAlignment="1" applyProtection="1">
      <alignment vertical="center"/>
      <protection locked="0"/>
    </xf>
    <xf numFmtId="167" fontId="34" fillId="5" borderId="22" xfId="0" applyNumberFormat="1" applyFont="1" applyFill="1" applyBorder="1" applyAlignment="1" applyProtection="1">
      <alignment vertical="center"/>
      <protection locked="0"/>
    </xf>
    <xf numFmtId="0" fontId="2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3" borderId="7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3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4" borderId="7" xfId="0" applyFont="1" applyFill="1" applyBorder="1" applyAlignment="1">
      <alignment horizontal="righ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4" fillId="3" borderId="7" xfId="0" applyFont="1" applyFill="1" applyBorder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7"/>
  <sheetViews>
    <sheetView showGridLines="0" tabSelected="1" topLeftCell="A88" workbookViewId="0">
      <selection activeCell="AB116" sqref="AB11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92" t="s">
        <v>5</v>
      </c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8</v>
      </c>
      <c r="BT3" s="17" t="s">
        <v>9</v>
      </c>
    </row>
    <row r="4" spans="1:74" s="1" customFormat="1" ht="24.95" customHeight="1">
      <c r="B4" s="20"/>
      <c r="C4" s="180"/>
      <c r="D4" s="21" t="s">
        <v>10</v>
      </c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R4" s="20"/>
      <c r="AS4" s="22" t="s">
        <v>11</v>
      </c>
      <c r="BS4" s="17" t="s">
        <v>12</v>
      </c>
    </row>
    <row r="5" spans="1:74" s="1" customFormat="1" ht="12" customHeight="1">
      <c r="B5" s="20"/>
      <c r="C5" s="180"/>
      <c r="D5" s="23" t="s">
        <v>13</v>
      </c>
      <c r="E5" s="180"/>
      <c r="F5" s="180"/>
      <c r="G5" s="180"/>
      <c r="H5" s="180"/>
      <c r="I5" s="180"/>
      <c r="J5" s="180"/>
      <c r="K5" s="310" t="s">
        <v>14</v>
      </c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180"/>
      <c r="AR5" s="20"/>
      <c r="BS5" s="17" t="s">
        <v>6</v>
      </c>
    </row>
    <row r="6" spans="1:74" s="1" customFormat="1" ht="36.950000000000003" customHeight="1">
      <c r="B6" s="20"/>
      <c r="C6" s="180"/>
      <c r="D6" s="25" t="s">
        <v>15</v>
      </c>
      <c r="E6" s="180"/>
      <c r="F6" s="180"/>
      <c r="G6" s="180"/>
      <c r="H6" s="180"/>
      <c r="I6" s="180"/>
      <c r="J6" s="180"/>
      <c r="K6" s="311" t="s">
        <v>1434</v>
      </c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3"/>
      <c r="AI6" s="293"/>
      <c r="AJ6" s="293"/>
      <c r="AK6" s="293"/>
      <c r="AL6" s="293"/>
      <c r="AM6" s="293"/>
      <c r="AN6" s="293"/>
      <c r="AO6" s="293"/>
      <c r="AP6" s="180"/>
      <c r="AR6" s="20"/>
      <c r="BS6" s="17" t="s">
        <v>6</v>
      </c>
    </row>
    <row r="7" spans="1:74" s="1" customFormat="1" ht="12" customHeight="1">
      <c r="B7" s="20"/>
      <c r="C7" s="180"/>
      <c r="D7" s="187" t="s">
        <v>16</v>
      </c>
      <c r="E7" s="180"/>
      <c r="F7" s="180"/>
      <c r="G7" s="180"/>
      <c r="H7" s="180"/>
      <c r="I7" s="180"/>
      <c r="J7" s="180"/>
      <c r="K7" s="184" t="s">
        <v>1</v>
      </c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180"/>
      <c r="AI7" s="180"/>
      <c r="AJ7" s="180"/>
      <c r="AK7" s="187" t="s">
        <v>17</v>
      </c>
      <c r="AL7" s="180"/>
      <c r="AM7" s="180"/>
      <c r="AN7" s="184" t="s">
        <v>1</v>
      </c>
      <c r="AO7" s="180"/>
      <c r="AP7" s="180"/>
      <c r="AR7" s="20"/>
      <c r="BS7" s="17" t="s">
        <v>8</v>
      </c>
    </row>
    <row r="8" spans="1:74" s="1" customFormat="1" ht="12" customHeight="1">
      <c r="B8" s="20"/>
      <c r="C8" s="180"/>
      <c r="D8" s="187" t="s">
        <v>18</v>
      </c>
      <c r="E8" s="180"/>
      <c r="F8" s="180"/>
      <c r="G8" s="180"/>
      <c r="H8" s="180"/>
      <c r="I8" s="180"/>
      <c r="J8" s="180"/>
      <c r="K8" s="184" t="s">
        <v>19</v>
      </c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80"/>
      <c r="AJ8" s="180"/>
      <c r="AK8" s="187" t="s">
        <v>20</v>
      </c>
      <c r="AL8" s="180"/>
      <c r="AM8" s="180"/>
      <c r="AN8" s="184" t="s">
        <v>21</v>
      </c>
      <c r="AO8" s="180"/>
      <c r="AP8" s="180"/>
      <c r="AR8" s="20"/>
      <c r="BS8" s="17" t="s">
        <v>8</v>
      </c>
    </row>
    <row r="9" spans="1:74" s="1" customFormat="1" ht="14.45" customHeight="1">
      <c r="B9" s="2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80"/>
      <c r="AO9" s="180"/>
      <c r="AP9" s="180"/>
      <c r="AR9" s="20"/>
      <c r="BS9" s="17" t="s">
        <v>8</v>
      </c>
    </row>
    <row r="10" spans="1:74" s="1" customFormat="1" ht="12" customHeight="1">
      <c r="B10" s="20"/>
      <c r="C10" s="180"/>
      <c r="D10" s="187" t="s">
        <v>22</v>
      </c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7" t="s">
        <v>23</v>
      </c>
      <c r="AL10" s="180"/>
      <c r="AM10" s="180"/>
      <c r="AN10" s="184" t="s">
        <v>1</v>
      </c>
      <c r="AO10" s="180"/>
      <c r="AP10" s="180"/>
      <c r="AR10" s="20"/>
      <c r="BS10" s="17" t="s">
        <v>6</v>
      </c>
    </row>
    <row r="11" spans="1:74" s="1" customFormat="1" ht="18.399999999999999" customHeight="1">
      <c r="B11" s="20"/>
      <c r="C11" s="180"/>
      <c r="D11" s="180"/>
      <c r="E11" s="184" t="s">
        <v>24</v>
      </c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7" t="s">
        <v>25</v>
      </c>
      <c r="AL11" s="180"/>
      <c r="AM11" s="180"/>
      <c r="AN11" s="184" t="s">
        <v>1</v>
      </c>
      <c r="AO11" s="180"/>
      <c r="AP11" s="180"/>
      <c r="AR11" s="20"/>
      <c r="BS11" s="17" t="s">
        <v>6</v>
      </c>
    </row>
    <row r="12" spans="1:74" s="1" customFormat="1" ht="6.95" customHeight="1">
      <c r="B12" s="2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0"/>
      <c r="AI12" s="180"/>
      <c r="AJ12" s="180"/>
      <c r="AK12" s="180"/>
      <c r="AL12" s="180"/>
      <c r="AM12" s="180"/>
      <c r="AN12" s="180"/>
      <c r="AO12" s="180"/>
      <c r="AP12" s="180"/>
      <c r="AR12" s="20"/>
      <c r="BS12" s="17" t="s">
        <v>8</v>
      </c>
    </row>
    <row r="13" spans="1:74" s="1" customFormat="1" ht="12" customHeight="1">
      <c r="B13" s="20"/>
      <c r="C13" s="180"/>
      <c r="D13" s="187" t="s">
        <v>26</v>
      </c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7" t="s">
        <v>23</v>
      </c>
      <c r="AL13" s="180"/>
      <c r="AM13" s="180"/>
      <c r="AN13" s="184" t="s">
        <v>1</v>
      </c>
      <c r="AO13" s="180"/>
      <c r="AP13" s="180"/>
      <c r="AR13" s="20"/>
      <c r="BS13" s="17" t="s">
        <v>8</v>
      </c>
    </row>
    <row r="14" spans="1:74" ht="12.75">
      <c r="B14" s="20"/>
      <c r="C14" s="180"/>
      <c r="D14" s="180"/>
      <c r="E14" s="184" t="s">
        <v>27</v>
      </c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7" t="s">
        <v>25</v>
      </c>
      <c r="AL14" s="180"/>
      <c r="AM14" s="180"/>
      <c r="AN14" s="184" t="s">
        <v>1</v>
      </c>
      <c r="AO14" s="180"/>
      <c r="AP14" s="180"/>
      <c r="AR14" s="20"/>
      <c r="BS14" s="17" t="s">
        <v>8</v>
      </c>
    </row>
    <row r="15" spans="1:74" s="1" customFormat="1" ht="6.95" customHeight="1">
      <c r="B15" s="2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80"/>
      <c r="Y15" s="180"/>
      <c r="Z15" s="180"/>
      <c r="AA15" s="180"/>
      <c r="AB15" s="180"/>
      <c r="AC15" s="180"/>
      <c r="AD15" s="180"/>
      <c r="AE15" s="180"/>
      <c r="AF15" s="180"/>
      <c r="AG15" s="180"/>
      <c r="AH15" s="180"/>
      <c r="AI15" s="180"/>
      <c r="AJ15" s="180"/>
      <c r="AK15" s="180"/>
      <c r="AL15" s="180"/>
      <c r="AM15" s="180"/>
      <c r="AN15" s="180"/>
      <c r="AO15" s="180"/>
      <c r="AP15" s="180"/>
      <c r="AR15" s="20"/>
      <c r="BS15" s="17" t="s">
        <v>3</v>
      </c>
    </row>
    <row r="16" spans="1:74" s="1" customFormat="1" ht="12" customHeight="1">
      <c r="B16" s="20"/>
      <c r="C16" s="180"/>
      <c r="D16" s="187" t="s">
        <v>28</v>
      </c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  <c r="V16" s="180"/>
      <c r="W16" s="180"/>
      <c r="X16" s="180"/>
      <c r="Y16" s="180"/>
      <c r="Z16" s="180"/>
      <c r="AA16" s="180"/>
      <c r="AB16" s="180"/>
      <c r="AC16" s="180"/>
      <c r="AD16" s="180"/>
      <c r="AE16" s="180"/>
      <c r="AF16" s="180"/>
      <c r="AG16" s="180"/>
      <c r="AH16" s="180"/>
      <c r="AI16" s="180"/>
      <c r="AJ16" s="180"/>
      <c r="AK16" s="187" t="s">
        <v>23</v>
      </c>
      <c r="AL16" s="180"/>
      <c r="AM16" s="180"/>
      <c r="AN16" s="184" t="s">
        <v>1</v>
      </c>
      <c r="AO16" s="180"/>
      <c r="AP16" s="180"/>
      <c r="AR16" s="20"/>
      <c r="BS16" s="17" t="s">
        <v>3</v>
      </c>
    </row>
    <row r="17" spans="1:71" s="1" customFormat="1" ht="18.399999999999999" customHeight="1">
      <c r="B17" s="20"/>
      <c r="C17" s="180"/>
      <c r="D17" s="180"/>
      <c r="E17" s="184" t="s">
        <v>29</v>
      </c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  <c r="U17" s="180"/>
      <c r="V17" s="180"/>
      <c r="W17" s="180"/>
      <c r="X17" s="180"/>
      <c r="Y17" s="180"/>
      <c r="Z17" s="180"/>
      <c r="AA17" s="180"/>
      <c r="AB17" s="180"/>
      <c r="AC17" s="180"/>
      <c r="AD17" s="180"/>
      <c r="AE17" s="180"/>
      <c r="AF17" s="180"/>
      <c r="AG17" s="180"/>
      <c r="AH17" s="180"/>
      <c r="AI17" s="180"/>
      <c r="AJ17" s="180"/>
      <c r="AK17" s="187" t="s">
        <v>25</v>
      </c>
      <c r="AL17" s="180"/>
      <c r="AM17" s="180"/>
      <c r="AN17" s="184" t="s">
        <v>1</v>
      </c>
      <c r="AO17" s="180"/>
      <c r="AP17" s="180"/>
      <c r="AR17" s="20"/>
      <c r="BS17" s="17" t="s">
        <v>30</v>
      </c>
    </row>
    <row r="18" spans="1:71" s="1" customFormat="1" ht="6.95" customHeight="1">
      <c r="B18" s="2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0"/>
      <c r="AR18" s="20"/>
      <c r="BS18" s="17" t="s">
        <v>8</v>
      </c>
    </row>
    <row r="19" spans="1:71" s="1" customFormat="1" ht="12" customHeight="1">
      <c r="B19" s="20"/>
      <c r="C19" s="180"/>
      <c r="D19" s="187" t="s">
        <v>31</v>
      </c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  <c r="AK19" s="187" t="s">
        <v>23</v>
      </c>
      <c r="AL19" s="180"/>
      <c r="AM19" s="180"/>
      <c r="AN19" s="184" t="s">
        <v>1</v>
      </c>
      <c r="AO19" s="180"/>
      <c r="AP19" s="180"/>
      <c r="AR19" s="20"/>
      <c r="BS19" s="17" t="s">
        <v>8</v>
      </c>
    </row>
    <row r="20" spans="1:71" s="1" customFormat="1" ht="18.399999999999999" customHeight="1">
      <c r="B20" s="20"/>
      <c r="C20" s="180"/>
      <c r="D20" s="180"/>
      <c r="E20" s="184" t="s">
        <v>32</v>
      </c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7" t="s">
        <v>25</v>
      </c>
      <c r="AL20" s="180"/>
      <c r="AM20" s="180"/>
      <c r="AN20" s="184" t="s">
        <v>1</v>
      </c>
      <c r="AO20" s="180"/>
      <c r="AP20" s="180"/>
      <c r="AR20" s="20"/>
      <c r="BS20" s="17" t="s">
        <v>30</v>
      </c>
    </row>
    <row r="21" spans="1:71" s="1" customFormat="1" ht="6.95" customHeight="1">
      <c r="B21" s="20"/>
      <c r="C21" s="180"/>
      <c r="D21" s="180"/>
      <c r="E21" s="180"/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0"/>
      <c r="U21" s="180"/>
      <c r="V21" s="180"/>
      <c r="W21" s="180"/>
      <c r="X21" s="180"/>
      <c r="Y21" s="180"/>
      <c r="Z21" s="180"/>
      <c r="AA21" s="180"/>
      <c r="AB21" s="180"/>
      <c r="AC21" s="180"/>
      <c r="AD21" s="180"/>
      <c r="AE21" s="180"/>
      <c r="AF21" s="180"/>
      <c r="AG21" s="180"/>
      <c r="AH21" s="180"/>
      <c r="AI21" s="180"/>
      <c r="AJ21" s="180"/>
      <c r="AK21" s="180"/>
      <c r="AL21" s="180"/>
      <c r="AM21" s="180"/>
      <c r="AN21" s="180"/>
      <c r="AO21" s="180"/>
      <c r="AP21" s="180"/>
      <c r="AR21" s="20"/>
    </row>
    <row r="22" spans="1:71" s="1" customFormat="1" ht="12" customHeight="1">
      <c r="B22" s="20"/>
      <c r="C22" s="180"/>
      <c r="D22" s="187" t="s">
        <v>33</v>
      </c>
      <c r="E22" s="180"/>
      <c r="F22" s="180"/>
      <c r="G22" s="180"/>
      <c r="H22" s="180"/>
      <c r="I22" s="180"/>
      <c r="J22" s="180"/>
      <c r="K22" s="180"/>
      <c r="L22" s="180"/>
      <c r="M22" s="180"/>
      <c r="N22" s="180"/>
      <c r="O22" s="180"/>
      <c r="P22" s="180"/>
      <c r="Q22" s="180"/>
      <c r="R22" s="180"/>
      <c r="S22" s="180"/>
      <c r="T22" s="180"/>
      <c r="U22" s="180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R22" s="20"/>
    </row>
    <row r="23" spans="1:71" s="1" customFormat="1" ht="16.5" customHeight="1">
      <c r="B23" s="20"/>
      <c r="C23" s="180"/>
      <c r="D23" s="180"/>
      <c r="E23" s="312" t="s">
        <v>1</v>
      </c>
      <c r="F23" s="312"/>
      <c r="G23" s="312"/>
      <c r="H23" s="312"/>
      <c r="I23" s="312"/>
      <c r="J23" s="312"/>
      <c r="K23" s="312"/>
      <c r="L23" s="312"/>
      <c r="M23" s="312"/>
      <c r="N23" s="312"/>
      <c r="O23" s="312"/>
      <c r="P23" s="312"/>
      <c r="Q23" s="312"/>
      <c r="R23" s="312"/>
      <c r="S23" s="312"/>
      <c r="T23" s="312"/>
      <c r="U23" s="312"/>
      <c r="V23" s="312"/>
      <c r="W23" s="312"/>
      <c r="X23" s="312"/>
      <c r="Y23" s="312"/>
      <c r="Z23" s="312"/>
      <c r="AA23" s="312"/>
      <c r="AB23" s="312"/>
      <c r="AC23" s="312"/>
      <c r="AD23" s="312"/>
      <c r="AE23" s="312"/>
      <c r="AF23" s="312"/>
      <c r="AG23" s="312"/>
      <c r="AH23" s="312"/>
      <c r="AI23" s="312"/>
      <c r="AJ23" s="312"/>
      <c r="AK23" s="312"/>
      <c r="AL23" s="312"/>
      <c r="AM23" s="312"/>
      <c r="AN23" s="312"/>
      <c r="AO23" s="180"/>
      <c r="AP23" s="180"/>
      <c r="AR23" s="20"/>
    </row>
    <row r="24" spans="1:71" s="1" customFormat="1" ht="6.95" customHeight="1">
      <c r="B24" s="20"/>
      <c r="C24" s="180"/>
      <c r="D24" s="180"/>
      <c r="E24" s="180"/>
      <c r="F24" s="180"/>
      <c r="G24" s="180"/>
      <c r="H24" s="180"/>
      <c r="I24" s="180"/>
      <c r="J24" s="180"/>
      <c r="K24" s="180"/>
      <c r="L24" s="180"/>
      <c r="M24" s="180"/>
      <c r="N24" s="180"/>
      <c r="O24" s="180"/>
      <c r="P24" s="180"/>
      <c r="Q24" s="180"/>
      <c r="R24" s="180"/>
      <c r="S24" s="180"/>
      <c r="T24" s="180"/>
      <c r="U24" s="180"/>
      <c r="V24" s="180"/>
      <c r="W24" s="180"/>
      <c r="X24" s="180"/>
      <c r="Y24" s="180"/>
      <c r="Z24" s="180"/>
      <c r="AA24" s="180"/>
      <c r="AB24" s="180"/>
      <c r="AC24" s="180"/>
      <c r="AD24" s="180"/>
      <c r="AE24" s="180"/>
      <c r="AF24" s="180"/>
      <c r="AG24" s="180"/>
      <c r="AH24" s="180"/>
      <c r="AI24" s="180"/>
      <c r="AJ24" s="180"/>
      <c r="AK24" s="180"/>
      <c r="AL24" s="180"/>
      <c r="AM24" s="180"/>
      <c r="AN24" s="180"/>
      <c r="AO24" s="180"/>
      <c r="AP24" s="180"/>
      <c r="AR24" s="20"/>
    </row>
    <row r="25" spans="1:71" s="1" customFormat="1" ht="6.95" customHeight="1">
      <c r="B25" s="20"/>
      <c r="C25" s="18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80"/>
      <c r="AR25" s="20"/>
    </row>
    <row r="26" spans="1:71" s="2" customFormat="1" ht="25.9" customHeight="1">
      <c r="A26" s="29"/>
      <c r="B26" s="30"/>
      <c r="C26" s="186"/>
      <c r="D26" s="31" t="s">
        <v>34</v>
      </c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5"/>
      <c r="X26" s="185"/>
      <c r="Y26" s="185"/>
      <c r="Z26" s="185"/>
      <c r="AA26" s="185"/>
      <c r="AB26" s="185"/>
      <c r="AC26" s="185"/>
      <c r="AD26" s="185"/>
      <c r="AE26" s="185"/>
      <c r="AF26" s="185"/>
      <c r="AG26" s="185"/>
      <c r="AH26" s="185"/>
      <c r="AI26" s="185"/>
      <c r="AJ26" s="185"/>
      <c r="AK26" s="313">
        <f>ROUND(AG94,0)</f>
        <v>0</v>
      </c>
      <c r="AL26" s="314"/>
      <c r="AM26" s="314"/>
      <c r="AN26" s="314"/>
      <c r="AO26" s="314"/>
      <c r="AP26" s="186"/>
      <c r="AQ26" s="29"/>
      <c r="AR26" s="30"/>
      <c r="BE26" s="29"/>
    </row>
    <row r="27" spans="1:71" s="2" customFormat="1" ht="6.95" customHeight="1">
      <c r="A27" s="29"/>
      <c r="B27" s="30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29"/>
      <c r="AR27" s="30"/>
      <c r="BE27" s="29"/>
    </row>
    <row r="28" spans="1:71" s="2" customFormat="1" ht="12.75">
      <c r="A28" s="29"/>
      <c r="B28" s="30"/>
      <c r="C28" s="186"/>
      <c r="D28" s="186"/>
      <c r="E28" s="186"/>
      <c r="F28" s="186"/>
      <c r="G28" s="186"/>
      <c r="H28" s="186"/>
      <c r="I28" s="186"/>
      <c r="J28" s="186"/>
      <c r="K28" s="186"/>
      <c r="L28" s="315" t="s">
        <v>35</v>
      </c>
      <c r="M28" s="315"/>
      <c r="N28" s="315"/>
      <c r="O28" s="315"/>
      <c r="P28" s="315"/>
      <c r="Q28" s="186"/>
      <c r="R28" s="186"/>
      <c r="S28" s="186"/>
      <c r="T28" s="186"/>
      <c r="U28" s="186"/>
      <c r="V28" s="186"/>
      <c r="W28" s="315" t="s">
        <v>36</v>
      </c>
      <c r="X28" s="315"/>
      <c r="Y28" s="315"/>
      <c r="Z28" s="315"/>
      <c r="AA28" s="315"/>
      <c r="AB28" s="315"/>
      <c r="AC28" s="315"/>
      <c r="AD28" s="315"/>
      <c r="AE28" s="315"/>
      <c r="AF28" s="186"/>
      <c r="AG28" s="186"/>
      <c r="AH28" s="186"/>
      <c r="AI28" s="186"/>
      <c r="AJ28" s="186"/>
      <c r="AK28" s="315" t="s">
        <v>37</v>
      </c>
      <c r="AL28" s="315"/>
      <c r="AM28" s="315"/>
      <c r="AN28" s="315"/>
      <c r="AO28" s="315"/>
      <c r="AP28" s="186"/>
      <c r="AQ28" s="29"/>
      <c r="AR28" s="30"/>
      <c r="BE28" s="29"/>
    </row>
    <row r="29" spans="1:71" s="3" customFormat="1" ht="14.45" customHeight="1">
      <c r="B29" s="34"/>
      <c r="C29" s="179"/>
      <c r="D29" s="187" t="s">
        <v>38</v>
      </c>
      <c r="E29" s="179"/>
      <c r="F29" s="187" t="s">
        <v>39</v>
      </c>
      <c r="G29" s="179"/>
      <c r="H29" s="179"/>
      <c r="I29" s="179"/>
      <c r="J29" s="179"/>
      <c r="K29" s="179"/>
      <c r="L29" s="309">
        <v>0.21</v>
      </c>
      <c r="M29" s="291"/>
      <c r="N29" s="291"/>
      <c r="O29" s="291"/>
      <c r="P29" s="291"/>
      <c r="Q29" s="179"/>
      <c r="R29" s="179"/>
      <c r="S29" s="179"/>
      <c r="T29" s="179"/>
      <c r="U29" s="179"/>
      <c r="V29" s="179"/>
      <c r="W29" s="290">
        <f>ROUND(AZ94, 0)</f>
        <v>0</v>
      </c>
      <c r="X29" s="291"/>
      <c r="Y29" s="291"/>
      <c r="Z29" s="291"/>
      <c r="AA29" s="291"/>
      <c r="AB29" s="291"/>
      <c r="AC29" s="291"/>
      <c r="AD29" s="291"/>
      <c r="AE29" s="291"/>
      <c r="AF29" s="179"/>
      <c r="AG29" s="179"/>
      <c r="AH29" s="179"/>
      <c r="AI29" s="179"/>
      <c r="AJ29" s="179"/>
      <c r="AK29" s="290">
        <f>ROUND(AV94, 0)</f>
        <v>0</v>
      </c>
      <c r="AL29" s="291"/>
      <c r="AM29" s="291"/>
      <c r="AN29" s="291"/>
      <c r="AO29" s="291"/>
      <c r="AP29" s="179"/>
      <c r="AR29" s="34"/>
    </row>
    <row r="30" spans="1:71" s="3" customFormat="1" ht="14.45" customHeight="1">
      <c r="B30" s="34"/>
      <c r="C30" s="179"/>
      <c r="D30" s="179"/>
      <c r="E30" s="179"/>
      <c r="F30" s="187" t="s">
        <v>40</v>
      </c>
      <c r="G30" s="179"/>
      <c r="H30" s="179"/>
      <c r="I30" s="179"/>
      <c r="J30" s="179"/>
      <c r="K30" s="179"/>
      <c r="L30" s="309">
        <v>0.15</v>
      </c>
      <c r="M30" s="291"/>
      <c r="N30" s="291"/>
      <c r="O30" s="291"/>
      <c r="P30" s="291"/>
      <c r="Q30" s="179"/>
      <c r="R30" s="179"/>
      <c r="S30" s="179"/>
      <c r="T30" s="179"/>
      <c r="U30" s="179"/>
      <c r="V30" s="179"/>
      <c r="W30" s="290">
        <f>ROUND(BA94, 0)</f>
        <v>0</v>
      </c>
      <c r="X30" s="291"/>
      <c r="Y30" s="291"/>
      <c r="Z30" s="291"/>
      <c r="AA30" s="291"/>
      <c r="AB30" s="291"/>
      <c r="AC30" s="291"/>
      <c r="AD30" s="291"/>
      <c r="AE30" s="291"/>
      <c r="AF30" s="179"/>
      <c r="AG30" s="179"/>
      <c r="AH30" s="179"/>
      <c r="AI30" s="179"/>
      <c r="AJ30" s="179"/>
      <c r="AK30" s="290">
        <f>ROUND(AW94, 0)</f>
        <v>0</v>
      </c>
      <c r="AL30" s="291"/>
      <c r="AM30" s="291"/>
      <c r="AN30" s="291"/>
      <c r="AO30" s="291"/>
      <c r="AP30" s="179"/>
      <c r="AR30" s="34"/>
    </row>
    <row r="31" spans="1:71" s="3" customFormat="1" ht="14.45" hidden="1" customHeight="1">
      <c r="B31" s="34"/>
      <c r="C31" s="179"/>
      <c r="D31" s="179"/>
      <c r="E31" s="179"/>
      <c r="F31" s="187" t="s">
        <v>41</v>
      </c>
      <c r="G31" s="179"/>
      <c r="H31" s="179"/>
      <c r="I31" s="179"/>
      <c r="J31" s="179"/>
      <c r="K31" s="179"/>
      <c r="L31" s="309">
        <v>0.21</v>
      </c>
      <c r="M31" s="291"/>
      <c r="N31" s="291"/>
      <c r="O31" s="291"/>
      <c r="P31" s="291"/>
      <c r="Q31" s="179"/>
      <c r="R31" s="179"/>
      <c r="S31" s="179"/>
      <c r="T31" s="179"/>
      <c r="U31" s="179"/>
      <c r="V31" s="179"/>
      <c r="W31" s="290">
        <f>ROUND(BB94, 0)</f>
        <v>0</v>
      </c>
      <c r="X31" s="291"/>
      <c r="Y31" s="291"/>
      <c r="Z31" s="291"/>
      <c r="AA31" s="291"/>
      <c r="AB31" s="291"/>
      <c r="AC31" s="291"/>
      <c r="AD31" s="291"/>
      <c r="AE31" s="291"/>
      <c r="AF31" s="179"/>
      <c r="AG31" s="179"/>
      <c r="AH31" s="179"/>
      <c r="AI31" s="179"/>
      <c r="AJ31" s="179"/>
      <c r="AK31" s="290">
        <v>0</v>
      </c>
      <c r="AL31" s="291"/>
      <c r="AM31" s="291"/>
      <c r="AN31" s="291"/>
      <c r="AO31" s="291"/>
      <c r="AP31" s="179"/>
      <c r="AR31" s="34"/>
    </row>
    <row r="32" spans="1:71" s="3" customFormat="1" ht="14.45" hidden="1" customHeight="1">
      <c r="B32" s="34"/>
      <c r="C32" s="179"/>
      <c r="D32" s="179"/>
      <c r="E32" s="179"/>
      <c r="F32" s="187" t="s">
        <v>42</v>
      </c>
      <c r="G32" s="179"/>
      <c r="H32" s="179"/>
      <c r="I32" s="179"/>
      <c r="J32" s="179"/>
      <c r="K32" s="179"/>
      <c r="L32" s="309">
        <v>0.15</v>
      </c>
      <c r="M32" s="291"/>
      <c r="N32" s="291"/>
      <c r="O32" s="291"/>
      <c r="P32" s="291"/>
      <c r="Q32" s="179"/>
      <c r="R32" s="179"/>
      <c r="S32" s="179"/>
      <c r="T32" s="179"/>
      <c r="U32" s="179"/>
      <c r="V32" s="179"/>
      <c r="W32" s="290">
        <f>ROUND(BC94, 0)</f>
        <v>0</v>
      </c>
      <c r="X32" s="291"/>
      <c r="Y32" s="291"/>
      <c r="Z32" s="291"/>
      <c r="AA32" s="291"/>
      <c r="AB32" s="291"/>
      <c r="AC32" s="291"/>
      <c r="AD32" s="291"/>
      <c r="AE32" s="291"/>
      <c r="AF32" s="179"/>
      <c r="AG32" s="179"/>
      <c r="AH32" s="179"/>
      <c r="AI32" s="179"/>
      <c r="AJ32" s="179"/>
      <c r="AK32" s="290">
        <v>0</v>
      </c>
      <c r="AL32" s="291"/>
      <c r="AM32" s="291"/>
      <c r="AN32" s="291"/>
      <c r="AO32" s="291"/>
      <c r="AP32" s="179"/>
      <c r="AR32" s="34"/>
    </row>
    <row r="33" spans="1:57" s="3" customFormat="1" ht="14.45" hidden="1" customHeight="1">
      <c r="B33" s="34"/>
      <c r="C33" s="179"/>
      <c r="D33" s="179"/>
      <c r="E33" s="179"/>
      <c r="F33" s="187" t="s">
        <v>43</v>
      </c>
      <c r="G33" s="179"/>
      <c r="H33" s="179"/>
      <c r="I33" s="179"/>
      <c r="J33" s="179"/>
      <c r="K33" s="179"/>
      <c r="L33" s="309">
        <v>0</v>
      </c>
      <c r="M33" s="291"/>
      <c r="N33" s="291"/>
      <c r="O33" s="291"/>
      <c r="P33" s="291"/>
      <c r="Q33" s="179"/>
      <c r="R33" s="179"/>
      <c r="S33" s="179"/>
      <c r="T33" s="179"/>
      <c r="U33" s="179"/>
      <c r="V33" s="179"/>
      <c r="W33" s="290">
        <f>ROUND(BD94, 0)</f>
        <v>0</v>
      </c>
      <c r="X33" s="291"/>
      <c r="Y33" s="291"/>
      <c r="Z33" s="291"/>
      <c r="AA33" s="291"/>
      <c r="AB33" s="291"/>
      <c r="AC33" s="291"/>
      <c r="AD33" s="291"/>
      <c r="AE33" s="291"/>
      <c r="AF33" s="179"/>
      <c r="AG33" s="179"/>
      <c r="AH33" s="179"/>
      <c r="AI33" s="179"/>
      <c r="AJ33" s="179"/>
      <c r="AK33" s="290">
        <v>0</v>
      </c>
      <c r="AL33" s="291"/>
      <c r="AM33" s="291"/>
      <c r="AN33" s="291"/>
      <c r="AO33" s="291"/>
      <c r="AP33" s="179"/>
      <c r="AR33" s="34"/>
    </row>
    <row r="34" spans="1:57" s="2" customFormat="1" ht="6.95" customHeight="1">
      <c r="A34" s="29"/>
      <c r="B34" s="30"/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  <c r="AA34" s="186"/>
      <c r="AB34" s="186"/>
      <c r="AC34" s="186"/>
      <c r="AD34" s="186"/>
      <c r="AE34" s="186"/>
      <c r="AF34" s="186"/>
      <c r="AG34" s="186"/>
      <c r="AH34" s="186"/>
      <c r="AI34" s="186"/>
      <c r="AJ34" s="186"/>
      <c r="AK34" s="186"/>
      <c r="AL34" s="186"/>
      <c r="AM34" s="186"/>
      <c r="AN34" s="186"/>
      <c r="AO34" s="186"/>
      <c r="AP34" s="186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44</v>
      </c>
      <c r="E35" s="183"/>
      <c r="F35" s="183"/>
      <c r="G35" s="183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3"/>
      <c r="T35" s="37" t="s">
        <v>45</v>
      </c>
      <c r="U35" s="183"/>
      <c r="V35" s="183"/>
      <c r="W35" s="183"/>
      <c r="X35" s="316" t="s">
        <v>46</v>
      </c>
      <c r="Y35" s="307"/>
      <c r="Z35" s="307"/>
      <c r="AA35" s="307"/>
      <c r="AB35" s="307"/>
      <c r="AC35" s="183"/>
      <c r="AD35" s="183"/>
      <c r="AE35" s="183"/>
      <c r="AF35" s="183"/>
      <c r="AG35" s="183"/>
      <c r="AH35" s="183"/>
      <c r="AI35" s="183"/>
      <c r="AJ35" s="183"/>
      <c r="AK35" s="306">
        <f>SUM(AK26:AK33)</f>
        <v>0</v>
      </c>
      <c r="AL35" s="307"/>
      <c r="AM35" s="307"/>
      <c r="AN35" s="307"/>
      <c r="AO35" s="308"/>
      <c r="AP35" s="35"/>
      <c r="AQ35" s="35"/>
      <c r="AR35" s="30"/>
      <c r="BE35" s="29"/>
    </row>
    <row r="36" spans="1:57" s="2" customFormat="1" ht="6.95" customHeight="1">
      <c r="A36" s="29"/>
      <c r="B36" s="30"/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186"/>
      <c r="X36" s="186"/>
      <c r="Y36" s="186"/>
      <c r="Z36" s="186"/>
      <c r="AA36" s="186"/>
      <c r="AB36" s="186"/>
      <c r="AC36" s="186"/>
      <c r="AD36" s="186"/>
      <c r="AE36" s="186"/>
      <c r="AF36" s="186"/>
      <c r="AG36" s="186"/>
      <c r="AH36" s="186"/>
      <c r="AI36" s="186"/>
      <c r="AJ36" s="186"/>
      <c r="AK36" s="186"/>
      <c r="AL36" s="186"/>
      <c r="AM36" s="186"/>
      <c r="AN36" s="186"/>
      <c r="AO36" s="186"/>
      <c r="AP36" s="186"/>
      <c r="AQ36" s="29"/>
      <c r="AR36" s="30"/>
      <c r="BE36" s="29"/>
    </row>
    <row r="37" spans="1:57" s="2" customFormat="1" ht="14.45" customHeight="1">
      <c r="A37" s="29"/>
      <c r="B37" s="30"/>
      <c r="C37" s="186"/>
      <c r="D37" s="186"/>
      <c r="E37" s="186"/>
      <c r="F37" s="186"/>
      <c r="G37" s="186"/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186"/>
      <c r="U37" s="186"/>
      <c r="V37" s="186"/>
      <c r="W37" s="186"/>
      <c r="X37" s="186"/>
      <c r="Y37" s="186"/>
      <c r="Z37" s="186"/>
      <c r="AA37" s="186"/>
      <c r="AB37" s="186"/>
      <c r="AC37" s="186"/>
      <c r="AD37" s="186"/>
      <c r="AE37" s="186"/>
      <c r="AF37" s="186"/>
      <c r="AG37" s="186"/>
      <c r="AH37" s="186"/>
      <c r="AI37" s="186"/>
      <c r="AJ37" s="186"/>
      <c r="AK37" s="186"/>
      <c r="AL37" s="186"/>
      <c r="AM37" s="186"/>
      <c r="AN37" s="186"/>
      <c r="AO37" s="186"/>
      <c r="AP37" s="186"/>
      <c r="AQ37" s="29"/>
      <c r="AR37" s="30"/>
      <c r="BE37" s="29"/>
    </row>
    <row r="38" spans="1:57" s="1" customFormat="1" ht="14.45" customHeight="1">
      <c r="B38" s="2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180"/>
      <c r="Q38" s="180"/>
      <c r="R38" s="180"/>
      <c r="S38" s="180"/>
      <c r="T38" s="180"/>
      <c r="U38" s="180"/>
      <c r="V38" s="180"/>
      <c r="W38" s="180"/>
      <c r="X38" s="180"/>
      <c r="Y38" s="180"/>
      <c r="Z38" s="180"/>
      <c r="AA38" s="180"/>
      <c r="AB38" s="180"/>
      <c r="AC38" s="180"/>
      <c r="AD38" s="180"/>
      <c r="AE38" s="180"/>
      <c r="AF38" s="180"/>
      <c r="AG38" s="180"/>
      <c r="AH38" s="180"/>
      <c r="AI38" s="180"/>
      <c r="AJ38" s="180"/>
      <c r="AK38" s="180"/>
      <c r="AL38" s="180"/>
      <c r="AM38" s="180"/>
      <c r="AN38" s="180"/>
      <c r="AO38" s="180"/>
      <c r="AP38" s="180"/>
      <c r="AR38" s="20"/>
    </row>
    <row r="39" spans="1:57" s="1" customFormat="1" ht="14.45" customHeight="1">
      <c r="B39" s="2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80"/>
      <c r="U39" s="180"/>
      <c r="V39" s="180"/>
      <c r="W39" s="180"/>
      <c r="X39" s="180"/>
      <c r="Y39" s="180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R39" s="20"/>
    </row>
    <row r="40" spans="1:57" s="1" customFormat="1" ht="14.45" customHeight="1">
      <c r="B40" s="20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180"/>
      <c r="Q40" s="180"/>
      <c r="R40" s="180"/>
      <c r="S40" s="180"/>
      <c r="T40" s="180"/>
      <c r="U40" s="180"/>
      <c r="V40" s="180"/>
      <c r="W40" s="180"/>
      <c r="X40" s="180"/>
      <c r="Y40" s="180"/>
      <c r="Z40" s="180"/>
      <c r="AA40" s="180"/>
      <c r="AB40" s="180"/>
      <c r="AC40" s="180"/>
      <c r="AD40" s="180"/>
      <c r="AE40" s="180"/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R40" s="20"/>
    </row>
    <row r="41" spans="1:57" s="1" customFormat="1" ht="14.45" customHeight="1">
      <c r="B41" s="20"/>
      <c r="C41" s="180"/>
      <c r="D41" s="180"/>
      <c r="E41" s="180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80"/>
      <c r="S41" s="180"/>
      <c r="T41" s="180"/>
      <c r="U41" s="180"/>
      <c r="V41" s="180"/>
      <c r="W41" s="180"/>
      <c r="X41" s="180"/>
      <c r="Y41" s="180"/>
      <c r="Z41" s="180"/>
      <c r="AA41" s="180"/>
      <c r="AB41" s="180"/>
      <c r="AC41" s="180"/>
      <c r="AD41" s="180"/>
      <c r="AE41" s="180"/>
      <c r="AF41" s="180"/>
      <c r="AG41" s="180"/>
      <c r="AH41" s="180"/>
      <c r="AI41" s="180"/>
      <c r="AJ41" s="180"/>
      <c r="AK41" s="180"/>
      <c r="AL41" s="180"/>
      <c r="AM41" s="180"/>
      <c r="AN41" s="180"/>
      <c r="AO41" s="180"/>
      <c r="AP41" s="180"/>
      <c r="AR41" s="20"/>
    </row>
    <row r="42" spans="1:57" s="1" customFormat="1" ht="14.45" customHeight="1">
      <c r="B42" s="20"/>
      <c r="C42" s="180"/>
      <c r="D42" s="180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80"/>
      <c r="U42" s="180"/>
      <c r="V42" s="180"/>
      <c r="W42" s="180"/>
      <c r="X42" s="180"/>
      <c r="Y42" s="180"/>
      <c r="Z42" s="180"/>
      <c r="AA42" s="180"/>
      <c r="AB42" s="180"/>
      <c r="AC42" s="180"/>
      <c r="AD42" s="180"/>
      <c r="AE42" s="180"/>
      <c r="AF42" s="180"/>
      <c r="AG42" s="180"/>
      <c r="AH42" s="180"/>
      <c r="AI42" s="180"/>
      <c r="AJ42" s="180"/>
      <c r="AK42" s="180"/>
      <c r="AL42" s="180"/>
      <c r="AM42" s="180"/>
      <c r="AN42" s="180"/>
      <c r="AO42" s="180"/>
      <c r="AP42" s="180"/>
      <c r="AR42" s="20"/>
    </row>
    <row r="43" spans="1:57" s="1" customFormat="1" ht="14.45" customHeight="1">
      <c r="B43" s="20"/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80"/>
      <c r="Q43" s="180"/>
      <c r="R43" s="180"/>
      <c r="S43" s="180"/>
      <c r="T43" s="180"/>
      <c r="U43" s="180"/>
      <c r="V43" s="180"/>
      <c r="W43" s="180"/>
      <c r="X43" s="180"/>
      <c r="Y43" s="180"/>
      <c r="Z43" s="180"/>
      <c r="AA43" s="180"/>
      <c r="AB43" s="180"/>
      <c r="AC43" s="180"/>
      <c r="AD43" s="180"/>
      <c r="AE43" s="180"/>
      <c r="AF43" s="180"/>
      <c r="AG43" s="180"/>
      <c r="AH43" s="180"/>
      <c r="AI43" s="180"/>
      <c r="AJ43" s="180"/>
      <c r="AK43" s="180"/>
      <c r="AL43" s="180"/>
      <c r="AM43" s="180"/>
      <c r="AN43" s="180"/>
      <c r="AO43" s="180"/>
      <c r="AP43" s="180"/>
      <c r="AR43" s="20"/>
    </row>
    <row r="44" spans="1:57" s="1" customFormat="1" ht="14.45" customHeight="1">
      <c r="B44" s="20"/>
      <c r="C44" s="180"/>
      <c r="D44" s="180"/>
      <c r="E44" s="180"/>
      <c r="F44" s="180"/>
      <c r="G44" s="180"/>
      <c r="H44" s="180"/>
      <c r="I44" s="180"/>
      <c r="J44" s="180"/>
      <c r="K44" s="180"/>
      <c r="L44" s="180"/>
      <c r="M44" s="180"/>
      <c r="N44" s="180"/>
      <c r="O44" s="180"/>
      <c r="P44" s="180"/>
      <c r="Q44" s="180"/>
      <c r="R44" s="180"/>
      <c r="S44" s="180"/>
      <c r="T44" s="180"/>
      <c r="U44" s="180"/>
      <c r="V44" s="180"/>
      <c r="W44" s="180"/>
      <c r="X44" s="180"/>
      <c r="Y44" s="180"/>
      <c r="Z44" s="180"/>
      <c r="AA44" s="180"/>
      <c r="AB44" s="180"/>
      <c r="AC44" s="180"/>
      <c r="AD44" s="180"/>
      <c r="AE44" s="180"/>
      <c r="AF44" s="180"/>
      <c r="AG44" s="180"/>
      <c r="AH44" s="180"/>
      <c r="AI44" s="180"/>
      <c r="AJ44" s="180"/>
      <c r="AK44" s="180"/>
      <c r="AL44" s="180"/>
      <c r="AM44" s="180"/>
      <c r="AN44" s="180"/>
      <c r="AO44" s="180"/>
      <c r="AP44" s="180"/>
      <c r="AR44" s="20"/>
    </row>
    <row r="45" spans="1:57" s="1" customFormat="1" ht="14.45" customHeight="1">
      <c r="B45" s="20"/>
      <c r="C45" s="180"/>
      <c r="D45" s="180"/>
      <c r="E45" s="180"/>
      <c r="F45" s="180"/>
      <c r="G45" s="180"/>
      <c r="H45" s="180"/>
      <c r="I45" s="180"/>
      <c r="J45" s="180"/>
      <c r="K45" s="180"/>
      <c r="L45" s="180"/>
      <c r="M45" s="180"/>
      <c r="N45" s="180"/>
      <c r="O45" s="180"/>
      <c r="P45" s="180"/>
      <c r="Q45" s="180"/>
      <c r="R45" s="180"/>
      <c r="S45" s="180"/>
      <c r="T45" s="180"/>
      <c r="U45" s="180"/>
      <c r="V45" s="180"/>
      <c r="W45" s="180"/>
      <c r="X45" s="180"/>
      <c r="Y45" s="180"/>
      <c r="Z45" s="180"/>
      <c r="AA45" s="180"/>
      <c r="AB45" s="180"/>
      <c r="AC45" s="180"/>
      <c r="AD45" s="180"/>
      <c r="AE45" s="180"/>
      <c r="AF45" s="180"/>
      <c r="AG45" s="180"/>
      <c r="AH45" s="180"/>
      <c r="AI45" s="180"/>
      <c r="AJ45" s="180"/>
      <c r="AK45" s="180"/>
      <c r="AL45" s="180"/>
      <c r="AM45" s="180"/>
      <c r="AN45" s="180"/>
      <c r="AO45" s="180"/>
      <c r="AP45" s="180"/>
      <c r="AR45" s="20"/>
    </row>
    <row r="46" spans="1:57" s="1" customFormat="1" ht="14.45" customHeight="1">
      <c r="B46" s="20"/>
      <c r="C46" s="180"/>
      <c r="D46" s="180"/>
      <c r="E46" s="180"/>
      <c r="F46" s="180"/>
      <c r="G46" s="180"/>
      <c r="H46" s="180"/>
      <c r="I46" s="180"/>
      <c r="J46" s="180"/>
      <c r="K46" s="180"/>
      <c r="L46" s="180"/>
      <c r="M46" s="180"/>
      <c r="N46" s="180"/>
      <c r="O46" s="180"/>
      <c r="P46" s="180"/>
      <c r="Q46" s="180"/>
      <c r="R46" s="180"/>
      <c r="S46" s="180"/>
      <c r="T46" s="180"/>
      <c r="U46" s="180"/>
      <c r="V46" s="180"/>
      <c r="W46" s="180"/>
      <c r="X46" s="180"/>
      <c r="Y46" s="180"/>
      <c r="Z46" s="180"/>
      <c r="AA46" s="180"/>
      <c r="AB46" s="180"/>
      <c r="AC46" s="180"/>
      <c r="AD46" s="180"/>
      <c r="AE46" s="180"/>
      <c r="AF46" s="180"/>
      <c r="AG46" s="180"/>
      <c r="AH46" s="180"/>
      <c r="AI46" s="180"/>
      <c r="AJ46" s="180"/>
      <c r="AK46" s="180"/>
      <c r="AL46" s="180"/>
      <c r="AM46" s="180"/>
      <c r="AN46" s="180"/>
      <c r="AO46" s="180"/>
      <c r="AP46" s="180"/>
      <c r="AR46" s="20"/>
    </row>
    <row r="47" spans="1:57" s="1" customFormat="1" ht="14.45" customHeight="1">
      <c r="B47" s="20"/>
      <c r="C47" s="180"/>
      <c r="D47" s="180"/>
      <c r="E47" s="180"/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180"/>
      <c r="Q47" s="180"/>
      <c r="R47" s="180"/>
      <c r="S47" s="180"/>
      <c r="T47" s="180"/>
      <c r="U47" s="180"/>
      <c r="V47" s="180"/>
      <c r="W47" s="180"/>
      <c r="X47" s="180"/>
      <c r="Y47" s="180"/>
      <c r="Z47" s="180"/>
      <c r="AA47" s="180"/>
      <c r="AB47" s="180"/>
      <c r="AC47" s="180"/>
      <c r="AD47" s="180"/>
      <c r="AE47" s="180"/>
      <c r="AF47" s="180"/>
      <c r="AG47" s="180"/>
      <c r="AH47" s="180"/>
      <c r="AI47" s="180"/>
      <c r="AJ47" s="180"/>
      <c r="AK47" s="180"/>
      <c r="AL47" s="180"/>
      <c r="AM47" s="180"/>
      <c r="AN47" s="180"/>
      <c r="AO47" s="180"/>
      <c r="AP47" s="180"/>
      <c r="AR47" s="20"/>
    </row>
    <row r="48" spans="1:57" s="1" customFormat="1" ht="14.45" customHeight="1">
      <c r="B48" s="20"/>
      <c r="C48" s="180"/>
      <c r="D48" s="180"/>
      <c r="E48" s="180"/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180"/>
      <c r="Q48" s="180"/>
      <c r="R48" s="180"/>
      <c r="S48" s="180"/>
      <c r="T48" s="180"/>
      <c r="U48" s="180"/>
      <c r="V48" s="180"/>
      <c r="W48" s="180"/>
      <c r="X48" s="180"/>
      <c r="Y48" s="180"/>
      <c r="Z48" s="180"/>
      <c r="AA48" s="180"/>
      <c r="AB48" s="180"/>
      <c r="AC48" s="180"/>
      <c r="AD48" s="180"/>
      <c r="AE48" s="180"/>
      <c r="AF48" s="180"/>
      <c r="AG48" s="180"/>
      <c r="AH48" s="180"/>
      <c r="AI48" s="180"/>
      <c r="AJ48" s="180"/>
      <c r="AK48" s="180"/>
      <c r="AL48" s="180"/>
      <c r="AM48" s="180"/>
      <c r="AN48" s="180"/>
      <c r="AO48" s="180"/>
      <c r="AP48" s="180"/>
      <c r="AR48" s="20"/>
    </row>
    <row r="49" spans="1:57" s="2" customFormat="1" ht="14.45" customHeight="1">
      <c r="B49" s="38"/>
      <c r="D49" s="39" t="s">
        <v>47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48</v>
      </c>
      <c r="AI49" s="40"/>
      <c r="AJ49" s="40"/>
      <c r="AK49" s="40"/>
      <c r="AL49" s="40"/>
      <c r="AM49" s="40"/>
      <c r="AN49" s="40"/>
      <c r="AO49" s="40"/>
      <c r="AR49" s="38"/>
    </row>
    <row r="50" spans="1:57">
      <c r="B50" s="20"/>
      <c r="C50" s="180"/>
      <c r="D50" s="180"/>
      <c r="E50" s="180"/>
      <c r="F50" s="180"/>
      <c r="G50" s="180"/>
      <c r="H50" s="180"/>
      <c r="I50" s="180"/>
      <c r="J50" s="180"/>
      <c r="K50" s="180"/>
      <c r="L50" s="180"/>
      <c r="M50" s="180"/>
      <c r="N50" s="180"/>
      <c r="O50" s="180"/>
      <c r="P50" s="180"/>
      <c r="Q50" s="180"/>
      <c r="R50" s="180"/>
      <c r="S50" s="180"/>
      <c r="T50" s="180"/>
      <c r="U50" s="180"/>
      <c r="V50" s="180"/>
      <c r="W50" s="180"/>
      <c r="X50" s="180"/>
      <c r="Y50" s="180"/>
      <c r="Z50" s="180"/>
      <c r="AA50" s="180"/>
      <c r="AB50" s="180"/>
      <c r="AC50" s="180"/>
      <c r="AD50" s="180"/>
      <c r="AE50" s="180"/>
      <c r="AF50" s="180"/>
      <c r="AG50" s="180"/>
      <c r="AH50" s="180"/>
      <c r="AI50" s="180"/>
      <c r="AJ50" s="180"/>
      <c r="AK50" s="180"/>
      <c r="AL50" s="180"/>
      <c r="AM50" s="180"/>
      <c r="AN50" s="180"/>
      <c r="AO50" s="180"/>
      <c r="AP50" s="180"/>
      <c r="AR50" s="20"/>
    </row>
    <row r="51" spans="1:57">
      <c r="B51" s="20"/>
      <c r="C51" s="180"/>
      <c r="D51" s="180"/>
      <c r="E51" s="180"/>
      <c r="F51" s="180"/>
      <c r="G51" s="180"/>
      <c r="H51" s="180"/>
      <c r="I51" s="180"/>
      <c r="J51" s="180"/>
      <c r="K51" s="180"/>
      <c r="L51" s="180"/>
      <c r="M51" s="180"/>
      <c r="N51" s="180"/>
      <c r="O51" s="180"/>
      <c r="P51" s="180"/>
      <c r="Q51" s="180"/>
      <c r="R51" s="180"/>
      <c r="S51" s="180"/>
      <c r="T51" s="180"/>
      <c r="U51" s="180"/>
      <c r="V51" s="180"/>
      <c r="W51" s="180"/>
      <c r="X51" s="180"/>
      <c r="Y51" s="180"/>
      <c r="Z51" s="180"/>
      <c r="AA51" s="180"/>
      <c r="AB51" s="180"/>
      <c r="AC51" s="180"/>
      <c r="AD51" s="180"/>
      <c r="AE51" s="180"/>
      <c r="AF51" s="180"/>
      <c r="AG51" s="180"/>
      <c r="AH51" s="180"/>
      <c r="AI51" s="180"/>
      <c r="AJ51" s="180"/>
      <c r="AK51" s="180"/>
      <c r="AL51" s="180"/>
      <c r="AM51" s="180"/>
      <c r="AN51" s="180"/>
      <c r="AO51" s="180"/>
      <c r="AP51" s="180"/>
      <c r="AR51" s="20"/>
    </row>
    <row r="52" spans="1:57">
      <c r="B52" s="20"/>
      <c r="C52" s="180"/>
      <c r="D52" s="180"/>
      <c r="E52" s="180"/>
      <c r="F52" s="180"/>
      <c r="G52" s="180"/>
      <c r="H52" s="180"/>
      <c r="I52" s="180"/>
      <c r="J52" s="180"/>
      <c r="K52" s="180"/>
      <c r="L52" s="180"/>
      <c r="M52" s="180"/>
      <c r="N52" s="180"/>
      <c r="O52" s="180"/>
      <c r="P52" s="180"/>
      <c r="Q52" s="180"/>
      <c r="R52" s="180"/>
      <c r="S52" s="180"/>
      <c r="T52" s="180"/>
      <c r="U52" s="180"/>
      <c r="V52" s="180"/>
      <c r="W52" s="180"/>
      <c r="X52" s="180"/>
      <c r="Y52" s="180"/>
      <c r="Z52" s="180"/>
      <c r="AA52" s="180"/>
      <c r="AB52" s="180"/>
      <c r="AC52" s="180"/>
      <c r="AD52" s="180"/>
      <c r="AE52" s="180"/>
      <c r="AF52" s="180"/>
      <c r="AG52" s="180"/>
      <c r="AH52" s="180"/>
      <c r="AI52" s="180"/>
      <c r="AJ52" s="180"/>
      <c r="AK52" s="180"/>
      <c r="AL52" s="180"/>
      <c r="AM52" s="180"/>
      <c r="AN52" s="180"/>
      <c r="AO52" s="180"/>
      <c r="AP52" s="180"/>
      <c r="AR52" s="20"/>
    </row>
    <row r="53" spans="1:57">
      <c r="B53" s="20"/>
      <c r="C53" s="180"/>
      <c r="D53" s="180"/>
      <c r="E53" s="180"/>
      <c r="F53" s="180"/>
      <c r="G53" s="180"/>
      <c r="H53" s="180"/>
      <c r="I53" s="180"/>
      <c r="J53" s="180"/>
      <c r="K53" s="180"/>
      <c r="L53" s="180"/>
      <c r="M53" s="180"/>
      <c r="N53" s="180"/>
      <c r="O53" s="180"/>
      <c r="P53" s="180"/>
      <c r="Q53" s="180"/>
      <c r="R53" s="180"/>
      <c r="S53" s="180"/>
      <c r="T53" s="180"/>
      <c r="U53" s="180"/>
      <c r="V53" s="180"/>
      <c r="W53" s="180"/>
      <c r="X53" s="180"/>
      <c r="Y53" s="180"/>
      <c r="Z53" s="180"/>
      <c r="AA53" s="180"/>
      <c r="AB53" s="180"/>
      <c r="AC53" s="180"/>
      <c r="AD53" s="180"/>
      <c r="AE53" s="180"/>
      <c r="AF53" s="180"/>
      <c r="AG53" s="180"/>
      <c r="AH53" s="180"/>
      <c r="AI53" s="180"/>
      <c r="AJ53" s="180"/>
      <c r="AK53" s="180"/>
      <c r="AL53" s="180"/>
      <c r="AM53" s="180"/>
      <c r="AN53" s="180"/>
      <c r="AO53" s="180"/>
      <c r="AP53" s="180"/>
      <c r="AR53" s="20"/>
    </row>
    <row r="54" spans="1:57">
      <c r="B54" s="20"/>
      <c r="C54" s="180"/>
      <c r="D54" s="180"/>
      <c r="E54" s="180"/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0"/>
      <c r="S54" s="180"/>
      <c r="T54" s="180"/>
      <c r="U54" s="180"/>
      <c r="V54" s="180"/>
      <c r="W54" s="180"/>
      <c r="X54" s="180"/>
      <c r="Y54" s="180"/>
      <c r="Z54" s="180"/>
      <c r="AA54" s="180"/>
      <c r="AB54" s="180"/>
      <c r="AC54" s="180"/>
      <c r="AD54" s="180"/>
      <c r="AE54" s="180"/>
      <c r="AF54" s="180"/>
      <c r="AG54" s="180"/>
      <c r="AH54" s="180"/>
      <c r="AI54" s="180"/>
      <c r="AJ54" s="180"/>
      <c r="AK54" s="180"/>
      <c r="AL54" s="180"/>
      <c r="AM54" s="180"/>
      <c r="AN54" s="180"/>
      <c r="AO54" s="180"/>
      <c r="AP54" s="180"/>
      <c r="AR54" s="20"/>
    </row>
    <row r="55" spans="1:57">
      <c r="B55" s="20"/>
      <c r="C55" s="180"/>
      <c r="D55" s="180"/>
      <c r="E55" s="180"/>
      <c r="F55" s="180"/>
      <c r="G55" s="180"/>
      <c r="H55" s="180"/>
      <c r="I55" s="180"/>
      <c r="J55" s="180"/>
      <c r="K55" s="180"/>
      <c r="L55" s="180"/>
      <c r="M55" s="180"/>
      <c r="N55" s="180"/>
      <c r="O55" s="180"/>
      <c r="P55" s="180"/>
      <c r="Q55" s="180"/>
      <c r="R55" s="180"/>
      <c r="S55" s="180"/>
      <c r="T55" s="180"/>
      <c r="U55" s="180"/>
      <c r="V55" s="180"/>
      <c r="W55" s="180"/>
      <c r="X55" s="180"/>
      <c r="Y55" s="180"/>
      <c r="Z55" s="180"/>
      <c r="AA55" s="180"/>
      <c r="AB55" s="180"/>
      <c r="AC55" s="180"/>
      <c r="AD55" s="180"/>
      <c r="AE55" s="180"/>
      <c r="AF55" s="180"/>
      <c r="AG55" s="180"/>
      <c r="AH55" s="180"/>
      <c r="AI55" s="180"/>
      <c r="AJ55" s="180"/>
      <c r="AK55" s="180"/>
      <c r="AL55" s="180"/>
      <c r="AM55" s="180"/>
      <c r="AN55" s="180"/>
      <c r="AO55" s="180"/>
      <c r="AP55" s="180"/>
      <c r="AR55" s="20"/>
    </row>
    <row r="56" spans="1:57">
      <c r="B56" s="20"/>
      <c r="C56" s="180"/>
      <c r="D56" s="180"/>
      <c r="E56" s="180"/>
      <c r="F56" s="180"/>
      <c r="G56" s="180"/>
      <c r="H56" s="180"/>
      <c r="I56" s="180"/>
      <c r="J56" s="180"/>
      <c r="K56" s="180"/>
      <c r="L56" s="180"/>
      <c r="M56" s="180"/>
      <c r="N56" s="180"/>
      <c r="O56" s="180"/>
      <c r="P56" s="180"/>
      <c r="Q56" s="180"/>
      <c r="R56" s="180"/>
      <c r="S56" s="180"/>
      <c r="T56" s="180"/>
      <c r="U56" s="180"/>
      <c r="V56" s="180"/>
      <c r="W56" s="180"/>
      <c r="X56" s="180"/>
      <c r="Y56" s="180"/>
      <c r="Z56" s="180"/>
      <c r="AA56" s="180"/>
      <c r="AB56" s="180"/>
      <c r="AC56" s="180"/>
      <c r="AD56" s="180"/>
      <c r="AE56" s="180"/>
      <c r="AF56" s="180"/>
      <c r="AG56" s="180"/>
      <c r="AH56" s="180"/>
      <c r="AI56" s="180"/>
      <c r="AJ56" s="180"/>
      <c r="AK56" s="180"/>
      <c r="AL56" s="180"/>
      <c r="AM56" s="180"/>
      <c r="AN56" s="180"/>
      <c r="AO56" s="180"/>
      <c r="AP56" s="180"/>
      <c r="AR56" s="20"/>
    </row>
    <row r="57" spans="1:57">
      <c r="B57" s="20"/>
      <c r="C57" s="180"/>
      <c r="D57" s="180"/>
      <c r="E57" s="180"/>
      <c r="F57" s="180"/>
      <c r="G57" s="180"/>
      <c r="H57" s="180"/>
      <c r="I57" s="180"/>
      <c r="J57" s="180"/>
      <c r="K57" s="180"/>
      <c r="L57" s="180"/>
      <c r="M57" s="180"/>
      <c r="N57" s="180"/>
      <c r="O57" s="180"/>
      <c r="P57" s="180"/>
      <c r="Q57" s="180"/>
      <c r="R57" s="180"/>
      <c r="S57" s="180"/>
      <c r="T57" s="180"/>
      <c r="U57" s="180"/>
      <c r="V57" s="180"/>
      <c r="W57" s="180"/>
      <c r="X57" s="180"/>
      <c r="Y57" s="180"/>
      <c r="Z57" s="180"/>
      <c r="AA57" s="180"/>
      <c r="AB57" s="180"/>
      <c r="AC57" s="180"/>
      <c r="AD57" s="180"/>
      <c r="AE57" s="180"/>
      <c r="AF57" s="180"/>
      <c r="AG57" s="180"/>
      <c r="AH57" s="180"/>
      <c r="AI57" s="180"/>
      <c r="AJ57" s="180"/>
      <c r="AK57" s="180"/>
      <c r="AL57" s="180"/>
      <c r="AM57" s="180"/>
      <c r="AN57" s="180"/>
      <c r="AO57" s="180"/>
      <c r="AP57" s="180"/>
      <c r="AR57" s="20"/>
    </row>
    <row r="58" spans="1:57">
      <c r="B58" s="20"/>
      <c r="C58" s="180"/>
      <c r="D58" s="180"/>
      <c r="E58" s="180"/>
      <c r="F58" s="180"/>
      <c r="G58" s="180"/>
      <c r="H58" s="180"/>
      <c r="I58" s="180"/>
      <c r="J58" s="180"/>
      <c r="K58" s="180"/>
      <c r="L58" s="180"/>
      <c r="M58" s="180"/>
      <c r="N58" s="180"/>
      <c r="O58" s="180"/>
      <c r="P58" s="180"/>
      <c r="Q58" s="180"/>
      <c r="R58" s="180"/>
      <c r="S58" s="180"/>
      <c r="T58" s="180"/>
      <c r="U58" s="180"/>
      <c r="V58" s="180"/>
      <c r="W58" s="180"/>
      <c r="X58" s="180"/>
      <c r="Y58" s="180"/>
      <c r="Z58" s="180"/>
      <c r="AA58" s="180"/>
      <c r="AB58" s="180"/>
      <c r="AC58" s="180"/>
      <c r="AD58" s="180"/>
      <c r="AE58" s="180"/>
      <c r="AF58" s="180"/>
      <c r="AG58" s="180"/>
      <c r="AH58" s="180"/>
      <c r="AI58" s="180"/>
      <c r="AJ58" s="180"/>
      <c r="AK58" s="180"/>
      <c r="AL58" s="180"/>
      <c r="AM58" s="180"/>
      <c r="AN58" s="180"/>
      <c r="AO58" s="180"/>
      <c r="AP58" s="180"/>
      <c r="AR58" s="20"/>
    </row>
    <row r="59" spans="1:57">
      <c r="B59" s="20"/>
      <c r="C59" s="180"/>
      <c r="D59" s="180"/>
      <c r="E59" s="180"/>
      <c r="F59" s="180"/>
      <c r="G59" s="180"/>
      <c r="H59" s="180"/>
      <c r="I59" s="180"/>
      <c r="J59" s="180"/>
      <c r="K59" s="180"/>
      <c r="L59" s="180"/>
      <c r="M59" s="180"/>
      <c r="N59" s="180"/>
      <c r="O59" s="180"/>
      <c r="P59" s="180"/>
      <c r="Q59" s="180"/>
      <c r="R59" s="180"/>
      <c r="S59" s="180"/>
      <c r="T59" s="180"/>
      <c r="U59" s="180"/>
      <c r="V59" s="180"/>
      <c r="W59" s="180"/>
      <c r="X59" s="180"/>
      <c r="Y59" s="180"/>
      <c r="Z59" s="180"/>
      <c r="AA59" s="180"/>
      <c r="AB59" s="180"/>
      <c r="AC59" s="180"/>
      <c r="AD59" s="180"/>
      <c r="AE59" s="180"/>
      <c r="AF59" s="180"/>
      <c r="AG59" s="180"/>
      <c r="AH59" s="180"/>
      <c r="AI59" s="180"/>
      <c r="AJ59" s="180"/>
      <c r="AK59" s="180"/>
      <c r="AL59" s="180"/>
      <c r="AM59" s="180"/>
      <c r="AN59" s="180"/>
      <c r="AO59" s="180"/>
      <c r="AP59" s="180"/>
      <c r="AR59" s="20"/>
    </row>
    <row r="60" spans="1:57" s="2" customFormat="1" ht="12.75">
      <c r="A60" s="29"/>
      <c r="B60" s="30"/>
      <c r="C60" s="186"/>
      <c r="D60" s="41" t="s">
        <v>49</v>
      </c>
      <c r="E60" s="185"/>
      <c r="F60" s="185"/>
      <c r="G60" s="185"/>
      <c r="H60" s="185"/>
      <c r="I60" s="185"/>
      <c r="J60" s="185"/>
      <c r="K60" s="185"/>
      <c r="L60" s="185"/>
      <c r="M60" s="185"/>
      <c r="N60" s="185"/>
      <c r="O60" s="185"/>
      <c r="P60" s="185"/>
      <c r="Q60" s="185"/>
      <c r="R60" s="185"/>
      <c r="S60" s="185"/>
      <c r="T60" s="185"/>
      <c r="U60" s="185"/>
      <c r="V60" s="41" t="s">
        <v>50</v>
      </c>
      <c r="W60" s="185"/>
      <c r="X60" s="185"/>
      <c r="Y60" s="185"/>
      <c r="Z60" s="185"/>
      <c r="AA60" s="185"/>
      <c r="AB60" s="185"/>
      <c r="AC60" s="185"/>
      <c r="AD60" s="185"/>
      <c r="AE60" s="185"/>
      <c r="AF60" s="185"/>
      <c r="AG60" s="185"/>
      <c r="AH60" s="41" t="s">
        <v>49</v>
      </c>
      <c r="AI60" s="185"/>
      <c r="AJ60" s="185"/>
      <c r="AK60" s="185"/>
      <c r="AL60" s="185"/>
      <c r="AM60" s="41" t="s">
        <v>50</v>
      </c>
      <c r="AN60" s="185"/>
      <c r="AO60" s="185"/>
      <c r="AP60" s="186"/>
      <c r="AQ60" s="29"/>
      <c r="AR60" s="30"/>
      <c r="BE60" s="29"/>
    </row>
    <row r="61" spans="1:57">
      <c r="B61" s="20"/>
      <c r="C61" s="180"/>
      <c r="D61" s="180"/>
      <c r="E61" s="180"/>
      <c r="F61" s="180"/>
      <c r="G61" s="180"/>
      <c r="H61" s="180"/>
      <c r="I61" s="180"/>
      <c r="J61" s="180"/>
      <c r="K61" s="180"/>
      <c r="L61" s="180"/>
      <c r="M61" s="180"/>
      <c r="N61" s="180"/>
      <c r="O61" s="180"/>
      <c r="P61" s="180"/>
      <c r="Q61" s="180"/>
      <c r="R61" s="180"/>
      <c r="S61" s="180"/>
      <c r="T61" s="180"/>
      <c r="U61" s="180"/>
      <c r="V61" s="180"/>
      <c r="W61" s="180"/>
      <c r="X61" s="180"/>
      <c r="Y61" s="180"/>
      <c r="Z61" s="180"/>
      <c r="AA61" s="180"/>
      <c r="AB61" s="180"/>
      <c r="AC61" s="180"/>
      <c r="AD61" s="180"/>
      <c r="AE61" s="180"/>
      <c r="AF61" s="180"/>
      <c r="AG61" s="180"/>
      <c r="AH61" s="180"/>
      <c r="AI61" s="180"/>
      <c r="AJ61" s="180"/>
      <c r="AK61" s="180"/>
      <c r="AL61" s="180"/>
      <c r="AM61" s="180"/>
      <c r="AN61" s="180"/>
      <c r="AO61" s="180"/>
      <c r="AP61" s="180"/>
      <c r="AR61" s="20"/>
    </row>
    <row r="62" spans="1:57">
      <c r="B62" s="20"/>
      <c r="C62" s="180"/>
      <c r="D62" s="180"/>
      <c r="E62" s="180"/>
      <c r="F62" s="180"/>
      <c r="G62" s="180"/>
      <c r="H62" s="180"/>
      <c r="I62" s="180"/>
      <c r="J62" s="180"/>
      <c r="K62" s="180"/>
      <c r="L62" s="180"/>
      <c r="M62" s="180"/>
      <c r="N62" s="180"/>
      <c r="O62" s="180"/>
      <c r="P62" s="180"/>
      <c r="Q62" s="180"/>
      <c r="R62" s="180"/>
      <c r="S62" s="180"/>
      <c r="T62" s="180"/>
      <c r="U62" s="180"/>
      <c r="V62" s="180"/>
      <c r="W62" s="180"/>
      <c r="X62" s="180"/>
      <c r="Y62" s="180"/>
      <c r="Z62" s="180"/>
      <c r="AA62" s="180"/>
      <c r="AB62" s="180"/>
      <c r="AC62" s="180"/>
      <c r="AD62" s="180"/>
      <c r="AE62" s="180"/>
      <c r="AF62" s="180"/>
      <c r="AG62" s="180"/>
      <c r="AH62" s="180"/>
      <c r="AI62" s="180"/>
      <c r="AJ62" s="180"/>
      <c r="AK62" s="180"/>
      <c r="AL62" s="180"/>
      <c r="AM62" s="180"/>
      <c r="AN62" s="180"/>
      <c r="AO62" s="180"/>
      <c r="AP62" s="180"/>
      <c r="AR62" s="20"/>
    </row>
    <row r="63" spans="1:57">
      <c r="B63" s="20"/>
      <c r="C63" s="180"/>
      <c r="D63" s="180"/>
      <c r="E63" s="180"/>
      <c r="F63" s="180"/>
      <c r="G63" s="180"/>
      <c r="H63" s="180"/>
      <c r="I63" s="180"/>
      <c r="J63" s="180"/>
      <c r="K63" s="180"/>
      <c r="L63" s="180"/>
      <c r="M63" s="180"/>
      <c r="N63" s="180"/>
      <c r="O63" s="180"/>
      <c r="P63" s="180"/>
      <c r="Q63" s="180"/>
      <c r="R63" s="180"/>
      <c r="S63" s="180"/>
      <c r="T63" s="180"/>
      <c r="U63" s="180"/>
      <c r="V63" s="180"/>
      <c r="W63" s="180"/>
      <c r="X63" s="180"/>
      <c r="Y63" s="180"/>
      <c r="Z63" s="180"/>
      <c r="AA63" s="180"/>
      <c r="AB63" s="180"/>
      <c r="AC63" s="180"/>
      <c r="AD63" s="180"/>
      <c r="AE63" s="180"/>
      <c r="AF63" s="180"/>
      <c r="AG63" s="180"/>
      <c r="AH63" s="180"/>
      <c r="AI63" s="180"/>
      <c r="AJ63" s="180"/>
      <c r="AK63" s="180"/>
      <c r="AL63" s="180"/>
      <c r="AM63" s="180"/>
      <c r="AN63" s="180"/>
      <c r="AO63" s="180"/>
      <c r="AP63" s="180"/>
      <c r="AR63" s="20"/>
    </row>
    <row r="64" spans="1:57" s="2" customFormat="1" ht="12.75">
      <c r="A64" s="29"/>
      <c r="B64" s="30"/>
      <c r="C64" s="186"/>
      <c r="D64" s="39" t="s">
        <v>51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52</v>
      </c>
      <c r="AI64" s="42"/>
      <c r="AJ64" s="42"/>
      <c r="AK64" s="42"/>
      <c r="AL64" s="42"/>
      <c r="AM64" s="42"/>
      <c r="AN64" s="42"/>
      <c r="AO64" s="42"/>
      <c r="AP64" s="186"/>
      <c r="AQ64" s="29"/>
      <c r="AR64" s="30"/>
      <c r="BE64" s="29"/>
    </row>
    <row r="65" spans="1:57">
      <c r="B65" s="20"/>
      <c r="C65" s="180"/>
      <c r="D65" s="180"/>
      <c r="E65" s="180"/>
      <c r="F65" s="180"/>
      <c r="G65" s="180"/>
      <c r="H65" s="180"/>
      <c r="I65" s="180"/>
      <c r="J65" s="180"/>
      <c r="K65" s="180"/>
      <c r="L65" s="180"/>
      <c r="M65" s="180"/>
      <c r="N65" s="180"/>
      <c r="O65" s="180"/>
      <c r="P65" s="180"/>
      <c r="Q65" s="180"/>
      <c r="R65" s="180"/>
      <c r="S65" s="180"/>
      <c r="T65" s="180"/>
      <c r="U65" s="180"/>
      <c r="V65" s="180"/>
      <c r="W65" s="180"/>
      <c r="X65" s="180"/>
      <c r="Y65" s="180"/>
      <c r="Z65" s="180"/>
      <c r="AA65" s="180"/>
      <c r="AB65" s="180"/>
      <c r="AC65" s="180"/>
      <c r="AD65" s="180"/>
      <c r="AE65" s="180"/>
      <c r="AF65" s="180"/>
      <c r="AG65" s="180"/>
      <c r="AH65" s="180"/>
      <c r="AI65" s="180"/>
      <c r="AJ65" s="180"/>
      <c r="AK65" s="180"/>
      <c r="AL65" s="180"/>
      <c r="AM65" s="180"/>
      <c r="AN65" s="180"/>
      <c r="AO65" s="180"/>
      <c r="AP65" s="180"/>
      <c r="AR65" s="20"/>
    </row>
    <row r="66" spans="1:57">
      <c r="B66" s="20"/>
      <c r="C66" s="180"/>
      <c r="D66" s="180"/>
      <c r="E66" s="180"/>
      <c r="F66" s="180"/>
      <c r="G66" s="180"/>
      <c r="H66" s="180"/>
      <c r="I66" s="180"/>
      <c r="J66" s="180"/>
      <c r="K66" s="180"/>
      <c r="L66" s="180"/>
      <c r="M66" s="180"/>
      <c r="N66" s="180"/>
      <c r="O66" s="180"/>
      <c r="P66" s="180"/>
      <c r="Q66" s="180"/>
      <c r="R66" s="180"/>
      <c r="S66" s="180"/>
      <c r="T66" s="180"/>
      <c r="U66" s="180"/>
      <c r="V66" s="180"/>
      <c r="W66" s="180"/>
      <c r="X66" s="180"/>
      <c r="Y66" s="180"/>
      <c r="Z66" s="180"/>
      <c r="AA66" s="180"/>
      <c r="AB66" s="180"/>
      <c r="AC66" s="180"/>
      <c r="AD66" s="180"/>
      <c r="AE66" s="180"/>
      <c r="AF66" s="180"/>
      <c r="AG66" s="180"/>
      <c r="AH66" s="180"/>
      <c r="AI66" s="180"/>
      <c r="AJ66" s="180"/>
      <c r="AK66" s="180"/>
      <c r="AL66" s="180"/>
      <c r="AM66" s="180"/>
      <c r="AN66" s="180"/>
      <c r="AO66" s="180"/>
      <c r="AP66" s="180"/>
      <c r="AR66" s="20"/>
    </row>
    <row r="67" spans="1:57">
      <c r="B67" s="20"/>
      <c r="C67" s="180"/>
      <c r="D67" s="180"/>
      <c r="E67" s="180"/>
      <c r="F67" s="180"/>
      <c r="G67" s="180"/>
      <c r="H67" s="180"/>
      <c r="I67" s="180"/>
      <c r="J67" s="180"/>
      <c r="K67" s="180"/>
      <c r="L67" s="180"/>
      <c r="M67" s="180"/>
      <c r="N67" s="180"/>
      <c r="O67" s="180"/>
      <c r="P67" s="180"/>
      <c r="Q67" s="180"/>
      <c r="R67" s="180"/>
      <c r="S67" s="180"/>
      <c r="T67" s="180"/>
      <c r="U67" s="180"/>
      <c r="V67" s="180"/>
      <c r="W67" s="180"/>
      <c r="X67" s="180"/>
      <c r="Y67" s="180"/>
      <c r="Z67" s="180"/>
      <c r="AA67" s="180"/>
      <c r="AB67" s="180"/>
      <c r="AC67" s="180"/>
      <c r="AD67" s="180"/>
      <c r="AE67" s="180"/>
      <c r="AF67" s="180"/>
      <c r="AG67" s="180"/>
      <c r="AH67" s="180"/>
      <c r="AI67" s="180"/>
      <c r="AJ67" s="180"/>
      <c r="AK67" s="180"/>
      <c r="AL67" s="180"/>
      <c r="AM67" s="180"/>
      <c r="AN67" s="180"/>
      <c r="AO67" s="180"/>
      <c r="AP67" s="180"/>
      <c r="AR67" s="20"/>
    </row>
    <row r="68" spans="1:57">
      <c r="B68" s="20"/>
      <c r="C68" s="180"/>
      <c r="D68" s="180"/>
      <c r="E68" s="180"/>
      <c r="F68" s="180"/>
      <c r="G68" s="180"/>
      <c r="H68" s="180"/>
      <c r="I68" s="180"/>
      <c r="J68" s="180"/>
      <c r="K68" s="180"/>
      <c r="L68" s="180"/>
      <c r="M68" s="180"/>
      <c r="N68" s="180"/>
      <c r="O68" s="180"/>
      <c r="P68" s="180"/>
      <c r="Q68" s="180"/>
      <c r="R68" s="180"/>
      <c r="S68" s="180"/>
      <c r="T68" s="180"/>
      <c r="U68" s="180"/>
      <c r="V68" s="180"/>
      <c r="W68" s="180"/>
      <c r="X68" s="180"/>
      <c r="Y68" s="180"/>
      <c r="Z68" s="180"/>
      <c r="AA68" s="180"/>
      <c r="AB68" s="180"/>
      <c r="AC68" s="180"/>
      <c r="AD68" s="180"/>
      <c r="AE68" s="180"/>
      <c r="AF68" s="180"/>
      <c r="AG68" s="180"/>
      <c r="AH68" s="180"/>
      <c r="AI68" s="180"/>
      <c r="AJ68" s="180"/>
      <c r="AK68" s="180"/>
      <c r="AL68" s="180"/>
      <c r="AM68" s="180"/>
      <c r="AN68" s="180"/>
      <c r="AO68" s="180"/>
      <c r="AP68" s="180"/>
      <c r="AR68" s="20"/>
    </row>
    <row r="69" spans="1:57">
      <c r="B69" s="20"/>
      <c r="C69" s="180"/>
      <c r="D69" s="180"/>
      <c r="E69" s="180"/>
      <c r="F69" s="180"/>
      <c r="G69" s="180"/>
      <c r="H69" s="180"/>
      <c r="I69" s="180"/>
      <c r="J69" s="180"/>
      <c r="K69" s="180"/>
      <c r="L69" s="180"/>
      <c r="M69" s="180"/>
      <c r="N69" s="180"/>
      <c r="O69" s="180"/>
      <c r="P69" s="180"/>
      <c r="Q69" s="180"/>
      <c r="R69" s="180"/>
      <c r="S69" s="180"/>
      <c r="T69" s="180"/>
      <c r="U69" s="180"/>
      <c r="V69" s="180"/>
      <c r="W69" s="180"/>
      <c r="X69" s="180"/>
      <c r="Y69" s="180"/>
      <c r="Z69" s="180"/>
      <c r="AA69" s="180"/>
      <c r="AB69" s="180"/>
      <c r="AC69" s="180"/>
      <c r="AD69" s="180"/>
      <c r="AE69" s="180"/>
      <c r="AF69" s="180"/>
      <c r="AG69" s="180"/>
      <c r="AH69" s="180"/>
      <c r="AI69" s="180"/>
      <c r="AJ69" s="180"/>
      <c r="AK69" s="180"/>
      <c r="AL69" s="180"/>
      <c r="AM69" s="180"/>
      <c r="AN69" s="180"/>
      <c r="AO69" s="180"/>
      <c r="AP69" s="180"/>
      <c r="AR69" s="20"/>
    </row>
    <row r="70" spans="1:57">
      <c r="B70" s="20"/>
      <c r="C70" s="180"/>
      <c r="D70" s="180"/>
      <c r="E70" s="180"/>
      <c r="F70" s="180"/>
      <c r="G70" s="180"/>
      <c r="H70" s="180"/>
      <c r="I70" s="180"/>
      <c r="J70" s="180"/>
      <c r="K70" s="180"/>
      <c r="L70" s="180"/>
      <c r="M70" s="180"/>
      <c r="N70" s="180"/>
      <c r="O70" s="180"/>
      <c r="P70" s="180"/>
      <c r="Q70" s="180"/>
      <c r="R70" s="180"/>
      <c r="S70" s="180"/>
      <c r="T70" s="180"/>
      <c r="U70" s="180"/>
      <c r="V70" s="180"/>
      <c r="W70" s="180"/>
      <c r="X70" s="180"/>
      <c r="Y70" s="180"/>
      <c r="Z70" s="180"/>
      <c r="AA70" s="180"/>
      <c r="AB70" s="180"/>
      <c r="AC70" s="180"/>
      <c r="AD70" s="180"/>
      <c r="AE70" s="180"/>
      <c r="AF70" s="180"/>
      <c r="AG70" s="180"/>
      <c r="AH70" s="180"/>
      <c r="AI70" s="180"/>
      <c r="AJ70" s="180"/>
      <c r="AK70" s="180"/>
      <c r="AL70" s="180"/>
      <c r="AM70" s="180"/>
      <c r="AN70" s="180"/>
      <c r="AO70" s="180"/>
      <c r="AP70" s="180"/>
      <c r="AR70" s="20"/>
    </row>
    <row r="71" spans="1:57">
      <c r="B71" s="20"/>
      <c r="C71" s="180"/>
      <c r="D71" s="180"/>
      <c r="E71" s="180"/>
      <c r="F71" s="180"/>
      <c r="G71" s="180"/>
      <c r="H71" s="180"/>
      <c r="I71" s="180"/>
      <c r="J71" s="180"/>
      <c r="K71" s="180"/>
      <c r="L71" s="180"/>
      <c r="M71" s="180"/>
      <c r="N71" s="180"/>
      <c r="O71" s="180"/>
      <c r="P71" s="180"/>
      <c r="Q71" s="180"/>
      <c r="R71" s="180"/>
      <c r="S71" s="180"/>
      <c r="T71" s="180"/>
      <c r="U71" s="180"/>
      <c r="V71" s="180"/>
      <c r="W71" s="180"/>
      <c r="X71" s="180"/>
      <c r="Y71" s="180"/>
      <c r="Z71" s="180"/>
      <c r="AA71" s="180"/>
      <c r="AB71" s="180"/>
      <c r="AC71" s="180"/>
      <c r="AD71" s="180"/>
      <c r="AE71" s="180"/>
      <c r="AF71" s="180"/>
      <c r="AG71" s="180"/>
      <c r="AH71" s="180"/>
      <c r="AI71" s="180"/>
      <c r="AJ71" s="180"/>
      <c r="AK71" s="180"/>
      <c r="AL71" s="180"/>
      <c r="AM71" s="180"/>
      <c r="AN71" s="180"/>
      <c r="AO71" s="180"/>
      <c r="AP71" s="180"/>
      <c r="AR71" s="20"/>
    </row>
    <row r="72" spans="1:57">
      <c r="B72" s="20"/>
      <c r="C72" s="180"/>
      <c r="D72" s="180"/>
      <c r="E72" s="180"/>
      <c r="F72" s="180"/>
      <c r="G72" s="180"/>
      <c r="H72" s="180"/>
      <c r="I72" s="180"/>
      <c r="J72" s="180"/>
      <c r="K72" s="180"/>
      <c r="L72" s="180"/>
      <c r="M72" s="180"/>
      <c r="N72" s="180"/>
      <c r="O72" s="180"/>
      <c r="P72" s="180"/>
      <c r="Q72" s="180"/>
      <c r="R72" s="180"/>
      <c r="S72" s="180"/>
      <c r="T72" s="180"/>
      <c r="U72" s="180"/>
      <c r="V72" s="180"/>
      <c r="W72" s="180"/>
      <c r="X72" s="180"/>
      <c r="Y72" s="180"/>
      <c r="Z72" s="180"/>
      <c r="AA72" s="180"/>
      <c r="AB72" s="180"/>
      <c r="AC72" s="180"/>
      <c r="AD72" s="180"/>
      <c r="AE72" s="180"/>
      <c r="AF72" s="180"/>
      <c r="AG72" s="180"/>
      <c r="AH72" s="180"/>
      <c r="AI72" s="180"/>
      <c r="AJ72" s="180"/>
      <c r="AK72" s="180"/>
      <c r="AL72" s="180"/>
      <c r="AM72" s="180"/>
      <c r="AN72" s="180"/>
      <c r="AO72" s="180"/>
      <c r="AP72" s="180"/>
      <c r="AR72" s="20"/>
    </row>
    <row r="73" spans="1:57">
      <c r="B73" s="20"/>
      <c r="C73" s="180"/>
      <c r="D73" s="180"/>
      <c r="E73" s="180"/>
      <c r="F73" s="180"/>
      <c r="G73" s="180"/>
      <c r="H73" s="180"/>
      <c r="I73" s="180"/>
      <c r="J73" s="180"/>
      <c r="K73" s="180"/>
      <c r="L73" s="180"/>
      <c r="M73" s="180"/>
      <c r="N73" s="180"/>
      <c r="O73" s="180"/>
      <c r="P73" s="180"/>
      <c r="Q73" s="180"/>
      <c r="R73" s="180"/>
      <c r="S73" s="180"/>
      <c r="T73" s="180"/>
      <c r="U73" s="180"/>
      <c r="V73" s="180"/>
      <c r="W73" s="180"/>
      <c r="X73" s="180"/>
      <c r="Y73" s="180"/>
      <c r="Z73" s="180"/>
      <c r="AA73" s="180"/>
      <c r="AB73" s="180"/>
      <c r="AC73" s="180"/>
      <c r="AD73" s="180"/>
      <c r="AE73" s="180"/>
      <c r="AF73" s="180"/>
      <c r="AG73" s="180"/>
      <c r="AH73" s="180"/>
      <c r="AI73" s="180"/>
      <c r="AJ73" s="180"/>
      <c r="AK73" s="180"/>
      <c r="AL73" s="180"/>
      <c r="AM73" s="180"/>
      <c r="AN73" s="180"/>
      <c r="AO73" s="180"/>
      <c r="AP73" s="180"/>
      <c r="AR73" s="20"/>
    </row>
    <row r="74" spans="1:57">
      <c r="B74" s="20"/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V74" s="180"/>
      <c r="W74" s="180"/>
      <c r="X74" s="180"/>
      <c r="Y74" s="180"/>
      <c r="Z74" s="180"/>
      <c r="AA74" s="180"/>
      <c r="AB74" s="180"/>
      <c r="AC74" s="180"/>
      <c r="AD74" s="180"/>
      <c r="AE74" s="180"/>
      <c r="AF74" s="180"/>
      <c r="AG74" s="180"/>
      <c r="AH74" s="180"/>
      <c r="AI74" s="180"/>
      <c r="AJ74" s="180"/>
      <c r="AK74" s="180"/>
      <c r="AL74" s="180"/>
      <c r="AM74" s="180"/>
      <c r="AN74" s="180"/>
      <c r="AO74" s="180"/>
      <c r="AP74" s="180"/>
      <c r="AR74" s="20"/>
    </row>
    <row r="75" spans="1:57" s="2" customFormat="1" ht="12.75">
      <c r="A75" s="29"/>
      <c r="B75" s="30"/>
      <c r="C75" s="186"/>
      <c r="D75" s="41" t="s">
        <v>49</v>
      </c>
      <c r="E75" s="185"/>
      <c r="F75" s="185"/>
      <c r="G75" s="185"/>
      <c r="H75" s="185"/>
      <c r="I75" s="185"/>
      <c r="J75" s="185"/>
      <c r="K75" s="185"/>
      <c r="L75" s="185"/>
      <c r="M75" s="185"/>
      <c r="N75" s="185"/>
      <c r="O75" s="185"/>
      <c r="P75" s="185"/>
      <c r="Q75" s="185"/>
      <c r="R75" s="185"/>
      <c r="S75" s="185"/>
      <c r="T75" s="185"/>
      <c r="U75" s="185"/>
      <c r="V75" s="41" t="s">
        <v>50</v>
      </c>
      <c r="W75" s="185"/>
      <c r="X75" s="185"/>
      <c r="Y75" s="185"/>
      <c r="Z75" s="185"/>
      <c r="AA75" s="185"/>
      <c r="AB75" s="185"/>
      <c r="AC75" s="185"/>
      <c r="AD75" s="185"/>
      <c r="AE75" s="185"/>
      <c r="AF75" s="185"/>
      <c r="AG75" s="185"/>
      <c r="AH75" s="41" t="s">
        <v>49</v>
      </c>
      <c r="AI75" s="185"/>
      <c r="AJ75" s="185"/>
      <c r="AK75" s="185"/>
      <c r="AL75" s="185"/>
      <c r="AM75" s="41" t="s">
        <v>50</v>
      </c>
      <c r="AN75" s="185"/>
      <c r="AO75" s="185"/>
      <c r="AP75" s="186"/>
      <c r="AQ75" s="29"/>
      <c r="AR75" s="30"/>
      <c r="BE75" s="29"/>
    </row>
    <row r="76" spans="1:57" s="2" customFormat="1">
      <c r="A76" s="29"/>
      <c r="B76" s="30"/>
      <c r="C76" s="186"/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6"/>
      <c r="U76" s="186"/>
      <c r="V76" s="186"/>
      <c r="W76" s="186"/>
      <c r="X76" s="186"/>
      <c r="Y76" s="186"/>
      <c r="Z76" s="186"/>
      <c r="AA76" s="186"/>
      <c r="AB76" s="186"/>
      <c r="AC76" s="186"/>
      <c r="AD76" s="186"/>
      <c r="AE76" s="186"/>
      <c r="AF76" s="186"/>
      <c r="AG76" s="186"/>
      <c r="AH76" s="186"/>
      <c r="AI76" s="186"/>
      <c r="AJ76" s="186"/>
      <c r="AK76" s="186"/>
      <c r="AL76" s="186"/>
      <c r="AM76" s="186"/>
      <c r="AN76" s="186"/>
      <c r="AO76" s="186"/>
      <c r="AP76" s="186"/>
      <c r="AQ76" s="29"/>
      <c r="AR76" s="30"/>
      <c r="BE76" s="29"/>
    </row>
    <row r="77" spans="1:57" s="2" customFormat="1" ht="6.95" customHeight="1">
      <c r="A77" s="29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0"/>
      <c r="BE77" s="29"/>
    </row>
    <row r="78" spans="1:57">
      <c r="B78" s="180"/>
      <c r="C78" s="180"/>
      <c r="D78" s="180"/>
      <c r="E78" s="180"/>
      <c r="F78" s="180"/>
      <c r="G78" s="180"/>
      <c r="H78" s="180"/>
      <c r="I78" s="180"/>
      <c r="J78" s="180"/>
      <c r="K78" s="180"/>
      <c r="L78" s="180"/>
      <c r="M78" s="180"/>
      <c r="N78" s="180"/>
      <c r="O78" s="180"/>
      <c r="P78" s="180"/>
      <c r="Q78" s="180"/>
      <c r="R78" s="180"/>
      <c r="S78" s="180"/>
      <c r="T78" s="180"/>
      <c r="U78" s="180"/>
      <c r="V78" s="180"/>
      <c r="W78" s="180"/>
      <c r="X78" s="180"/>
      <c r="Y78" s="180"/>
      <c r="Z78" s="180"/>
      <c r="AA78" s="180"/>
      <c r="AB78" s="180"/>
      <c r="AC78" s="180"/>
      <c r="AD78" s="180"/>
      <c r="AE78" s="180"/>
      <c r="AF78" s="180"/>
      <c r="AG78" s="180"/>
      <c r="AH78" s="180"/>
      <c r="AI78" s="180"/>
      <c r="AJ78" s="180"/>
      <c r="AK78" s="180"/>
      <c r="AL78" s="180"/>
      <c r="AM78" s="180"/>
      <c r="AN78" s="180"/>
      <c r="AO78" s="180"/>
      <c r="AP78" s="180"/>
    </row>
    <row r="79" spans="1:57">
      <c r="B79" s="180"/>
      <c r="C79" s="180"/>
      <c r="D79" s="180"/>
      <c r="E79" s="180"/>
      <c r="F79" s="180"/>
      <c r="G79" s="180"/>
      <c r="H79" s="180"/>
      <c r="I79" s="180"/>
      <c r="J79" s="180"/>
      <c r="K79" s="180"/>
      <c r="L79" s="180"/>
      <c r="M79" s="180"/>
      <c r="N79" s="180"/>
      <c r="O79" s="180"/>
      <c r="P79" s="180"/>
      <c r="Q79" s="180"/>
      <c r="R79" s="180"/>
      <c r="S79" s="180"/>
      <c r="T79" s="180"/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  <c r="AF79" s="180"/>
      <c r="AG79" s="180"/>
      <c r="AH79" s="180"/>
      <c r="AI79" s="180"/>
      <c r="AJ79" s="180"/>
      <c r="AK79" s="180"/>
      <c r="AL79" s="180"/>
      <c r="AM79" s="180"/>
      <c r="AN79" s="180"/>
      <c r="AO79" s="180"/>
      <c r="AP79" s="180"/>
    </row>
    <row r="80" spans="1:57">
      <c r="B80" s="180"/>
      <c r="C80" s="180"/>
      <c r="D80" s="180"/>
      <c r="E80" s="180"/>
      <c r="F80" s="180"/>
      <c r="G80" s="180"/>
      <c r="H80" s="180"/>
      <c r="I80" s="180"/>
      <c r="J80" s="180"/>
      <c r="K80" s="180"/>
      <c r="L80" s="180"/>
      <c r="M80" s="180"/>
      <c r="N80" s="180"/>
      <c r="O80" s="180"/>
      <c r="P80" s="180"/>
      <c r="Q80" s="180"/>
      <c r="R80" s="180"/>
      <c r="S80" s="180"/>
      <c r="T80" s="180"/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  <c r="AF80" s="180"/>
      <c r="AG80" s="180"/>
      <c r="AH80" s="180"/>
      <c r="AI80" s="180"/>
      <c r="AJ80" s="180"/>
      <c r="AK80" s="180"/>
      <c r="AL80" s="180"/>
      <c r="AM80" s="180"/>
      <c r="AN80" s="180"/>
      <c r="AO80" s="180"/>
      <c r="AP80" s="180"/>
    </row>
    <row r="81" spans="1:91" s="2" customFormat="1" ht="6.95" customHeight="1">
      <c r="A81" s="29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0"/>
      <c r="BE81" s="29"/>
    </row>
    <row r="82" spans="1:91" s="2" customFormat="1" ht="24.95" customHeight="1">
      <c r="A82" s="29"/>
      <c r="B82" s="30"/>
      <c r="C82" s="21" t="s">
        <v>53</v>
      </c>
      <c r="D82" s="186"/>
      <c r="E82" s="186"/>
      <c r="F82" s="186"/>
      <c r="G82" s="186"/>
      <c r="H82" s="186"/>
      <c r="I82" s="186"/>
      <c r="J82" s="186"/>
      <c r="K82" s="186"/>
      <c r="L82" s="186"/>
      <c r="M82" s="186"/>
      <c r="N82" s="186"/>
      <c r="O82" s="186"/>
      <c r="P82" s="186"/>
      <c r="Q82" s="186"/>
      <c r="R82" s="186"/>
      <c r="S82" s="186"/>
      <c r="T82" s="186"/>
      <c r="U82" s="186"/>
      <c r="V82" s="186"/>
      <c r="W82" s="186"/>
      <c r="X82" s="186"/>
      <c r="Y82" s="186"/>
      <c r="Z82" s="186"/>
      <c r="AA82" s="186"/>
      <c r="AB82" s="186"/>
      <c r="AC82" s="186"/>
      <c r="AD82" s="186"/>
      <c r="AE82" s="186"/>
      <c r="AF82" s="186"/>
      <c r="AG82" s="186"/>
      <c r="AH82" s="186"/>
      <c r="AI82" s="186"/>
      <c r="AJ82" s="186"/>
      <c r="AK82" s="186"/>
      <c r="AL82" s="186"/>
      <c r="AM82" s="186"/>
      <c r="AN82" s="186"/>
      <c r="AO82" s="186"/>
      <c r="AP82" s="186"/>
      <c r="AQ82" s="29"/>
      <c r="AR82" s="30"/>
      <c r="BE82" s="29"/>
    </row>
    <row r="83" spans="1:91" s="2" customFormat="1" ht="6.95" customHeight="1">
      <c r="A83" s="29"/>
      <c r="B83" s="30"/>
      <c r="C83" s="186"/>
      <c r="D83" s="186"/>
      <c r="E83" s="186"/>
      <c r="F83" s="186"/>
      <c r="G83" s="186"/>
      <c r="H83" s="186"/>
      <c r="I83" s="186"/>
      <c r="J83" s="186"/>
      <c r="K83" s="186"/>
      <c r="L83" s="186"/>
      <c r="M83" s="186"/>
      <c r="N83" s="186"/>
      <c r="O83" s="186"/>
      <c r="P83" s="186"/>
      <c r="Q83" s="186"/>
      <c r="R83" s="186"/>
      <c r="S83" s="186"/>
      <c r="T83" s="186"/>
      <c r="U83" s="186"/>
      <c r="V83" s="186"/>
      <c r="W83" s="186"/>
      <c r="X83" s="186"/>
      <c r="Y83" s="186"/>
      <c r="Z83" s="186"/>
      <c r="AA83" s="186"/>
      <c r="AB83" s="186"/>
      <c r="AC83" s="186"/>
      <c r="AD83" s="186"/>
      <c r="AE83" s="186"/>
      <c r="AF83" s="186"/>
      <c r="AG83" s="186"/>
      <c r="AH83" s="186"/>
      <c r="AI83" s="186"/>
      <c r="AJ83" s="186"/>
      <c r="AK83" s="186"/>
      <c r="AL83" s="186"/>
      <c r="AM83" s="186"/>
      <c r="AN83" s="186"/>
      <c r="AO83" s="186"/>
      <c r="AP83" s="186"/>
      <c r="AQ83" s="29"/>
      <c r="AR83" s="30"/>
      <c r="BE83" s="29"/>
    </row>
    <row r="84" spans="1:91" s="4" customFormat="1" ht="12" customHeight="1">
      <c r="B84" s="47"/>
      <c r="C84" s="187" t="s">
        <v>13</v>
      </c>
      <c r="D84" s="182"/>
      <c r="E84" s="182"/>
      <c r="F84" s="182"/>
      <c r="G84" s="182"/>
      <c r="H84" s="182"/>
      <c r="I84" s="182"/>
      <c r="J84" s="182"/>
      <c r="K84" s="182"/>
      <c r="L84" s="182" t="str">
        <f>K5</f>
        <v>Projektis2465</v>
      </c>
      <c r="M84" s="182"/>
      <c r="N84" s="182"/>
      <c r="O84" s="182"/>
      <c r="P84" s="182"/>
      <c r="Q84" s="182"/>
      <c r="R84" s="182"/>
      <c r="S84" s="182"/>
      <c r="T84" s="182"/>
      <c r="U84" s="182"/>
      <c r="V84" s="182"/>
      <c r="W84" s="182"/>
      <c r="X84" s="182"/>
      <c r="Y84" s="182"/>
      <c r="Z84" s="182"/>
      <c r="AA84" s="182"/>
      <c r="AB84" s="182"/>
      <c r="AC84" s="182"/>
      <c r="AD84" s="182"/>
      <c r="AE84" s="182"/>
      <c r="AF84" s="182"/>
      <c r="AG84" s="182"/>
      <c r="AH84" s="182"/>
      <c r="AI84" s="182"/>
      <c r="AJ84" s="182"/>
      <c r="AK84" s="182"/>
      <c r="AL84" s="182"/>
      <c r="AM84" s="182"/>
      <c r="AN84" s="182"/>
      <c r="AO84" s="182"/>
      <c r="AP84" s="182"/>
      <c r="AR84" s="47"/>
    </row>
    <row r="85" spans="1:91" s="5" customFormat="1" ht="36.950000000000003" customHeight="1">
      <c r="B85" s="48"/>
      <c r="C85" s="49" t="s">
        <v>15</v>
      </c>
      <c r="D85" s="181"/>
      <c r="E85" s="181"/>
      <c r="F85" s="181"/>
      <c r="G85" s="181"/>
      <c r="H85" s="181"/>
      <c r="I85" s="181"/>
      <c r="J85" s="181"/>
      <c r="K85" s="181"/>
      <c r="L85" s="299" t="str">
        <f>K6</f>
        <v>Expozice Jihozápadní Afrika, ZOO Dvůr Králové a.s. - Změna B, 3.etapa-3.část</v>
      </c>
      <c r="M85" s="300"/>
      <c r="N85" s="300"/>
      <c r="O85" s="300"/>
      <c r="P85" s="300"/>
      <c r="Q85" s="300"/>
      <c r="R85" s="300"/>
      <c r="S85" s="300"/>
      <c r="T85" s="300"/>
      <c r="U85" s="300"/>
      <c r="V85" s="300"/>
      <c r="W85" s="300"/>
      <c r="X85" s="300"/>
      <c r="Y85" s="300"/>
      <c r="Z85" s="300"/>
      <c r="AA85" s="300"/>
      <c r="AB85" s="300"/>
      <c r="AC85" s="300"/>
      <c r="AD85" s="300"/>
      <c r="AE85" s="300"/>
      <c r="AF85" s="300"/>
      <c r="AG85" s="300"/>
      <c r="AH85" s="300"/>
      <c r="AI85" s="300"/>
      <c r="AJ85" s="300"/>
      <c r="AK85" s="300"/>
      <c r="AL85" s="300"/>
      <c r="AM85" s="300"/>
      <c r="AN85" s="300"/>
      <c r="AO85" s="300"/>
      <c r="AP85" s="181"/>
      <c r="AR85" s="48"/>
    </row>
    <row r="86" spans="1:91" s="2" customFormat="1" ht="6.95" customHeight="1">
      <c r="A86" s="29"/>
      <c r="B86" s="30"/>
      <c r="C86" s="186"/>
      <c r="D86" s="186"/>
      <c r="E86" s="186"/>
      <c r="F86" s="186"/>
      <c r="G86" s="186"/>
      <c r="H86" s="186"/>
      <c r="I86" s="186"/>
      <c r="J86" s="186"/>
      <c r="K86" s="186"/>
      <c r="L86" s="186"/>
      <c r="M86" s="186"/>
      <c r="N86" s="186"/>
      <c r="O86" s="186"/>
      <c r="P86" s="186"/>
      <c r="Q86" s="186"/>
      <c r="R86" s="186"/>
      <c r="S86" s="186"/>
      <c r="T86" s="186"/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  <c r="AF86" s="186"/>
      <c r="AG86" s="186"/>
      <c r="AH86" s="186"/>
      <c r="AI86" s="186"/>
      <c r="AJ86" s="186"/>
      <c r="AK86" s="186"/>
      <c r="AL86" s="186"/>
      <c r="AM86" s="186"/>
      <c r="AN86" s="186"/>
      <c r="AO86" s="186"/>
      <c r="AP86" s="186"/>
      <c r="AQ86" s="29"/>
      <c r="AR86" s="30"/>
      <c r="BE86" s="29"/>
    </row>
    <row r="87" spans="1:91" s="2" customFormat="1" ht="12" customHeight="1">
      <c r="A87" s="29"/>
      <c r="B87" s="30"/>
      <c r="C87" s="187" t="s">
        <v>18</v>
      </c>
      <c r="D87" s="186"/>
      <c r="E87" s="186"/>
      <c r="F87" s="186"/>
      <c r="G87" s="186"/>
      <c r="H87" s="186"/>
      <c r="I87" s="186"/>
      <c r="J87" s="186"/>
      <c r="K87" s="186"/>
      <c r="L87" s="50" t="str">
        <f>IF(K8="","",K8)</f>
        <v>Dvůr Králové nad Labem</v>
      </c>
      <c r="M87" s="186"/>
      <c r="N87" s="186"/>
      <c r="O87" s="186"/>
      <c r="P87" s="186"/>
      <c r="Q87" s="186"/>
      <c r="R87" s="186"/>
      <c r="S87" s="186"/>
      <c r="T87" s="186"/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  <c r="AF87" s="186"/>
      <c r="AG87" s="186"/>
      <c r="AH87" s="186"/>
      <c r="AI87" s="187" t="s">
        <v>20</v>
      </c>
      <c r="AJ87" s="186"/>
      <c r="AK87" s="186"/>
      <c r="AL87" s="186"/>
      <c r="AM87" s="301" t="str">
        <f>IF(AN8= "","",AN8)</f>
        <v>11. 5. 2021</v>
      </c>
      <c r="AN87" s="301"/>
      <c r="AO87" s="186"/>
      <c r="AP87" s="186"/>
      <c r="AQ87" s="29"/>
      <c r="AR87" s="30"/>
      <c r="BE87" s="29"/>
    </row>
    <row r="88" spans="1:91" s="2" customFormat="1" ht="6.95" customHeight="1">
      <c r="A88" s="29"/>
      <c r="B88" s="30"/>
      <c r="C88" s="186"/>
      <c r="D88" s="186"/>
      <c r="E88" s="186"/>
      <c r="F88" s="186"/>
      <c r="G88" s="186"/>
      <c r="H88" s="186"/>
      <c r="I88" s="186"/>
      <c r="J88" s="186"/>
      <c r="K88" s="186"/>
      <c r="L88" s="186"/>
      <c r="M88" s="186"/>
      <c r="N88" s="186"/>
      <c r="O88" s="186"/>
      <c r="P88" s="186"/>
      <c r="Q88" s="186"/>
      <c r="R88" s="186"/>
      <c r="S88" s="186"/>
      <c r="T88" s="186"/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  <c r="AF88" s="186"/>
      <c r="AG88" s="186"/>
      <c r="AH88" s="186"/>
      <c r="AI88" s="186"/>
      <c r="AJ88" s="186"/>
      <c r="AK88" s="186"/>
      <c r="AL88" s="186"/>
      <c r="AM88" s="186"/>
      <c r="AN88" s="186"/>
      <c r="AO88" s="186"/>
      <c r="AP88" s="186"/>
      <c r="AQ88" s="29"/>
      <c r="AR88" s="30"/>
      <c r="BE88" s="29"/>
    </row>
    <row r="89" spans="1:91" s="2" customFormat="1" ht="25.7" customHeight="1">
      <c r="A89" s="29"/>
      <c r="B89" s="30"/>
      <c r="C89" s="187" t="s">
        <v>22</v>
      </c>
      <c r="D89" s="186"/>
      <c r="E89" s="186"/>
      <c r="F89" s="186"/>
      <c r="G89" s="186"/>
      <c r="H89" s="186"/>
      <c r="I89" s="186"/>
      <c r="J89" s="186"/>
      <c r="K89" s="186"/>
      <c r="L89" s="182" t="str">
        <f>IF(E11= "","",E11)</f>
        <v>ZOO Dvůr Králové a.s., Štefánikova 1029, D.K.n.L.</v>
      </c>
      <c r="M89" s="186"/>
      <c r="N89" s="186"/>
      <c r="O89" s="186"/>
      <c r="P89" s="186"/>
      <c r="Q89" s="186"/>
      <c r="R89" s="186"/>
      <c r="S89" s="186"/>
      <c r="T89" s="186"/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  <c r="AF89" s="186"/>
      <c r="AG89" s="186"/>
      <c r="AH89" s="186"/>
      <c r="AI89" s="187" t="s">
        <v>28</v>
      </c>
      <c r="AJ89" s="186"/>
      <c r="AK89" s="186"/>
      <c r="AL89" s="186"/>
      <c r="AM89" s="302" t="str">
        <f>IF(E17="","",E17)</f>
        <v>Projektis spol. s r.o., Legionářská 562, D.K.n.L.</v>
      </c>
      <c r="AN89" s="303"/>
      <c r="AO89" s="303"/>
      <c r="AP89" s="303"/>
      <c r="AQ89" s="29"/>
      <c r="AR89" s="30"/>
      <c r="AS89" s="295" t="s">
        <v>54</v>
      </c>
      <c r="AT89" s="296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9"/>
    </row>
    <row r="90" spans="1:91" s="2" customFormat="1" ht="15.2" customHeight="1">
      <c r="A90" s="29"/>
      <c r="B90" s="30"/>
      <c r="C90" s="187" t="s">
        <v>26</v>
      </c>
      <c r="D90" s="186"/>
      <c r="E90" s="186"/>
      <c r="F90" s="186"/>
      <c r="G90" s="186"/>
      <c r="H90" s="186"/>
      <c r="I90" s="186"/>
      <c r="J90" s="186"/>
      <c r="K90" s="186"/>
      <c r="L90" s="182" t="str">
        <f>IF(E14="","",E14)</f>
        <v xml:space="preserve"> </v>
      </c>
      <c r="M90" s="186"/>
      <c r="N90" s="186"/>
      <c r="O90" s="186"/>
      <c r="P90" s="186"/>
      <c r="Q90" s="186"/>
      <c r="R90" s="186"/>
      <c r="S90" s="186"/>
      <c r="T90" s="186"/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  <c r="AF90" s="186"/>
      <c r="AG90" s="186"/>
      <c r="AH90" s="186"/>
      <c r="AI90" s="187" t="s">
        <v>31</v>
      </c>
      <c r="AJ90" s="186"/>
      <c r="AK90" s="186"/>
      <c r="AL90" s="186"/>
      <c r="AM90" s="302" t="str">
        <f>IF(E20="","",E20)</f>
        <v>ing. V. Švehla</v>
      </c>
      <c r="AN90" s="303"/>
      <c r="AO90" s="303"/>
      <c r="AP90" s="303"/>
      <c r="AQ90" s="29"/>
      <c r="AR90" s="30"/>
      <c r="AS90" s="297"/>
      <c r="AT90" s="298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9"/>
    </row>
    <row r="91" spans="1:91" s="2" customFormat="1" ht="10.9" customHeight="1">
      <c r="A91" s="29"/>
      <c r="B91" s="30"/>
      <c r="C91" s="186"/>
      <c r="D91" s="186"/>
      <c r="E91" s="186"/>
      <c r="F91" s="186"/>
      <c r="G91" s="186"/>
      <c r="H91" s="186"/>
      <c r="I91" s="186"/>
      <c r="J91" s="186"/>
      <c r="K91" s="186"/>
      <c r="L91" s="186"/>
      <c r="M91" s="186"/>
      <c r="N91" s="186"/>
      <c r="O91" s="186"/>
      <c r="P91" s="186"/>
      <c r="Q91" s="186"/>
      <c r="R91" s="186"/>
      <c r="S91" s="186"/>
      <c r="T91" s="186"/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  <c r="AF91" s="186"/>
      <c r="AG91" s="186"/>
      <c r="AH91" s="186"/>
      <c r="AI91" s="186"/>
      <c r="AJ91" s="186"/>
      <c r="AK91" s="186"/>
      <c r="AL91" s="186"/>
      <c r="AM91" s="186"/>
      <c r="AN91" s="186"/>
      <c r="AO91" s="186"/>
      <c r="AP91" s="186"/>
      <c r="AQ91" s="29"/>
      <c r="AR91" s="30"/>
      <c r="AS91" s="297"/>
      <c r="AT91" s="298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9"/>
    </row>
    <row r="92" spans="1:91" s="2" customFormat="1" ht="29.25" customHeight="1">
      <c r="A92" s="29"/>
      <c r="B92" s="30"/>
      <c r="C92" s="317" t="s">
        <v>55</v>
      </c>
      <c r="D92" s="288"/>
      <c r="E92" s="288"/>
      <c r="F92" s="288"/>
      <c r="G92" s="288"/>
      <c r="H92" s="56"/>
      <c r="I92" s="287" t="s">
        <v>56</v>
      </c>
      <c r="J92" s="288"/>
      <c r="K92" s="288"/>
      <c r="L92" s="288"/>
      <c r="M92" s="288"/>
      <c r="N92" s="288"/>
      <c r="O92" s="288"/>
      <c r="P92" s="288"/>
      <c r="Q92" s="288"/>
      <c r="R92" s="288"/>
      <c r="S92" s="288"/>
      <c r="T92" s="288"/>
      <c r="U92" s="288"/>
      <c r="V92" s="288"/>
      <c r="W92" s="288"/>
      <c r="X92" s="288"/>
      <c r="Y92" s="288"/>
      <c r="Z92" s="288"/>
      <c r="AA92" s="288"/>
      <c r="AB92" s="288"/>
      <c r="AC92" s="288"/>
      <c r="AD92" s="288"/>
      <c r="AE92" s="288"/>
      <c r="AF92" s="288"/>
      <c r="AG92" s="294" t="s">
        <v>57</v>
      </c>
      <c r="AH92" s="288"/>
      <c r="AI92" s="288"/>
      <c r="AJ92" s="288"/>
      <c r="AK92" s="288"/>
      <c r="AL92" s="288"/>
      <c r="AM92" s="288"/>
      <c r="AN92" s="287" t="s">
        <v>58</v>
      </c>
      <c r="AO92" s="288"/>
      <c r="AP92" s="289"/>
      <c r="AQ92" s="57" t="s">
        <v>59</v>
      </c>
      <c r="AR92" s="30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  <c r="BE92" s="29"/>
    </row>
    <row r="93" spans="1:91" s="2" customFormat="1" ht="10.9" customHeight="1">
      <c r="A93" s="29"/>
      <c r="B93" s="30"/>
      <c r="C93" s="186"/>
      <c r="D93" s="186"/>
      <c r="E93" s="186"/>
      <c r="F93" s="186"/>
      <c r="G93" s="186"/>
      <c r="H93" s="186"/>
      <c r="I93" s="186"/>
      <c r="J93" s="186"/>
      <c r="K93" s="186"/>
      <c r="L93" s="186"/>
      <c r="M93" s="186"/>
      <c r="N93" s="186"/>
      <c r="O93" s="186"/>
      <c r="P93" s="186"/>
      <c r="Q93" s="186"/>
      <c r="R93" s="186"/>
      <c r="S93" s="186"/>
      <c r="T93" s="186"/>
      <c r="U93" s="186"/>
      <c r="V93" s="186"/>
      <c r="W93" s="186"/>
      <c r="X93" s="186"/>
      <c r="Y93" s="186"/>
      <c r="Z93" s="186"/>
      <c r="AA93" s="186"/>
      <c r="AB93" s="186"/>
      <c r="AC93" s="186"/>
      <c r="AD93" s="186"/>
      <c r="AE93" s="186"/>
      <c r="AF93" s="186"/>
      <c r="AG93" s="186"/>
      <c r="AH93" s="186"/>
      <c r="AI93" s="186"/>
      <c r="AJ93" s="186"/>
      <c r="AK93" s="186"/>
      <c r="AL93" s="186"/>
      <c r="AM93" s="186"/>
      <c r="AN93" s="186"/>
      <c r="AO93" s="186"/>
      <c r="AP93" s="186"/>
      <c r="AQ93" s="29"/>
      <c r="AR93" s="30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9"/>
    </row>
    <row r="94" spans="1:91" s="6" customFormat="1" ht="32.450000000000003" customHeight="1">
      <c r="B94" s="64"/>
      <c r="C94" s="65" t="s">
        <v>72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305">
        <f>ROUND(SUM(AG95:AG105),0)</f>
        <v>0</v>
      </c>
      <c r="AH94" s="305"/>
      <c r="AI94" s="305"/>
      <c r="AJ94" s="305"/>
      <c r="AK94" s="305"/>
      <c r="AL94" s="305"/>
      <c r="AM94" s="305"/>
      <c r="AN94" s="286">
        <f t="shared" ref="AN94:AN105" si="0">SUM(AG94,AT94)</f>
        <v>0</v>
      </c>
      <c r="AO94" s="286"/>
      <c r="AP94" s="286"/>
      <c r="AQ94" s="68" t="s">
        <v>1</v>
      </c>
      <c r="AR94" s="64"/>
      <c r="AS94" s="69">
        <f>ROUND(SUM(AS95:AS105),0)</f>
        <v>0</v>
      </c>
      <c r="AT94" s="70">
        <f t="shared" ref="AT94:AT105" si="1">ROUND(SUM(AV94:AW94),0)</f>
        <v>0</v>
      </c>
      <c r="AU94" s="71">
        <f>ROUND(SUM(AU95:AU105),5)</f>
        <v>8259.7680099999998</v>
      </c>
      <c r="AV94" s="70">
        <f>ROUND(AZ94*L29,0)</f>
        <v>0</v>
      </c>
      <c r="AW94" s="70">
        <f>ROUND(BA94*L30,0)</f>
        <v>0</v>
      </c>
      <c r="AX94" s="70">
        <f>ROUND(BB94*L29,0)</f>
        <v>0</v>
      </c>
      <c r="AY94" s="70">
        <f>ROUND(BC94*L30,0)</f>
        <v>0</v>
      </c>
      <c r="AZ94" s="70">
        <f>ROUND(SUM(AZ95:AZ105),0)</f>
        <v>0</v>
      </c>
      <c r="BA94" s="70">
        <f>ROUND(SUM(BA95:BA105),0)</f>
        <v>0</v>
      </c>
      <c r="BB94" s="70">
        <f>ROUND(SUM(BB95:BB105),0)</f>
        <v>0</v>
      </c>
      <c r="BC94" s="70">
        <f>ROUND(SUM(BC95:BC105),0)</f>
        <v>0</v>
      </c>
      <c r="BD94" s="72">
        <f>ROUND(SUM(BD95:BD105),0)</f>
        <v>0</v>
      </c>
      <c r="BS94" s="73" t="s">
        <v>73</v>
      </c>
      <c r="BT94" s="73" t="s">
        <v>74</v>
      </c>
      <c r="BU94" s="74" t="s">
        <v>75</v>
      </c>
      <c r="BV94" s="73" t="s">
        <v>76</v>
      </c>
      <c r="BW94" s="73" t="s">
        <v>4</v>
      </c>
      <c r="BX94" s="73" t="s">
        <v>77</v>
      </c>
      <c r="CL94" s="73" t="s">
        <v>1</v>
      </c>
    </row>
    <row r="95" spans="1:91" s="7" customFormat="1" ht="24.75" customHeight="1">
      <c r="A95" s="75" t="s">
        <v>78</v>
      </c>
      <c r="B95" s="76"/>
      <c r="C95" s="77"/>
      <c r="D95" s="304" t="s">
        <v>79</v>
      </c>
      <c r="E95" s="304"/>
      <c r="F95" s="304"/>
      <c r="G95" s="304"/>
      <c r="H95" s="304"/>
      <c r="I95" s="178"/>
      <c r="J95" s="304" t="s">
        <v>80</v>
      </c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  <c r="V95" s="304"/>
      <c r="W95" s="304"/>
      <c r="X95" s="304"/>
      <c r="Y95" s="304"/>
      <c r="Z95" s="304"/>
      <c r="AA95" s="304"/>
      <c r="AB95" s="304"/>
      <c r="AC95" s="304"/>
      <c r="AD95" s="304"/>
      <c r="AE95" s="304"/>
      <c r="AF95" s="304"/>
      <c r="AG95" s="284">
        <f>'14b - SO 14b - Příkop a v...'!J30</f>
        <v>0</v>
      </c>
      <c r="AH95" s="285"/>
      <c r="AI95" s="285"/>
      <c r="AJ95" s="285"/>
      <c r="AK95" s="285"/>
      <c r="AL95" s="285"/>
      <c r="AM95" s="285"/>
      <c r="AN95" s="284">
        <f t="shared" si="0"/>
        <v>0</v>
      </c>
      <c r="AO95" s="285"/>
      <c r="AP95" s="285"/>
      <c r="AQ95" s="78" t="s">
        <v>81</v>
      </c>
      <c r="AR95" s="76"/>
      <c r="AS95" s="79">
        <v>0</v>
      </c>
      <c r="AT95" s="80">
        <f t="shared" si="1"/>
        <v>0</v>
      </c>
      <c r="AU95" s="81">
        <f>'14b - SO 14b - Příkop a v...'!P128</f>
        <v>5278.1557160000002</v>
      </c>
      <c r="AV95" s="80">
        <f>'14b - SO 14b - Příkop a v...'!J33</f>
        <v>0</v>
      </c>
      <c r="AW95" s="80">
        <f>'14b - SO 14b - Příkop a v...'!J34</f>
        <v>0</v>
      </c>
      <c r="AX95" s="80">
        <f>'14b - SO 14b - Příkop a v...'!J35</f>
        <v>0</v>
      </c>
      <c r="AY95" s="80">
        <f>'14b - SO 14b - Příkop a v...'!J36</f>
        <v>0</v>
      </c>
      <c r="AZ95" s="80">
        <f>'14b - SO 14b - Příkop a v...'!F33</f>
        <v>0</v>
      </c>
      <c r="BA95" s="80">
        <f>'14b - SO 14b - Příkop a v...'!F34</f>
        <v>0</v>
      </c>
      <c r="BB95" s="80">
        <f>'14b - SO 14b - Příkop a v...'!F35</f>
        <v>0</v>
      </c>
      <c r="BC95" s="80">
        <f>'14b - SO 14b - Příkop a v...'!F36</f>
        <v>0</v>
      </c>
      <c r="BD95" s="82">
        <f>'14b - SO 14b - Příkop a v...'!F37</f>
        <v>0</v>
      </c>
      <c r="BT95" s="83" t="s">
        <v>8</v>
      </c>
      <c r="BV95" s="83" t="s">
        <v>76</v>
      </c>
      <c r="BW95" s="83" t="s">
        <v>82</v>
      </c>
      <c r="BX95" s="83" t="s">
        <v>4</v>
      </c>
      <c r="CL95" s="83" t="s">
        <v>1</v>
      </c>
      <c r="CM95" s="83" t="s">
        <v>83</v>
      </c>
    </row>
    <row r="96" spans="1:91" s="7" customFormat="1" ht="24.75" customHeight="1">
      <c r="A96" s="75" t="s">
        <v>78</v>
      </c>
      <c r="B96" s="76"/>
      <c r="C96" s="77"/>
      <c r="D96" s="304" t="s">
        <v>84</v>
      </c>
      <c r="E96" s="304"/>
      <c r="F96" s="304"/>
      <c r="G96" s="304"/>
      <c r="H96" s="304"/>
      <c r="I96" s="178"/>
      <c r="J96" s="304" t="s">
        <v>85</v>
      </c>
      <c r="K96" s="304"/>
      <c r="L96" s="304"/>
      <c r="M96" s="304"/>
      <c r="N96" s="304"/>
      <c r="O96" s="304"/>
      <c r="P96" s="304"/>
      <c r="Q96" s="304"/>
      <c r="R96" s="304"/>
      <c r="S96" s="304"/>
      <c r="T96" s="304"/>
      <c r="U96" s="304"/>
      <c r="V96" s="304"/>
      <c r="W96" s="304"/>
      <c r="X96" s="304"/>
      <c r="Y96" s="304"/>
      <c r="Z96" s="304"/>
      <c r="AA96" s="304"/>
      <c r="AB96" s="304"/>
      <c r="AC96" s="304"/>
      <c r="AD96" s="304"/>
      <c r="AE96" s="304"/>
      <c r="AF96" s="304"/>
      <c r="AG96" s="284">
        <f>'21b - SO 21b - Napajedlo ...'!J30</f>
        <v>0</v>
      </c>
      <c r="AH96" s="285"/>
      <c r="AI96" s="285"/>
      <c r="AJ96" s="285"/>
      <c r="AK96" s="285"/>
      <c r="AL96" s="285"/>
      <c r="AM96" s="285"/>
      <c r="AN96" s="284">
        <f t="shared" si="0"/>
        <v>0</v>
      </c>
      <c r="AO96" s="285"/>
      <c r="AP96" s="285"/>
      <c r="AQ96" s="78" t="s">
        <v>81</v>
      </c>
      <c r="AR96" s="76"/>
      <c r="AS96" s="79">
        <v>0</v>
      </c>
      <c r="AT96" s="80">
        <f t="shared" si="1"/>
        <v>0</v>
      </c>
      <c r="AU96" s="81">
        <f>'21b - SO 21b - Napajedlo ...'!P123</f>
        <v>114.65874699999999</v>
      </c>
      <c r="AV96" s="80">
        <f>'21b - SO 21b - Napajedlo ...'!J33</f>
        <v>0</v>
      </c>
      <c r="AW96" s="80">
        <f>'21b - SO 21b - Napajedlo ...'!J34</f>
        <v>0</v>
      </c>
      <c r="AX96" s="80">
        <f>'21b - SO 21b - Napajedlo ...'!J35</f>
        <v>0</v>
      </c>
      <c r="AY96" s="80">
        <f>'21b - SO 21b - Napajedlo ...'!J36</f>
        <v>0</v>
      </c>
      <c r="AZ96" s="80">
        <f>'21b - SO 21b - Napajedlo ...'!F33</f>
        <v>0</v>
      </c>
      <c r="BA96" s="80">
        <f>'21b - SO 21b - Napajedlo ...'!F34</f>
        <v>0</v>
      </c>
      <c r="BB96" s="80">
        <f>'21b - SO 21b - Napajedlo ...'!F35</f>
        <v>0</v>
      </c>
      <c r="BC96" s="80">
        <f>'21b - SO 21b - Napajedlo ...'!F36</f>
        <v>0</v>
      </c>
      <c r="BD96" s="82">
        <f>'21b - SO 21b - Napajedlo ...'!F37</f>
        <v>0</v>
      </c>
      <c r="BT96" s="83" t="s">
        <v>8</v>
      </c>
      <c r="BV96" s="83" t="s">
        <v>76</v>
      </c>
      <c r="BW96" s="83" t="s">
        <v>86</v>
      </c>
      <c r="BX96" s="83" t="s">
        <v>4</v>
      </c>
      <c r="CL96" s="83" t="s">
        <v>1</v>
      </c>
      <c r="CM96" s="83" t="s">
        <v>83</v>
      </c>
    </row>
    <row r="97" spans="1:91" s="7" customFormat="1" ht="16.5" customHeight="1">
      <c r="A97" s="75" t="s">
        <v>78</v>
      </c>
      <c r="B97" s="76"/>
      <c r="C97" s="77"/>
      <c r="D97" s="304" t="s">
        <v>87</v>
      </c>
      <c r="E97" s="304"/>
      <c r="F97" s="304"/>
      <c r="G97" s="304"/>
      <c r="H97" s="304"/>
      <c r="I97" s="178"/>
      <c r="J97" s="304" t="s">
        <v>88</v>
      </c>
      <c r="K97" s="304"/>
      <c r="L97" s="304"/>
      <c r="M97" s="304"/>
      <c r="N97" s="304"/>
      <c r="O97" s="304"/>
      <c r="P97" s="304"/>
      <c r="Q97" s="304"/>
      <c r="R97" s="304"/>
      <c r="S97" s="304"/>
      <c r="T97" s="304"/>
      <c r="U97" s="304"/>
      <c r="V97" s="304"/>
      <c r="W97" s="304"/>
      <c r="X97" s="304"/>
      <c r="Y97" s="304"/>
      <c r="Z97" s="304"/>
      <c r="AA97" s="304"/>
      <c r="AB97" s="304"/>
      <c r="AC97" s="304"/>
      <c r="AD97" s="304"/>
      <c r="AE97" s="304"/>
      <c r="AF97" s="304"/>
      <c r="AG97" s="284">
        <f>'22b - SO 22b - Jezírko - ...'!J30</f>
        <v>0</v>
      </c>
      <c r="AH97" s="285"/>
      <c r="AI97" s="285"/>
      <c r="AJ97" s="285"/>
      <c r="AK97" s="285"/>
      <c r="AL97" s="285"/>
      <c r="AM97" s="285"/>
      <c r="AN97" s="284">
        <f t="shared" si="0"/>
        <v>0</v>
      </c>
      <c r="AO97" s="285"/>
      <c r="AP97" s="285"/>
      <c r="AQ97" s="78" t="s">
        <v>81</v>
      </c>
      <c r="AR97" s="76"/>
      <c r="AS97" s="79">
        <v>0</v>
      </c>
      <c r="AT97" s="80">
        <f t="shared" si="1"/>
        <v>0</v>
      </c>
      <c r="AU97" s="81">
        <f>'22b - SO 22b - Jezírko - ...'!P122</f>
        <v>165.78833500000002</v>
      </c>
      <c r="AV97" s="80">
        <f>'22b - SO 22b - Jezírko - ...'!J33</f>
        <v>0</v>
      </c>
      <c r="AW97" s="80">
        <f>'22b - SO 22b - Jezírko - ...'!J34</f>
        <v>0</v>
      </c>
      <c r="AX97" s="80">
        <f>'22b - SO 22b - Jezírko - ...'!J35</f>
        <v>0</v>
      </c>
      <c r="AY97" s="80">
        <f>'22b - SO 22b - Jezírko - ...'!J36</f>
        <v>0</v>
      </c>
      <c r="AZ97" s="80">
        <f>'22b - SO 22b - Jezírko - ...'!F33</f>
        <v>0</v>
      </c>
      <c r="BA97" s="80">
        <f>'22b - SO 22b - Jezírko - ...'!F34</f>
        <v>0</v>
      </c>
      <c r="BB97" s="80">
        <f>'22b - SO 22b - Jezírko - ...'!F35</f>
        <v>0</v>
      </c>
      <c r="BC97" s="80">
        <f>'22b - SO 22b - Jezírko - ...'!F36</f>
        <v>0</v>
      </c>
      <c r="BD97" s="82">
        <f>'22b - SO 22b - Jezírko - ...'!F37</f>
        <v>0</v>
      </c>
      <c r="BT97" s="83" t="s">
        <v>8</v>
      </c>
      <c r="BV97" s="83" t="s">
        <v>76</v>
      </c>
      <c r="BW97" s="83" t="s">
        <v>89</v>
      </c>
      <c r="BX97" s="83" t="s">
        <v>4</v>
      </c>
      <c r="CL97" s="83" t="s">
        <v>1</v>
      </c>
      <c r="CM97" s="83" t="s">
        <v>83</v>
      </c>
    </row>
    <row r="98" spans="1:91" s="7" customFormat="1" ht="24.75" customHeight="1">
      <c r="A98" s="75" t="s">
        <v>78</v>
      </c>
      <c r="B98" s="76"/>
      <c r="C98" s="77"/>
      <c r="D98" s="304" t="s">
        <v>90</v>
      </c>
      <c r="E98" s="304"/>
      <c r="F98" s="304"/>
      <c r="G98" s="304"/>
      <c r="H98" s="304"/>
      <c r="I98" s="178"/>
      <c r="J98" s="304" t="s">
        <v>91</v>
      </c>
      <c r="K98" s="304"/>
      <c r="L98" s="304"/>
      <c r="M98" s="304"/>
      <c r="N98" s="304"/>
      <c r="O98" s="304"/>
      <c r="P98" s="304"/>
      <c r="Q98" s="304"/>
      <c r="R98" s="304"/>
      <c r="S98" s="304"/>
      <c r="T98" s="304"/>
      <c r="U98" s="304"/>
      <c r="V98" s="304"/>
      <c r="W98" s="304"/>
      <c r="X98" s="304"/>
      <c r="Y98" s="304"/>
      <c r="Z98" s="304"/>
      <c r="AA98" s="304"/>
      <c r="AB98" s="304"/>
      <c r="AC98" s="304"/>
      <c r="AD98" s="304"/>
      <c r="AE98" s="304"/>
      <c r="AF98" s="304"/>
      <c r="AG98" s="284">
        <f>'38bb - SO 38b - Oplocení ...'!J30</f>
        <v>0</v>
      </c>
      <c r="AH98" s="285"/>
      <c r="AI98" s="285"/>
      <c r="AJ98" s="285"/>
      <c r="AK98" s="285"/>
      <c r="AL98" s="285"/>
      <c r="AM98" s="285"/>
      <c r="AN98" s="284">
        <f t="shared" si="0"/>
        <v>0</v>
      </c>
      <c r="AO98" s="285"/>
      <c r="AP98" s="285"/>
      <c r="AQ98" s="78" t="s">
        <v>81</v>
      </c>
      <c r="AR98" s="76"/>
      <c r="AS98" s="79">
        <v>0</v>
      </c>
      <c r="AT98" s="80">
        <f t="shared" si="1"/>
        <v>0</v>
      </c>
      <c r="AU98" s="81">
        <f>'38bb - SO 38b - Oplocení ...'!P129</f>
        <v>717.99964599999998</v>
      </c>
      <c r="AV98" s="80">
        <f>'38bb - SO 38b - Oplocení ...'!J33</f>
        <v>0</v>
      </c>
      <c r="AW98" s="80">
        <f>'38bb - SO 38b - Oplocení ...'!J34</f>
        <v>0</v>
      </c>
      <c r="AX98" s="80">
        <f>'38bb - SO 38b - Oplocení ...'!J35</f>
        <v>0</v>
      </c>
      <c r="AY98" s="80">
        <f>'38bb - SO 38b - Oplocení ...'!J36</f>
        <v>0</v>
      </c>
      <c r="AZ98" s="80">
        <f>'38bb - SO 38b - Oplocení ...'!F33</f>
        <v>0</v>
      </c>
      <c r="BA98" s="80">
        <f>'38bb - SO 38b - Oplocení ...'!F34</f>
        <v>0</v>
      </c>
      <c r="BB98" s="80">
        <f>'38bb - SO 38b - Oplocení ...'!F35</f>
        <v>0</v>
      </c>
      <c r="BC98" s="80">
        <f>'38bb - SO 38b - Oplocení ...'!F36</f>
        <v>0</v>
      </c>
      <c r="BD98" s="82">
        <f>'38bb - SO 38b - Oplocení ...'!F37</f>
        <v>0</v>
      </c>
      <c r="BT98" s="83" t="s">
        <v>8</v>
      </c>
      <c r="BV98" s="83" t="s">
        <v>76</v>
      </c>
      <c r="BW98" s="83" t="s">
        <v>92</v>
      </c>
      <c r="BX98" s="83" t="s">
        <v>4</v>
      </c>
      <c r="CL98" s="83" t="s">
        <v>1</v>
      </c>
      <c r="CM98" s="83" t="s">
        <v>83</v>
      </c>
    </row>
    <row r="99" spans="1:91" s="7" customFormat="1" ht="24.75" customHeight="1">
      <c r="A99" s="75" t="s">
        <v>78</v>
      </c>
      <c r="B99" s="76"/>
      <c r="C99" s="77"/>
      <c r="D99" s="304" t="s">
        <v>93</v>
      </c>
      <c r="E99" s="304"/>
      <c r="F99" s="304"/>
      <c r="G99" s="304"/>
      <c r="H99" s="304"/>
      <c r="I99" s="178"/>
      <c r="J99" s="304" t="s">
        <v>94</v>
      </c>
      <c r="K99" s="304"/>
      <c r="L99" s="304"/>
      <c r="M99" s="304"/>
      <c r="N99" s="304"/>
      <c r="O99" s="304"/>
      <c r="P99" s="304"/>
      <c r="Q99" s="304"/>
      <c r="R99" s="304"/>
      <c r="S99" s="304"/>
      <c r="T99" s="304"/>
      <c r="U99" s="304"/>
      <c r="V99" s="304"/>
      <c r="W99" s="304"/>
      <c r="X99" s="304"/>
      <c r="Y99" s="304"/>
      <c r="Z99" s="304"/>
      <c r="AA99" s="304"/>
      <c r="AB99" s="304"/>
      <c r="AC99" s="304"/>
      <c r="AD99" s="304"/>
      <c r="AE99" s="304"/>
      <c r="AF99" s="304"/>
      <c r="AG99" s="284">
        <f>'41ab - SO 41b - Terénní ú...'!J30</f>
        <v>0</v>
      </c>
      <c r="AH99" s="285"/>
      <c r="AI99" s="285"/>
      <c r="AJ99" s="285"/>
      <c r="AK99" s="285"/>
      <c r="AL99" s="285"/>
      <c r="AM99" s="285"/>
      <c r="AN99" s="284">
        <f t="shared" si="0"/>
        <v>0</v>
      </c>
      <c r="AO99" s="285"/>
      <c r="AP99" s="285"/>
      <c r="AQ99" s="78" t="s">
        <v>81</v>
      </c>
      <c r="AR99" s="76"/>
      <c r="AS99" s="79">
        <v>0</v>
      </c>
      <c r="AT99" s="80">
        <f t="shared" si="1"/>
        <v>0</v>
      </c>
      <c r="AU99" s="81">
        <f>'41ab - SO 41b - Terénní ú...'!P119</f>
        <v>82.835300000000004</v>
      </c>
      <c r="AV99" s="80">
        <f>'41ab - SO 41b - Terénní ú...'!J33</f>
        <v>0</v>
      </c>
      <c r="AW99" s="80">
        <f>'41ab - SO 41b - Terénní ú...'!J34</f>
        <v>0</v>
      </c>
      <c r="AX99" s="80">
        <f>'41ab - SO 41b - Terénní ú...'!J35</f>
        <v>0</v>
      </c>
      <c r="AY99" s="80">
        <f>'41ab - SO 41b - Terénní ú...'!J36</f>
        <v>0</v>
      </c>
      <c r="AZ99" s="80">
        <f>'41ab - SO 41b - Terénní ú...'!F33</f>
        <v>0</v>
      </c>
      <c r="BA99" s="80">
        <f>'41ab - SO 41b - Terénní ú...'!F34</f>
        <v>0</v>
      </c>
      <c r="BB99" s="80">
        <f>'41ab - SO 41b - Terénní ú...'!F35</f>
        <v>0</v>
      </c>
      <c r="BC99" s="80">
        <f>'41ab - SO 41b - Terénní ú...'!F36</f>
        <v>0</v>
      </c>
      <c r="BD99" s="82">
        <f>'41ab - SO 41b - Terénní ú...'!F37</f>
        <v>0</v>
      </c>
      <c r="BT99" s="83" t="s">
        <v>8</v>
      </c>
      <c r="BV99" s="83" t="s">
        <v>76</v>
      </c>
      <c r="BW99" s="83" t="s">
        <v>95</v>
      </c>
      <c r="BX99" s="83" t="s">
        <v>4</v>
      </c>
      <c r="CL99" s="83" t="s">
        <v>1</v>
      </c>
      <c r="CM99" s="83" t="s">
        <v>83</v>
      </c>
    </row>
    <row r="100" spans="1:91" s="7" customFormat="1" ht="24.75" customHeight="1">
      <c r="A100" s="75" t="s">
        <v>78</v>
      </c>
      <c r="B100" s="76"/>
      <c r="C100" s="77"/>
      <c r="D100" s="304" t="s">
        <v>96</v>
      </c>
      <c r="E100" s="304"/>
      <c r="F100" s="304"/>
      <c r="G100" s="304"/>
      <c r="H100" s="304"/>
      <c r="I100" s="178"/>
      <c r="J100" s="304" t="s">
        <v>97</v>
      </c>
      <c r="K100" s="304"/>
      <c r="L100" s="304"/>
      <c r="M100" s="304"/>
      <c r="N100" s="304"/>
      <c r="O100" s="304"/>
      <c r="P100" s="304"/>
      <c r="Q100" s="304"/>
      <c r="R100" s="304"/>
      <c r="S100" s="304"/>
      <c r="T100" s="304"/>
      <c r="U100" s="304"/>
      <c r="V100" s="304"/>
      <c r="W100" s="304"/>
      <c r="X100" s="304"/>
      <c r="Y100" s="304"/>
      <c r="Z100" s="304"/>
      <c r="AA100" s="304"/>
      <c r="AB100" s="304"/>
      <c r="AC100" s="304"/>
      <c r="AD100" s="304"/>
      <c r="AE100" s="304"/>
      <c r="AF100" s="304"/>
      <c r="AG100" s="284">
        <f>'45ab - SO 45b - Pěší komu...'!J30</f>
        <v>0</v>
      </c>
      <c r="AH100" s="285"/>
      <c r="AI100" s="285"/>
      <c r="AJ100" s="285"/>
      <c r="AK100" s="285"/>
      <c r="AL100" s="285"/>
      <c r="AM100" s="285"/>
      <c r="AN100" s="284">
        <f t="shared" si="0"/>
        <v>0</v>
      </c>
      <c r="AO100" s="285"/>
      <c r="AP100" s="285"/>
      <c r="AQ100" s="78" t="s">
        <v>81</v>
      </c>
      <c r="AR100" s="76"/>
      <c r="AS100" s="79">
        <v>0</v>
      </c>
      <c r="AT100" s="80">
        <f t="shared" si="1"/>
        <v>0</v>
      </c>
      <c r="AU100" s="81">
        <f>'45ab - SO 45b - Pěší komu...'!P122</f>
        <v>869.76836400000002</v>
      </c>
      <c r="AV100" s="80">
        <f>'45ab - SO 45b - Pěší komu...'!J33</f>
        <v>0</v>
      </c>
      <c r="AW100" s="80">
        <f>'45ab - SO 45b - Pěší komu...'!J34</f>
        <v>0</v>
      </c>
      <c r="AX100" s="80">
        <f>'45ab - SO 45b - Pěší komu...'!J35</f>
        <v>0</v>
      </c>
      <c r="AY100" s="80">
        <f>'45ab - SO 45b - Pěší komu...'!J36</f>
        <v>0</v>
      </c>
      <c r="AZ100" s="80">
        <f>'45ab - SO 45b - Pěší komu...'!F33</f>
        <v>0</v>
      </c>
      <c r="BA100" s="80">
        <f>'45ab - SO 45b - Pěší komu...'!F34</f>
        <v>0</v>
      </c>
      <c r="BB100" s="80">
        <f>'45ab - SO 45b - Pěší komu...'!F35</f>
        <v>0</v>
      </c>
      <c r="BC100" s="80">
        <f>'45ab - SO 45b - Pěší komu...'!F36</f>
        <v>0</v>
      </c>
      <c r="BD100" s="82">
        <f>'45ab - SO 45b - Pěší komu...'!F37</f>
        <v>0</v>
      </c>
      <c r="BT100" s="83" t="s">
        <v>8</v>
      </c>
      <c r="BV100" s="83" t="s">
        <v>76</v>
      </c>
      <c r="BW100" s="83" t="s">
        <v>98</v>
      </c>
      <c r="BX100" s="83" t="s">
        <v>4</v>
      </c>
      <c r="CL100" s="83" t="s">
        <v>1</v>
      </c>
      <c r="CM100" s="83" t="s">
        <v>83</v>
      </c>
    </row>
    <row r="101" spans="1:91" s="7" customFormat="1" ht="24.75" customHeight="1">
      <c r="A101" s="75" t="s">
        <v>78</v>
      </c>
      <c r="B101" s="76"/>
      <c r="C101" s="77"/>
      <c r="D101" s="304" t="s">
        <v>99</v>
      </c>
      <c r="E101" s="304"/>
      <c r="F101" s="304"/>
      <c r="G101" s="304"/>
      <c r="H101" s="304"/>
      <c r="I101" s="178"/>
      <c r="J101" s="304" t="s">
        <v>100</v>
      </c>
      <c r="K101" s="304"/>
      <c r="L101" s="304"/>
      <c r="M101" s="304"/>
      <c r="N101" s="304"/>
      <c r="O101" s="304"/>
      <c r="P101" s="304"/>
      <c r="Q101" s="304"/>
      <c r="R101" s="304"/>
      <c r="S101" s="304"/>
      <c r="T101" s="304"/>
      <c r="U101" s="304"/>
      <c r="V101" s="304"/>
      <c r="W101" s="304"/>
      <c r="X101" s="304"/>
      <c r="Y101" s="304"/>
      <c r="Z101" s="304"/>
      <c r="AA101" s="304"/>
      <c r="AB101" s="304"/>
      <c r="AC101" s="304"/>
      <c r="AD101" s="304"/>
      <c r="AE101" s="304"/>
      <c r="AF101" s="304"/>
      <c r="AG101" s="284">
        <f>'46ab - SO 46b - sadové úp...'!J30</f>
        <v>0</v>
      </c>
      <c r="AH101" s="285"/>
      <c r="AI101" s="285"/>
      <c r="AJ101" s="285"/>
      <c r="AK101" s="285"/>
      <c r="AL101" s="285"/>
      <c r="AM101" s="285"/>
      <c r="AN101" s="284">
        <f t="shared" si="0"/>
        <v>0</v>
      </c>
      <c r="AO101" s="285"/>
      <c r="AP101" s="285"/>
      <c r="AQ101" s="78" t="s">
        <v>81</v>
      </c>
      <c r="AR101" s="76"/>
      <c r="AS101" s="79">
        <v>0</v>
      </c>
      <c r="AT101" s="80">
        <f t="shared" si="1"/>
        <v>0</v>
      </c>
      <c r="AU101" s="81">
        <f>'46ab - SO 46b - sadové úp...'!P119</f>
        <v>722.08550000000002</v>
      </c>
      <c r="AV101" s="80">
        <f>'46ab - SO 46b - sadové úp...'!J33</f>
        <v>0</v>
      </c>
      <c r="AW101" s="80">
        <f>'46ab - SO 46b - sadové úp...'!J34</f>
        <v>0</v>
      </c>
      <c r="AX101" s="80">
        <f>'46ab - SO 46b - sadové úp...'!J35</f>
        <v>0</v>
      </c>
      <c r="AY101" s="80">
        <f>'46ab - SO 46b - sadové úp...'!J36</f>
        <v>0</v>
      </c>
      <c r="AZ101" s="80">
        <f>'46ab - SO 46b - sadové úp...'!F33</f>
        <v>0</v>
      </c>
      <c r="BA101" s="80">
        <f>'46ab - SO 46b - sadové úp...'!F34</f>
        <v>0</v>
      </c>
      <c r="BB101" s="80">
        <f>'46ab - SO 46b - sadové úp...'!F35</f>
        <v>0</v>
      </c>
      <c r="BC101" s="80">
        <f>'46ab - SO 46b - sadové úp...'!F36</f>
        <v>0</v>
      </c>
      <c r="BD101" s="82">
        <f>'46ab - SO 46b - sadové úp...'!F37</f>
        <v>0</v>
      </c>
      <c r="BT101" s="83" t="s">
        <v>8</v>
      </c>
      <c r="BV101" s="83" t="s">
        <v>76</v>
      </c>
      <c r="BW101" s="83" t="s">
        <v>101</v>
      </c>
      <c r="BX101" s="83" t="s">
        <v>4</v>
      </c>
      <c r="CL101" s="83" t="s">
        <v>1</v>
      </c>
      <c r="CM101" s="83" t="s">
        <v>83</v>
      </c>
    </row>
    <row r="102" spans="1:91" s="7" customFormat="1" ht="16.5" customHeight="1">
      <c r="A102" s="75" t="s">
        <v>78</v>
      </c>
      <c r="B102" s="76"/>
      <c r="C102" s="77"/>
      <c r="D102" s="304" t="s">
        <v>102</v>
      </c>
      <c r="E102" s="304"/>
      <c r="F102" s="304"/>
      <c r="G102" s="304"/>
      <c r="H102" s="304"/>
      <c r="I102" s="178"/>
      <c r="J102" s="304" t="s">
        <v>103</v>
      </c>
      <c r="K102" s="304"/>
      <c r="L102" s="304"/>
      <c r="M102" s="304"/>
      <c r="N102" s="304"/>
      <c r="O102" s="304"/>
      <c r="P102" s="304"/>
      <c r="Q102" s="304"/>
      <c r="R102" s="304"/>
      <c r="S102" s="304"/>
      <c r="T102" s="304"/>
      <c r="U102" s="304"/>
      <c r="V102" s="304"/>
      <c r="W102" s="304"/>
      <c r="X102" s="304"/>
      <c r="Y102" s="304"/>
      <c r="Z102" s="304"/>
      <c r="AA102" s="304"/>
      <c r="AB102" s="304"/>
      <c r="AC102" s="304"/>
      <c r="AD102" s="304"/>
      <c r="AE102" s="304"/>
      <c r="AF102" s="304"/>
      <c r="AG102" s="284">
        <f>'51b - Rozvody NN - změna ...'!J30</f>
        <v>0</v>
      </c>
      <c r="AH102" s="285"/>
      <c r="AI102" s="285"/>
      <c r="AJ102" s="285"/>
      <c r="AK102" s="285"/>
      <c r="AL102" s="285"/>
      <c r="AM102" s="285"/>
      <c r="AN102" s="284">
        <f t="shared" si="0"/>
        <v>0</v>
      </c>
      <c r="AO102" s="285"/>
      <c r="AP102" s="285"/>
      <c r="AQ102" s="78" t="s">
        <v>81</v>
      </c>
      <c r="AR102" s="76"/>
      <c r="AS102" s="79">
        <v>0</v>
      </c>
      <c r="AT102" s="80">
        <f t="shared" si="1"/>
        <v>0</v>
      </c>
      <c r="AU102" s="81">
        <f>'51b - Rozvody NN - změna ...'!P130</f>
        <v>0</v>
      </c>
      <c r="AV102" s="80">
        <f>'51b - Rozvody NN - změna ...'!J33</f>
        <v>0</v>
      </c>
      <c r="AW102" s="80">
        <f>'51b - Rozvody NN - změna ...'!J34</f>
        <v>0</v>
      </c>
      <c r="AX102" s="80">
        <f>'51b - Rozvody NN - změna ...'!J35</f>
        <v>0</v>
      </c>
      <c r="AY102" s="80">
        <f>'51b - Rozvody NN - změna ...'!J36</f>
        <v>0</v>
      </c>
      <c r="AZ102" s="80">
        <f>'51b - Rozvody NN - změna ...'!F33</f>
        <v>0</v>
      </c>
      <c r="BA102" s="80">
        <f>'51b - Rozvody NN - změna ...'!F34</f>
        <v>0</v>
      </c>
      <c r="BB102" s="80">
        <f>'51b - Rozvody NN - změna ...'!F35</f>
        <v>0</v>
      </c>
      <c r="BC102" s="80">
        <f>'51b - Rozvody NN - změna ...'!F36</f>
        <v>0</v>
      </c>
      <c r="BD102" s="82">
        <f>'51b - Rozvody NN - změna ...'!F37</f>
        <v>0</v>
      </c>
      <c r="BT102" s="83" t="s">
        <v>8</v>
      </c>
      <c r="BV102" s="83" t="s">
        <v>76</v>
      </c>
      <c r="BW102" s="83" t="s">
        <v>104</v>
      </c>
      <c r="BX102" s="83" t="s">
        <v>4</v>
      </c>
      <c r="CL102" s="83" t="s">
        <v>1</v>
      </c>
      <c r="CM102" s="83" t="s">
        <v>83</v>
      </c>
    </row>
    <row r="103" spans="1:91" s="7" customFormat="1" ht="24.75" customHeight="1">
      <c r="A103" s="75" t="s">
        <v>78</v>
      </c>
      <c r="B103" s="76"/>
      <c r="C103" s="77"/>
      <c r="D103" s="304" t="s">
        <v>105</v>
      </c>
      <c r="E103" s="304"/>
      <c r="F103" s="304"/>
      <c r="G103" s="304"/>
      <c r="H103" s="304"/>
      <c r="I103" s="178"/>
      <c r="J103" s="304" t="s">
        <v>106</v>
      </c>
      <c r="K103" s="304"/>
      <c r="L103" s="304"/>
      <c r="M103" s="304"/>
      <c r="N103" s="304"/>
      <c r="O103" s="304"/>
      <c r="P103" s="304"/>
      <c r="Q103" s="304"/>
      <c r="R103" s="304"/>
      <c r="S103" s="304"/>
      <c r="T103" s="304"/>
      <c r="U103" s="304"/>
      <c r="V103" s="304"/>
      <c r="W103" s="304"/>
      <c r="X103" s="304"/>
      <c r="Y103" s="304"/>
      <c r="Z103" s="304"/>
      <c r="AA103" s="304"/>
      <c r="AB103" s="304"/>
      <c r="AC103" s="304"/>
      <c r="AD103" s="304"/>
      <c r="AE103" s="304"/>
      <c r="AF103" s="304"/>
      <c r="AG103" s="284">
        <f>'53b - SO 53b - Vodovod - ...'!J30</f>
        <v>0</v>
      </c>
      <c r="AH103" s="285"/>
      <c r="AI103" s="285"/>
      <c r="AJ103" s="285"/>
      <c r="AK103" s="285"/>
      <c r="AL103" s="285"/>
      <c r="AM103" s="285"/>
      <c r="AN103" s="284">
        <f t="shared" si="0"/>
        <v>0</v>
      </c>
      <c r="AO103" s="285"/>
      <c r="AP103" s="285"/>
      <c r="AQ103" s="78" t="s">
        <v>81</v>
      </c>
      <c r="AR103" s="76"/>
      <c r="AS103" s="79">
        <v>0</v>
      </c>
      <c r="AT103" s="80">
        <f t="shared" si="1"/>
        <v>0</v>
      </c>
      <c r="AU103" s="81">
        <f>'53b - SO 53b - Vodovod - ...'!P121</f>
        <v>142.43447999999998</v>
      </c>
      <c r="AV103" s="80">
        <f>'53b - SO 53b - Vodovod - ...'!J33</f>
        <v>0</v>
      </c>
      <c r="AW103" s="80">
        <f>'53b - SO 53b - Vodovod - ...'!J34</f>
        <v>0</v>
      </c>
      <c r="AX103" s="80">
        <f>'53b - SO 53b - Vodovod - ...'!J35</f>
        <v>0</v>
      </c>
      <c r="AY103" s="80">
        <f>'53b - SO 53b - Vodovod - ...'!J36</f>
        <v>0</v>
      </c>
      <c r="AZ103" s="80">
        <f>'53b - SO 53b - Vodovod - ...'!F33</f>
        <v>0</v>
      </c>
      <c r="BA103" s="80">
        <f>'53b - SO 53b - Vodovod - ...'!F34</f>
        <v>0</v>
      </c>
      <c r="BB103" s="80">
        <f>'53b - SO 53b - Vodovod - ...'!F35</f>
        <v>0</v>
      </c>
      <c r="BC103" s="80">
        <f>'53b - SO 53b - Vodovod - ...'!F36</f>
        <v>0</v>
      </c>
      <c r="BD103" s="82">
        <f>'53b - SO 53b - Vodovod - ...'!F37</f>
        <v>0</v>
      </c>
      <c r="BT103" s="83" t="s">
        <v>8</v>
      </c>
      <c r="BV103" s="83" t="s">
        <v>76</v>
      </c>
      <c r="BW103" s="83" t="s">
        <v>107</v>
      </c>
      <c r="BX103" s="83" t="s">
        <v>4</v>
      </c>
      <c r="CL103" s="83" t="s">
        <v>1</v>
      </c>
      <c r="CM103" s="83" t="s">
        <v>83</v>
      </c>
    </row>
    <row r="104" spans="1:91" s="7" customFormat="1" ht="24.75" customHeight="1">
      <c r="A104" s="75" t="s">
        <v>78</v>
      </c>
      <c r="B104" s="76"/>
      <c r="C104" s="77"/>
      <c r="D104" s="304" t="s">
        <v>108</v>
      </c>
      <c r="E104" s="304"/>
      <c r="F104" s="304"/>
      <c r="G104" s="304"/>
      <c r="H104" s="304"/>
      <c r="I104" s="178"/>
      <c r="J104" s="304" t="s">
        <v>109</v>
      </c>
      <c r="K104" s="304"/>
      <c r="L104" s="304"/>
      <c r="M104" s="304"/>
      <c r="N104" s="304"/>
      <c r="O104" s="304"/>
      <c r="P104" s="304"/>
      <c r="Q104" s="304"/>
      <c r="R104" s="304"/>
      <c r="S104" s="304"/>
      <c r="T104" s="304"/>
      <c r="U104" s="304"/>
      <c r="V104" s="304"/>
      <c r="W104" s="304"/>
      <c r="X104" s="304"/>
      <c r="Y104" s="304"/>
      <c r="Z104" s="304"/>
      <c r="AA104" s="304"/>
      <c r="AB104" s="304"/>
      <c r="AC104" s="304"/>
      <c r="AD104" s="304"/>
      <c r="AE104" s="304"/>
      <c r="AF104" s="304"/>
      <c r="AG104" s="284">
        <f>'54b - SO 54b - Splašková ...'!J30</f>
        <v>0</v>
      </c>
      <c r="AH104" s="285"/>
      <c r="AI104" s="285"/>
      <c r="AJ104" s="285"/>
      <c r="AK104" s="285"/>
      <c r="AL104" s="285"/>
      <c r="AM104" s="285"/>
      <c r="AN104" s="284">
        <f t="shared" si="0"/>
        <v>0</v>
      </c>
      <c r="AO104" s="285"/>
      <c r="AP104" s="285"/>
      <c r="AQ104" s="78" t="s">
        <v>81</v>
      </c>
      <c r="AR104" s="76"/>
      <c r="AS104" s="79">
        <v>0</v>
      </c>
      <c r="AT104" s="80">
        <f t="shared" si="1"/>
        <v>0</v>
      </c>
      <c r="AU104" s="81">
        <f>'54b - SO 54b - Splašková ...'!P122</f>
        <v>166.04192</v>
      </c>
      <c r="AV104" s="80">
        <f>'54b - SO 54b - Splašková ...'!J33</f>
        <v>0</v>
      </c>
      <c r="AW104" s="80">
        <f>'54b - SO 54b - Splašková ...'!J34</f>
        <v>0</v>
      </c>
      <c r="AX104" s="80">
        <f>'54b - SO 54b - Splašková ...'!J35</f>
        <v>0</v>
      </c>
      <c r="AY104" s="80">
        <f>'54b - SO 54b - Splašková ...'!J36</f>
        <v>0</v>
      </c>
      <c r="AZ104" s="80">
        <f>'54b - SO 54b - Splašková ...'!F33</f>
        <v>0</v>
      </c>
      <c r="BA104" s="80">
        <f>'54b - SO 54b - Splašková ...'!F34</f>
        <v>0</v>
      </c>
      <c r="BB104" s="80">
        <f>'54b - SO 54b - Splašková ...'!F35</f>
        <v>0</v>
      </c>
      <c r="BC104" s="80">
        <f>'54b - SO 54b - Splašková ...'!F36</f>
        <v>0</v>
      </c>
      <c r="BD104" s="82">
        <f>'54b - SO 54b - Splašková ...'!F37</f>
        <v>0</v>
      </c>
      <c r="BT104" s="83" t="s">
        <v>8</v>
      </c>
      <c r="BV104" s="83" t="s">
        <v>76</v>
      </c>
      <c r="BW104" s="83" t="s">
        <v>110</v>
      </c>
      <c r="BX104" s="83" t="s">
        <v>4</v>
      </c>
      <c r="CL104" s="83" t="s">
        <v>1</v>
      </c>
      <c r="CM104" s="83" t="s">
        <v>83</v>
      </c>
    </row>
    <row r="105" spans="1:91" s="7" customFormat="1" ht="16.5" customHeight="1">
      <c r="A105" s="75" t="s">
        <v>78</v>
      </c>
      <c r="B105" s="76"/>
      <c r="C105" s="77"/>
      <c r="D105" s="304" t="s">
        <v>111</v>
      </c>
      <c r="E105" s="304"/>
      <c r="F105" s="304"/>
      <c r="G105" s="304"/>
      <c r="H105" s="304"/>
      <c r="I105" s="178"/>
      <c r="J105" s="304" t="s">
        <v>112</v>
      </c>
      <c r="K105" s="304"/>
      <c r="L105" s="304"/>
      <c r="M105" s="304"/>
      <c r="N105" s="304"/>
      <c r="O105" s="304"/>
      <c r="P105" s="304"/>
      <c r="Q105" s="304"/>
      <c r="R105" s="304"/>
      <c r="S105" s="304"/>
      <c r="T105" s="304"/>
      <c r="U105" s="304"/>
      <c r="V105" s="304"/>
      <c r="W105" s="304"/>
      <c r="X105" s="304"/>
      <c r="Y105" s="304"/>
      <c r="Z105" s="304"/>
      <c r="AA105" s="304"/>
      <c r="AB105" s="304"/>
      <c r="AC105" s="304"/>
      <c r="AD105" s="304"/>
      <c r="AE105" s="304"/>
      <c r="AF105" s="304"/>
      <c r="AG105" s="284">
        <f>'99b - Vedlejší náklady - ...'!J30</f>
        <v>0</v>
      </c>
      <c r="AH105" s="285"/>
      <c r="AI105" s="285"/>
      <c r="AJ105" s="285"/>
      <c r="AK105" s="285"/>
      <c r="AL105" s="285"/>
      <c r="AM105" s="285"/>
      <c r="AN105" s="284">
        <f t="shared" si="0"/>
        <v>0</v>
      </c>
      <c r="AO105" s="285"/>
      <c r="AP105" s="285"/>
      <c r="AQ105" s="78" t="s">
        <v>81</v>
      </c>
      <c r="AR105" s="76"/>
      <c r="AS105" s="84">
        <v>0</v>
      </c>
      <c r="AT105" s="85">
        <f t="shared" si="1"/>
        <v>0</v>
      </c>
      <c r="AU105" s="86">
        <f>'99b - Vedlejší náklady - ...'!P126</f>
        <v>0</v>
      </c>
      <c r="AV105" s="85">
        <f>'99b - Vedlejší náklady - ...'!J33</f>
        <v>0</v>
      </c>
      <c r="AW105" s="85">
        <f>'99b - Vedlejší náklady - ...'!J34</f>
        <v>0</v>
      </c>
      <c r="AX105" s="85">
        <f>'99b - Vedlejší náklady - ...'!J35</f>
        <v>0</v>
      </c>
      <c r="AY105" s="85">
        <f>'99b - Vedlejší náklady - ...'!J36</f>
        <v>0</v>
      </c>
      <c r="AZ105" s="85">
        <f>'99b - Vedlejší náklady - ...'!F33</f>
        <v>0</v>
      </c>
      <c r="BA105" s="85">
        <f>'99b - Vedlejší náklady - ...'!F34</f>
        <v>0</v>
      </c>
      <c r="BB105" s="85">
        <f>'99b - Vedlejší náklady - ...'!F35</f>
        <v>0</v>
      </c>
      <c r="BC105" s="85">
        <f>'99b - Vedlejší náklady - ...'!F36</f>
        <v>0</v>
      </c>
      <c r="BD105" s="87">
        <f>'99b - Vedlejší náklady - ...'!F37</f>
        <v>0</v>
      </c>
      <c r="BT105" s="83" t="s">
        <v>8</v>
      </c>
      <c r="BV105" s="83" t="s">
        <v>76</v>
      </c>
      <c r="BW105" s="83" t="s">
        <v>113</v>
      </c>
      <c r="BX105" s="83" t="s">
        <v>4</v>
      </c>
      <c r="CL105" s="83" t="s">
        <v>1</v>
      </c>
      <c r="CM105" s="83" t="s">
        <v>83</v>
      </c>
    </row>
    <row r="106" spans="1:91" s="2" customFormat="1" ht="30" customHeight="1">
      <c r="A106" s="29"/>
      <c r="B106" s="30"/>
      <c r="C106" s="186"/>
      <c r="D106" s="186"/>
      <c r="E106" s="186"/>
      <c r="F106" s="186"/>
      <c r="G106" s="186"/>
      <c r="H106" s="186"/>
      <c r="I106" s="186"/>
      <c r="J106" s="186"/>
      <c r="K106" s="186"/>
      <c r="L106" s="186"/>
      <c r="M106" s="186"/>
      <c r="N106" s="186"/>
      <c r="O106" s="186"/>
      <c r="P106" s="186"/>
      <c r="Q106" s="186"/>
      <c r="R106" s="186"/>
      <c r="S106" s="186"/>
      <c r="T106" s="186"/>
      <c r="U106" s="186"/>
      <c r="V106" s="186"/>
      <c r="W106" s="186"/>
      <c r="X106" s="186"/>
      <c r="Y106" s="186"/>
      <c r="Z106" s="186"/>
      <c r="AA106" s="186"/>
      <c r="AB106" s="186"/>
      <c r="AC106" s="186"/>
      <c r="AD106" s="186"/>
      <c r="AE106" s="186"/>
      <c r="AF106" s="186"/>
      <c r="AG106" s="186"/>
      <c r="AH106" s="186"/>
      <c r="AI106" s="186"/>
      <c r="AJ106" s="186"/>
      <c r="AK106" s="186"/>
      <c r="AL106" s="186"/>
      <c r="AM106" s="186"/>
      <c r="AN106" s="186"/>
      <c r="AO106" s="186"/>
      <c r="AP106" s="186"/>
      <c r="AQ106" s="29"/>
      <c r="AR106" s="30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</row>
    <row r="107" spans="1:91" s="2" customFormat="1" ht="6.95" customHeight="1">
      <c r="A107" s="29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30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</row>
  </sheetData>
  <sheetProtection password="D62F" sheet="1" objects="1" scenarios="1"/>
  <mergeCells count="80">
    <mergeCell ref="D100:H100"/>
    <mergeCell ref="D97:H97"/>
    <mergeCell ref="D96:H96"/>
    <mergeCell ref="J95:AF95"/>
    <mergeCell ref="C92:G92"/>
    <mergeCell ref="D98:H98"/>
    <mergeCell ref="D99:H99"/>
    <mergeCell ref="D95:H95"/>
    <mergeCell ref="J98:AF98"/>
    <mergeCell ref="J97:AF97"/>
    <mergeCell ref="J101:AF101"/>
    <mergeCell ref="J104:AF104"/>
    <mergeCell ref="J96:AF96"/>
    <mergeCell ref="L29:P29"/>
    <mergeCell ref="W29:AE29"/>
    <mergeCell ref="L31:P31"/>
    <mergeCell ref="L32:P32"/>
    <mergeCell ref="W32:AE32"/>
    <mergeCell ref="X35:AB35"/>
    <mergeCell ref="W31:AE31"/>
    <mergeCell ref="L33:P33"/>
    <mergeCell ref="AK29:AO29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  <mergeCell ref="W30:AE30"/>
    <mergeCell ref="AK32:AO32"/>
    <mergeCell ref="D105:H105"/>
    <mergeCell ref="J105:AF105"/>
    <mergeCell ref="AG94:AM94"/>
    <mergeCell ref="D102:H102"/>
    <mergeCell ref="D103:H103"/>
    <mergeCell ref="D104:H104"/>
    <mergeCell ref="D101:H101"/>
    <mergeCell ref="I92:AF92"/>
    <mergeCell ref="J102:AF102"/>
    <mergeCell ref="J103:AF103"/>
    <mergeCell ref="J100:AF100"/>
    <mergeCell ref="J99:AF99"/>
    <mergeCell ref="W33:AE33"/>
    <mergeCell ref="AK33:AO33"/>
    <mergeCell ref="AK35:AO35"/>
    <mergeCell ref="AK31:AO31"/>
    <mergeCell ref="AR2:BE2"/>
    <mergeCell ref="AG103:AM103"/>
    <mergeCell ref="AG102:AM102"/>
    <mergeCell ref="AG92:AM92"/>
    <mergeCell ref="AG97:AM97"/>
    <mergeCell ref="AG95:AM95"/>
    <mergeCell ref="AG100:AM100"/>
    <mergeCell ref="AG101:AM101"/>
    <mergeCell ref="AG99:AM99"/>
    <mergeCell ref="AG96:AM96"/>
    <mergeCell ref="AS89:AT91"/>
    <mergeCell ref="L85:AO85"/>
    <mergeCell ref="AM87:AN87"/>
    <mergeCell ref="AM89:AP89"/>
    <mergeCell ref="AM90:AP90"/>
    <mergeCell ref="AN92:AP92"/>
    <mergeCell ref="AN101:AP101"/>
    <mergeCell ref="AN98:AP98"/>
    <mergeCell ref="AN100:AP100"/>
    <mergeCell ref="AN99:AP99"/>
    <mergeCell ref="AN95:AP95"/>
    <mergeCell ref="AN97:AP97"/>
    <mergeCell ref="AN105:AP105"/>
    <mergeCell ref="AG105:AM105"/>
    <mergeCell ref="AN94:AP94"/>
    <mergeCell ref="AG104:AM104"/>
    <mergeCell ref="AG98:AM98"/>
    <mergeCell ref="AN104:AP104"/>
    <mergeCell ref="AN103:AP103"/>
    <mergeCell ref="AN96:AP96"/>
    <mergeCell ref="AN102:AP102"/>
  </mergeCells>
  <hyperlinks>
    <hyperlink ref="A95" location="'14b - SO 14b - Příkop a v...'!C2" display="/"/>
    <hyperlink ref="A96" location="'21b - SO 21b - Napajedlo ...'!C2" display="/"/>
    <hyperlink ref="A97" location="'22b - SO 22b - Jezírko - ...'!C2" display="/"/>
    <hyperlink ref="A98" location="'38bb - SO 38b - Oplocení ...'!C2" display="/"/>
    <hyperlink ref="A99" location="'41ab - SO 41b - Terénní ú...'!C2" display="/"/>
    <hyperlink ref="A100" location="'45ab - SO 45b - Pěší komu...'!C2" display="/"/>
    <hyperlink ref="A101" location="'46ab - SO 46b - sadové úp...'!C2" display="/"/>
    <hyperlink ref="A102" location="'51b - Rozvody NN - změna ...'!C2" display="/"/>
    <hyperlink ref="A103" location="'53b - SO 53b - Vodovod - ...'!C2" display="/"/>
    <hyperlink ref="A104" location="'54b - SO 54b - Splašková ...'!C2" display="/"/>
    <hyperlink ref="A105" location="'99b - Vedlejší náklady -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1"/>
  <sheetViews>
    <sheetView showGridLines="0" workbookViewId="0">
      <selection activeCell="H169" sqref="H169:I16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8"/>
    </row>
    <row r="2" spans="1:46" s="1" customFormat="1" ht="36.950000000000003" customHeight="1">
      <c r="L2" s="292" t="s">
        <v>5</v>
      </c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107</v>
      </c>
    </row>
    <row r="3" spans="1:46" s="1" customFormat="1" ht="6.95" customHeight="1"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20"/>
      <c r="AT3" s="17" t="s">
        <v>83</v>
      </c>
    </row>
    <row r="4" spans="1:46" s="1" customFormat="1" ht="24.95" customHeight="1">
      <c r="B4" s="243"/>
      <c r="C4" s="88"/>
      <c r="D4" s="191" t="s">
        <v>120</v>
      </c>
      <c r="E4" s="88"/>
      <c r="F4" s="88"/>
      <c r="G4" s="88"/>
      <c r="H4" s="88"/>
      <c r="I4" s="88"/>
      <c r="J4" s="88"/>
      <c r="K4" s="88"/>
      <c r="L4" s="20"/>
      <c r="M4" s="90" t="s">
        <v>11</v>
      </c>
      <c r="AT4" s="17" t="s">
        <v>3</v>
      </c>
    </row>
    <row r="5" spans="1:46" s="1" customFormat="1" ht="6.95" customHeight="1">
      <c r="B5" s="243"/>
      <c r="C5" s="88"/>
      <c r="D5" s="88"/>
      <c r="E5" s="88"/>
      <c r="F5" s="88"/>
      <c r="G5" s="88"/>
      <c r="H5" s="88"/>
      <c r="I5" s="88"/>
      <c r="J5" s="88"/>
      <c r="K5" s="88"/>
      <c r="L5" s="20"/>
    </row>
    <row r="6" spans="1:46" s="1" customFormat="1" ht="12" customHeight="1">
      <c r="B6" s="243"/>
      <c r="C6" s="88"/>
      <c r="D6" s="193" t="s">
        <v>15</v>
      </c>
      <c r="E6" s="88"/>
      <c r="F6" s="88"/>
      <c r="G6" s="88"/>
      <c r="H6" s="88"/>
      <c r="I6" s="88"/>
      <c r="J6" s="88"/>
      <c r="K6" s="88"/>
      <c r="L6" s="20"/>
    </row>
    <row r="7" spans="1:46" s="1" customFormat="1" ht="16.5" customHeight="1">
      <c r="B7" s="243"/>
      <c r="C7" s="88"/>
      <c r="D7" s="88"/>
      <c r="E7" s="319" t="str">
        <f>'Rekapitulace stavby'!K6</f>
        <v>Expozice Jihozápadní Afrika, ZOO Dvůr Králové a.s. - Změna B, 3.etapa-3.část</v>
      </c>
      <c r="F7" s="320"/>
      <c r="G7" s="320"/>
      <c r="H7" s="320"/>
      <c r="I7" s="88"/>
      <c r="J7" s="88"/>
      <c r="K7" s="88"/>
      <c r="L7" s="20"/>
    </row>
    <row r="8" spans="1:46" s="2" customFormat="1" ht="12" customHeight="1">
      <c r="A8" s="29"/>
      <c r="B8" s="190"/>
      <c r="C8" s="192"/>
      <c r="D8" s="193" t="s">
        <v>130</v>
      </c>
      <c r="E8" s="192"/>
      <c r="F8" s="192"/>
      <c r="G8" s="192"/>
      <c r="H8" s="192"/>
      <c r="I8" s="192"/>
      <c r="J8" s="192"/>
      <c r="K8" s="192"/>
      <c r="L8" s="3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190"/>
      <c r="C9" s="192"/>
      <c r="D9" s="192"/>
      <c r="E9" s="321" t="s">
        <v>1443</v>
      </c>
      <c r="F9" s="322"/>
      <c r="G9" s="322"/>
      <c r="H9" s="322"/>
      <c r="I9" s="192"/>
      <c r="J9" s="192"/>
      <c r="K9" s="192"/>
      <c r="L9" s="3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190"/>
      <c r="C10" s="192"/>
      <c r="D10" s="192"/>
      <c r="E10" s="192"/>
      <c r="F10" s="192"/>
      <c r="G10" s="192"/>
      <c r="H10" s="192"/>
      <c r="I10" s="192"/>
      <c r="J10" s="192"/>
      <c r="K10" s="192"/>
      <c r="L10" s="3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190"/>
      <c r="C11" s="192"/>
      <c r="D11" s="193" t="s">
        <v>16</v>
      </c>
      <c r="E11" s="192"/>
      <c r="F11" s="194" t="s">
        <v>1</v>
      </c>
      <c r="G11" s="192"/>
      <c r="H11" s="192"/>
      <c r="I11" s="193" t="s">
        <v>17</v>
      </c>
      <c r="J11" s="194" t="s">
        <v>1</v>
      </c>
      <c r="K11" s="192"/>
      <c r="L11" s="3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190"/>
      <c r="C12" s="192"/>
      <c r="D12" s="193" t="s">
        <v>18</v>
      </c>
      <c r="E12" s="192"/>
      <c r="F12" s="194" t="s">
        <v>27</v>
      </c>
      <c r="G12" s="192"/>
      <c r="H12" s="192"/>
      <c r="I12" s="193" t="s">
        <v>20</v>
      </c>
      <c r="J12" s="195" t="str">
        <f>'Rekapitulace stavby'!AN8</f>
        <v>11. 5. 2021</v>
      </c>
      <c r="K12" s="192"/>
      <c r="L12" s="3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190"/>
      <c r="C13" s="192"/>
      <c r="D13" s="192"/>
      <c r="E13" s="192"/>
      <c r="F13" s="192"/>
      <c r="G13" s="192"/>
      <c r="H13" s="192"/>
      <c r="I13" s="192"/>
      <c r="J13" s="192"/>
      <c r="K13" s="192"/>
      <c r="L13" s="3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190"/>
      <c r="C14" s="192"/>
      <c r="D14" s="193" t="s">
        <v>22</v>
      </c>
      <c r="E14" s="192"/>
      <c r="F14" s="192"/>
      <c r="G14" s="192"/>
      <c r="H14" s="192"/>
      <c r="I14" s="193" t="s">
        <v>23</v>
      </c>
      <c r="J14" s="194" t="str">
        <f>IF('Rekapitulace stavby'!AN10="","",'Rekapitulace stavby'!AN10)</f>
        <v/>
      </c>
      <c r="K14" s="192"/>
      <c r="L14" s="3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190"/>
      <c r="C15" s="192"/>
      <c r="D15" s="192"/>
      <c r="E15" s="194" t="str">
        <f>IF('Rekapitulace stavby'!E11="","",'Rekapitulace stavby'!E11)</f>
        <v>ZOO Dvůr Králové a.s., Štefánikova 1029, D.K.n.L.</v>
      </c>
      <c r="F15" s="192"/>
      <c r="G15" s="192"/>
      <c r="H15" s="192"/>
      <c r="I15" s="193" t="s">
        <v>25</v>
      </c>
      <c r="J15" s="194" t="str">
        <f>IF('Rekapitulace stavby'!AN11="","",'Rekapitulace stavby'!AN11)</f>
        <v/>
      </c>
      <c r="K15" s="192"/>
      <c r="L15" s="3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190"/>
      <c r="C16" s="192"/>
      <c r="D16" s="192"/>
      <c r="E16" s="192"/>
      <c r="F16" s="192"/>
      <c r="G16" s="192"/>
      <c r="H16" s="192"/>
      <c r="I16" s="192"/>
      <c r="J16" s="192"/>
      <c r="K16" s="192"/>
      <c r="L16" s="3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190"/>
      <c r="C17" s="192"/>
      <c r="D17" s="193" t="s">
        <v>26</v>
      </c>
      <c r="E17" s="192"/>
      <c r="F17" s="192"/>
      <c r="G17" s="192"/>
      <c r="H17" s="192"/>
      <c r="I17" s="193" t="s">
        <v>23</v>
      </c>
      <c r="J17" s="194" t="str">
        <f>'Rekapitulace stavby'!AN13</f>
        <v/>
      </c>
      <c r="K17" s="192"/>
      <c r="L17" s="3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190"/>
      <c r="C18" s="192"/>
      <c r="D18" s="192"/>
      <c r="E18" s="325" t="str">
        <f>'Rekapitulace stavby'!E14</f>
        <v xml:space="preserve"> </v>
      </c>
      <c r="F18" s="325"/>
      <c r="G18" s="325"/>
      <c r="H18" s="325"/>
      <c r="I18" s="193" t="s">
        <v>25</v>
      </c>
      <c r="J18" s="194" t="str">
        <f>'Rekapitulace stavby'!AN14</f>
        <v/>
      </c>
      <c r="K18" s="192"/>
      <c r="L18" s="3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190"/>
      <c r="C19" s="192"/>
      <c r="D19" s="192"/>
      <c r="E19" s="192"/>
      <c r="F19" s="192"/>
      <c r="G19" s="192"/>
      <c r="H19" s="192"/>
      <c r="I19" s="192"/>
      <c r="J19" s="192"/>
      <c r="K19" s="192"/>
      <c r="L19" s="3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190"/>
      <c r="C20" s="192"/>
      <c r="D20" s="193" t="s">
        <v>28</v>
      </c>
      <c r="E20" s="192"/>
      <c r="F20" s="192"/>
      <c r="G20" s="192"/>
      <c r="H20" s="192"/>
      <c r="I20" s="193" t="s">
        <v>23</v>
      </c>
      <c r="J20" s="194" t="str">
        <f>IF('Rekapitulace stavby'!AN16="","",'Rekapitulace stavby'!AN16)</f>
        <v/>
      </c>
      <c r="K20" s="192"/>
      <c r="L20" s="3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190"/>
      <c r="C21" s="192"/>
      <c r="D21" s="192"/>
      <c r="E21" s="194" t="str">
        <f>IF('Rekapitulace stavby'!E17="","",'Rekapitulace stavby'!E17)</f>
        <v>Projektis spol. s r.o., Legionářská 562, D.K.n.L.</v>
      </c>
      <c r="F21" s="192"/>
      <c r="G21" s="192"/>
      <c r="H21" s="192"/>
      <c r="I21" s="193" t="s">
        <v>25</v>
      </c>
      <c r="J21" s="194" t="str">
        <f>IF('Rekapitulace stavby'!AN17="","",'Rekapitulace stavby'!AN17)</f>
        <v/>
      </c>
      <c r="K21" s="192"/>
      <c r="L21" s="3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190"/>
      <c r="C22" s="192"/>
      <c r="D22" s="192"/>
      <c r="E22" s="192"/>
      <c r="F22" s="192"/>
      <c r="G22" s="192"/>
      <c r="H22" s="192"/>
      <c r="I22" s="192"/>
      <c r="J22" s="192"/>
      <c r="K22" s="192"/>
      <c r="L22" s="3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190"/>
      <c r="C23" s="192"/>
      <c r="D23" s="193" t="s">
        <v>31</v>
      </c>
      <c r="E23" s="192"/>
      <c r="F23" s="192"/>
      <c r="G23" s="192"/>
      <c r="H23" s="192"/>
      <c r="I23" s="193" t="s">
        <v>23</v>
      </c>
      <c r="J23" s="194" t="str">
        <f>IF('Rekapitulace stavby'!AN19="","",'Rekapitulace stavby'!AN19)</f>
        <v/>
      </c>
      <c r="K23" s="192"/>
      <c r="L23" s="3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190"/>
      <c r="C24" s="192"/>
      <c r="D24" s="192"/>
      <c r="E24" s="194" t="str">
        <f>IF('Rekapitulace stavby'!E20="","",'Rekapitulace stavby'!E20)</f>
        <v>ing. V. Švehla</v>
      </c>
      <c r="F24" s="192"/>
      <c r="G24" s="192"/>
      <c r="H24" s="192"/>
      <c r="I24" s="193" t="s">
        <v>25</v>
      </c>
      <c r="J24" s="194" t="str">
        <f>IF('Rekapitulace stavby'!AN20="","",'Rekapitulace stavby'!AN20)</f>
        <v/>
      </c>
      <c r="K24" s="192"/>
      <c r="L24" s="3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190"/>
      <c r="C25" s="192"/>
      <c r="D25" s="192"/>
      <c r="E25" s="192"/>
      <c r="F25" s="192"/>
      <c r="G25" s="192"/>
      <c r="H25" s="192"/>
      <c r="I25" s="192"/>
      <c r="J25" s="192"/>
      <c r="K25" s="192"/>
      <c r="L25" s="3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190"/>
      <c r="C26" s="192"/>
      <c r="D26" s="193" t="s">
        <v>33</v>
      </c>
      <c r="E26" s="192"/>
      <c r="F26" s="192"/>
      <c r="G26" s="192"/>
      <c r="H26" s="192"/>
      <c r="I26" s="192"/>
      <c r="J26" s="192"/>
      <c r="K26" s="192"/>
      <c r="L26" s="3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244"/>
      <c r="C27" s="245"/>
      <c r="D27" s="245"/>
      <c r="E27" s="326" t="s">
        <v>1</v>
      </c>
      <c r="F27" s="326"/>
      <c r="G27" s="326"/>
      <c r="H27" s="326"/>
      <c r="I27" s="245"/>
      <c r="J27" s="245"/>
      <c r="K27" s="245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190"/>
      <c r="C28" s="192"/>
      <c r="D28" s="192"/>
      <c r="E28" s="192"/>
      <c r="F28" s="192"/>
      <c r="G28" s="192"/>
      <c r="H28" s="192"/>
      <c r="I28" s="192"/>
      <c r="J28" s="192"/>
      <c r="K28" s="192"/>
      <c r="L28" s="3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190"/>
      <c r="C29" s="192"/>
      <c r="D29" s="246"/>
      <c r="E29" s="246"/>
      <c r="F29" s="246"/>
      <c r="G29" s="246"/>
      <c r="H29" s="246"/>
      <c r="I29" s="246"/>
      <c r="J29" s="246"/>
      <c r="K29" s="246"/>
      <c r="L29" s="3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190"/>
      <c r="C30" s="192"/>
      <c r="D30" s="247" t="s">
        <v>34</v>
      </c>
      <c r="E30" s="192"/>
      <c r="F30" s="192"/>
      <c r="G30" s="192"/>
      <c r="H30" s="192"/>
      <c r="I30" s="192"/>
      <c r="J30" s="248">
        <f>ROUND(J121, 0)</f>
        <v>0</v>
      </c>
      <c r="K30" s="192"/>
      <c r="L30" s="3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190"/>
      <c r="C31" s="192"/>
      <c r="D31" s="246"/>
      <c r="E31" s="246"/>
      <c r="F31" s="246"/>
      <c r="G31" s="246"/>
      <c r="H31" s="246"/>
      <c r="I31" s="246"/>
      <c r="J31" s="246"/>
      <c r="K31" s="246"/>
      <c r="L31" s="3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190"/>
      <c r="C32" s="192"/>
      <c r="D32" s="192"/>
      <c r="E32" s="192"/>
      <c r="F32" s="249" t="s">
        <v>36</v>
      </c>
      <c r="G32" s="192"/>
      <c r="H32" s="192"/>
      <c r="I32" s="249" t="s">
        <v>35</v>
      </c>
      <c r="J32" s="249" t="s">
        <v>37</v>
      </c>
      <c r="K32" s="192"/>
      <c r="L32" s="3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190"/>
      <c r="C33" s="192"/>
      <c r="D33" s="250" t="s">
        <v>38</v>
      </c>
      <c r="E33" s="193" t="s">
        <v>39</v>
      </c>
      <c r="F33" s="251">
        <f>ROUND((SUM(BE121:BE170)),  0)</f>
        <v>0</v>
      </c>
      <c r="G33" s="192"/>
      <c r="H33" s="192"/>
      <c r="I33" s="252">
        <v>0.21</v>
      </c>
      <c r="J33" s="251">
        <f>ROUND(((SUM(BE121:BE170))*I33),  0)</f>
        <v>0</v>
      </c>
      <c r="K33" s="192"/>
      <c r="L33" s="3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190"/>
      <c r="C34" s="192"/>
      <c r="D34" s="192"/>
      <c r="E34" s="193" t="s">
        <v>40</v>
      </c>
      <c r="F34" s="251">
        <f>ROUND((SUM(BF121:BF170)),  0)</f>
        <v>0</v>
      </c>
      <c r="G34" s="192"/>
      <c r="H34" s="192"/>
      <c r="I34" s="252">
        <v>0.15</v>
      </c>
      <c r="J34" s="251">
        <f>ROUND(((SUM(BF121:BF170))*I34),  0)</f>
        <v>0</v>
      </c>
      <c r="K34" s="192"/>
      <c r="L34" s="3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190"/>
      <c r="C35" s="192"/>
      <c r="D35" s="192"/>
      <c r="E35" s="193" t="s">
        <v>41</v>
      </c>
      <c r="F35" s="251">
        <f>ROUND((SUM(BG121:BG170)),  0)</f>
        <v>0</v>
      </c>
      <c r="G35" s="192"/>
      <c r="H35" s="192"/>
      <c r="I35" s="252">
        <v>0.21</v>
      </c>
      <c r="J35" s="251">
        <f>0</f>
        <v>0</v>
      </c>
      <c r="K35" s="192"/>
      <c r="L35" s="3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190"/>
      <c r="C36" s="192"/>
      <c r="D36" s="192"/>
      <c r="E36" s="193" t="s">
        <v>42</v>
      </c>
      <c r="F36" s="251">
        <f>ROUND((SUM(BH121:BH170)),  0)</f>
        <v>0</v>
      </c>
      <c r="G36" s="192"/>
      <c r="H36" s="192"/>
      <c r="I36" s="252">
        <v>0.15</v>
      </c>
      <c r="J36" s="251">
        <f>0</f>
        <v>0</v>
      </c>
      <c r="K36" s="192"/>
      <c r="L36" s="3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190"/>
      <c r="C37" s="192"/>
      <c r="D37" s="192"/>
      <c r="E37" s="193" t="s">
        <v>43</v>
      </c>
      <c r="F37" s="251">
        <f>ROUND((SUM(BI121:BI170)),  0)</f>
        <v>0</v>
      </c>
      <c r="G37" s="192"/>
      <c r="H37" s="192"/>
      <c r="I37" s="252">
        <v>0</v>
      </c>
      <c r="J37" s="251">
        <f>0</f>
        <v>0</v>
      </c>
      <c r="K37" s="192"/>
      <c r="L37" s="3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190"/>
      <c r="C38" s="192"/>
      <c r="D38" s="192"/>
      <c r="E38" s="192"/>
      <c r="F38" s="192"/>
      <c r="G38" s="192"/>
      <c r="H38" s="192"/>
      <c r="I38" s="192"/>
      <c r="J38" s="192"/>
      <c r="K38" s="192"/>
      <c r="L38" s="3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190"/>
      <c r="C39" s="253"/>
      <c r="D39" s="254" t="s">
        <v>44</v>
      </c>
      <c r="E39" s="255"/>
      <c r="F39" s="255"/>
      <c r="G39" s="256" t="s">
        <v>45</v>
      </c>
      <c r="H39" s="257" t="s">
        <v>46</v>
      </c>
      <c r="I39" s="255"/>
      <c r="J39" s="258">
        <f>SUM(J30:J37)</f>
        <v>0</v>
      </c>
      <c r="K39" s="259"/>
      <c r="L39" s="3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190"/>
      <c r="C40" s="192"/>
      <c r="D40" s="192"/>
      <c r="E40" s="192"/>
      <c r="F40" s="192"/>
      <c r="G40" s="192"/>
      <c r="H40" s="192"/>
      <c r="I40" s="192"/>
      <c r="J40" s="192"/>
      <c r="K40" s="192"/>
      <c r="L40" s="3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243"/>
      <c r="C41" s="88"/>
      <c r="D41" s="88"/>
      <c r="E41" s="88"/>
      <c r="F41" s="88"/>
      <c r="G41" s="88"/>
      <c r="H41" s="88"/>
      <c r="I41" s="88"/>
      <c r="J41" s="88"/>
      <c r="K41" s="88"/>
      <c r="L41" s="20"/>
    </row>
    <row r="42" spans="1:31" s="1" customFormat="1" ht="14.45" customHeight="1">
      <c r="B42" s="243"/>
      <c r="C42" s="88"/>
      <c r="D42" s="88"/>
      <c r="E42" s="88"/>
      <c r="F42" s="88"/>
      <c r="G42" s="88"/>
      <c r="H42" s="88"/>
      <c r="I42" s="88"/>
      <c r="J42" s="88"/>
      <c r="K42" s="88"/>
      <c r="L42" s="20"/>
    </row>
    <row r="43" spans="1:31" s="1" customFormat="1" ht="14.45" customHeight="1">
      <c r="B43" s="243"/>
      <c r="C43" s="88"/>
      <c r="D43" s="88"/>
      <c r="E43" s="88"/>
      <c r="F43" s="88"/>
      <c r="G43" s="88"/>
      <c r="H43" s="88"/>
      <c r="I43" s="88"/>
      <c r="J43" s="88"/>
      <c r="K43" s="88"/>
      <c r="L43" s="20"/>
    </row>
    <row r="44" spans="1:31" s="1" customFormat="1" ht="14.45" customHeight="1">
      <c r="B44" s="243"/>
      <c r="C44" s="88"/>
      <c r="D44" s="88"/>
      <c r="E44" s="88"/>
      <c r="F44" s="88"/>
      <c r="G44" s="88"/>
      <c r="H44" s="88"/>
      <c r="I44" s="88"/>
      <c r="J44" s="88"/>
      <c r="K44" s="88"/>
      <c r="L44" s="20"/>
    </row>
    <row r="45" spans="1:31" s="1" customFormat="1" ht="14.45" customHeight="1">
      <c r="B45" s="243"/>
      <c r="C45" s="88"/>
      <c r="D45" s="88"/>
      <c r="E45" s="88"/>
      <c r="F45" s="88"/>
      <c r="G45" s="88"/>
      <c r="H45" s="88"/>
      <c r="I45" s="88"/>
      <c r="J45" s="88"/>
      <c r="K45" s="88"/>
      <c r="L45" s="20"/>
    </row>
    <row r="46" spans="1:31" s="1" customFormat="1" ht="14.45" customHeight="1">
      <c r="B46" s="243"/>
      <c r="C46" s="88"/>
      <c r="D46" s="88"/>
      <c r="E46" s="88"/>
      <c r="F46" s="88"/>
      <c r="G46" s="88"/>
      <c r="H46" s="88"/>
      <c r="I46" s="88"/>
      <c r="J46" s="88"/>
      <c r="K46" s="88"/>
      <c r="L46" s="20"/>
    </row>
    <row r="47" spans="1:31" s="1" customFormat="1" ht="14.45" customHeight="1">
      <c r="B47" s="243"/>
      <c r="C47" s="88"/>
      <c r="D47" s="88"/>
      <c r="E47" s="88"/>
      <c r="F47" s="88"/>
      <c r="G47" s="88"/>
      <c r="H47" s="88"/>
      <c r="I47" s="88"/>
      <c r="J47" s="88"/>
      <c r="K47" s="88"/>
      <c r="L47" s="20"/>
    </row>
    <row r="48" spans="1:31" s="1" customFormat="1" ht="14.45" customHeight="1">
      <c r="B48" s="243"/>
      <c r="C48" s="88"/>
      <c r="D48" s="88"/>
      <c r="E48" s="88"/>
      <c r="F48" s="88"/>
      <c r="G48" s="88"/>
      <c r="H48" s="88"/>
      <c r="I48" s="88"/>
      <c r="J48" s="88"/>
      <c r="K48" s="88"/>
      <c r="L48" s="20"/>
    </row>
    <row r="49" spans="1:31" s="1" customFormat="1" ht="14.45" customHeight="1">
      <c r="B49" s="243"/>
      <c r="C49" s="88"/>
      <c r="D49" s="88"/>
      <c r="E49" s="88"/>
      <c r="F49" s="88"/>
      <c r="G49" s="88"/>
      <c r="H49" s="88"/>
      <c r="I49" s="88"/>
      <c r="J49" s="88"/>
      <c r="K49" s="88"/>
      <c r="L49" s="20"/>
    </row>
    <row r="50" spans="1:31" s="2" customFormat="1" ht="14.45" customHeight="1">
      <c r="B50" s="260"/>
      <c r="C50" s="261"/>
      <c r="D50" s="262" t="s">
        <v>47</v>
      </c>
      <c r="E50" s="263"/>
      <c r="F50" s="263"/>
      <c r="G50" s="262" t="s">
        <v>48</v>
      </c>
      <c r="H50" s="263"/>
      <c r="I50" s="263"/>
      <c r="J50" s="263"/>
      <c r="K50" s="263"/>
      <c r="L50" s="38"/>
    </row>
    <row r="51" spans="1:31">
      <c r="B51" s="243"/>
      <c r="C51" s="88"/>
      <c r="D51" s="88"/>
      <c r="E51" s="88"/>
      <c r="F51" s="88"/>
      <c r="G51" s="88"/>
      <c r="H51" s="88"/>
      <c r="I51" s="88"/>
      <c r="J51" s="88"/>
      <c r="K51" s="88"/>
      <c r="L51" s="20"/>
    </row>
    <row r="52" spans="1:31">
      <c r="B52" s="243"/>
      <c r="C52" s="88"/>
      <c r="D52" s="88"/>
      <c r="E52" s="88"/>
      <c r="F52" s="88"/>
      <c r="G52" s="88"/>
      <c r="H52" s="88"/>
      <c r="I52" s="88"/>
      <c r="J52" s="88"/>
      <c r="K52" s="88"/>
      <c r="L52" s="20"/>
    </row>
    <row r="53" spans="1:31">
      <c r="B53" s="243"/>
      <c r="C53" s="88"/>
      <c r="D53" s="88"/>
      <c r="E53" s="88"/>
      <c r="F53" s="88"/>
      <c r="G53" s="88"/>
      <c r="H53" s="88"/>
      <c r="I53" s="88"/>
      <c r="J53" s="88"/>
      <c r="K53" s="88"/>
      <c r="L53" s="20"/>
    </row>
    <row r="54" spans="1:31">
      <c r="B54" s="243"/>
      <c r="C54" s="88"/>
      <c r="D54" s="88"/>
      <c r="E54" s="88"/>
      <c r="F54" s="88"/>
      <c r="G54" s="88"/>
      <c r="H54" s="88"/>
      <c r="I54" s="88"/>
      <c r="J54" s="88"/>
      <c r="K54" s="88"/>
      <c r="L54" s="20"/>
    </row>
    <row r="55" spans="1:31">
      <c r="B55" s="243"/>
      <c r="C55" s="88"/>
      <c r="D55" s="88"/>
      <c r="E55" s="88"/>
      <c r="F55" s="88"/>
      <c r="G55" s="88"/>
      <c r="H55" s="88"/>
      <c r="I55" s="88"/>
      <c r="J55" s="88"/>
      <c r="K55" s="88"/>
      <c r="L55" s="20"/>
    </row>
    <row r="56" spans="1:31">
      <c r="B56" s="243"/>
      <c r="C56" s="88"/>
      <c r="D56" s="88"/>
      <c r="E56" s="88"/>
      <c r="F56" s="88"/>
      <c r="G56" s="88"/>
      <c r="H56" s="88"/>
      <c r="I56" s="88"/>
      <c r="J56" s="88"/>
      <c r="K56" s="88"/>
      <c r="L56" s="20"/>
    </row>
    <row r="57" spans="1:31">
      <c r="B57" s="243"/>
      <c r="C57" s="88"/>
      <c r="D57" s="88"/>
      <c r="E57" s="88"/>
      <c r="F57" s="88"/>
      <c r="G57" s="88"/>
      <c r="H57" s="88"/>
      <c r="I57" s="88"/>
      <c r="J57" s="88"/>
      <c r="K57" s="88"/>
      <c r="L57" s="20"/>
    </row>
    <row r="58" spans="1:31">
      <c r="B58" s="243"/>
      <c r="C58" s="88"/>
      <c r="D58" s="88"/>
      <c r="E58" s="88"/>
      <c r="F58" s="88"/>
      <c r="G58" s="88"/>
      <c r="H58" s="88"/>
      <c r="I58" s="88"/>
      <c r="J58" s="88"/>
      <c r="K58" s="88"/>
      <c r="L58" s="20"/>
    </row>
    <row r="59" spans="1:31">
      <c r="B59" s="243"/>
      <c r="C59" s="88"/>
      <c r="D59" s="88"/>
      <c r="E59" s="88"/>
      <c r="F59" s="88"/>
      <c r="G59" s="88"/>
      <c r="H59" s="88"/>
      <c r="I59" s="88"/>
      <c r="J59" s="88"/>
      <c r="K59" s="88"/>
      <c r="L59" s="20"/>
    </row>
    <row r="60" spans="1:31">
      <c r="B60" s="243"/>
      <c r="C60" s="88"/>
      <c r="D60" s="88"/>
      <c r="E60" s="88"/>
      <c r="F60" s="88"/>
      <c r="G60" s="88"/>
      <c r="H60" s="88"/>
      <c r="I60" s="88"/>
      <c r="J60" s="88"/>
      <c r="K60" s="88"/>
      <c r="L60" s="20"/>
    </row>
    <row r="61" spans="1:31" s="2" customFormat="1" ht="12.75">
      <c r="A61" s="29"/>
      <c r="B61" s="190"/>
      <c r="C61" s="192"/>
      <c r="D61" s="264" t="s">
        <v>49</v>
      </c>
      <c r="E61" s="265"/>
      <c r="F61" s="266" t="s">
        <v>50</v>
      </c>
      <c r="G61" s="264" t="s">
        <v>49</v>
      </c>
      <c r="H61" s="265"/>
      <c r="I61" s="265"/>
      <c r="J61" s="267" t="s">
        <v>50</v>
      </c>
      <c r="K61" s="265"/>
      <c r="L61" s="38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43"/>
      <c r="C62" s="88"/>
      <c r="D62" s="88"/>
      <c r="E62" s="88"/>
      <c r="F62" s="88"/>
      <c r="G62" s="88"/>
      <c r="H62" s="88"/>
      <c r="I62" s="88"/>
      <c r="J62" s="88"/>
      <c r="K62" s="88"/>
      <c r="L62" s="20"/>
    </row>
    <row r="63" spans="1:31">
      <c r="B63" s="243"/>
      <c r="C63" s="88"/>
      <c r="D63" s="88"/>
      <c r="E63" s="88"/>
      <c r="F63" s="88"/>
      <c r="G63" s="88"/>
      <c r="H63" s="88"/>
      <c r="I63" s="88"/>
      <c r="J63" s="88"/>
      <c r="K63" s="88"/>
      <c r="L63" s="20"/>
    </row>
    <row r="64" spans="1:31">
      <c r="B64" s="243"/>
      <c r="C64" s="88"/>
      <c r="D64" s="88"/>
      <c r="E64" s="88"/>
      <c r="F64" s="88"/>
      <c r="G64" s="88"/>
      <c r="H64" s="88"/>
      <c r="I64" s="88"/>
      <c r="J64" s="88"/>
      <c r="K64" s="88"/>
      <c r="L64" s="20"/>
    </row>
    <row r="65" spans="1:31" s="2" customFormat="1" ht="12.75">
      <c r="A65" s="29"/>
      <c r="B65" s="190"/>
      <c r="C65" s="192"/>
      <c r="D65" s="262" t="s">
        <v>51</v>
      </c>
      <c r="E65" s="268"/>
      <c r="F65" s="268"/>
      <c r="G65" s="262" t="s">
        <v>52</v>
      </c>
      <c r="H65" s="268"/>
      <c r="I65" s="268"/>
      <c r="J65" s="268"/>
      <c r="K65" s="268"/>
      <c r="L65" s="38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43"/>
      <c r="C66" s="88"/>
      <c r="D66" s="88"/>
      <c r="E66" s="88"/>
      <c r="F66" s="88"/>
      <c r="G66" s="88"/>
      <c r="H66" s="88"/>
      <c r="I66" s="88"/>
      <c r="J66" s="88"/>
      <c r="K66" s="88"/>
      <c r="L66" s="20"/>
    </row>
    <row r="67" spans="1:31">
      <c r="B67" s="243"/>
      <c r="C67" s="88"/>
      <c r="D67" s="88"/>
      <c r="E67" s="88"/>
      <c r="F67" s="88"/>
      <c r="G67" s="88"/>
      <c r="H67" s="88"/>
      <c r="I67" s="88"/>
      <c r="J67" s="88"/>
      <c r="K67" s="88"/>
      <c r="L67" s="20"/>
    </row>
    <row r="68" spans="1:31">
      <c r="B68" s="243"/>
      <c r="C68" s="88"/>
      <c r="D68" s="88"/>
      <c r="E68" s="88"/>
      <c r="F68" s="88"/>
      <c r="G68" s="88"/>
      <c r="H68" s="88"/>
      <c r="I68" s="88"/>
      <c r="J68" s="88"/>
      <c r="K68" s="88"/>
      <c r="L68" s="20"/>
    </row>
    <row r="69" spans="1:31">
      <c r="B69" s="243"/>
      <c r="C69" s="88"/>
      <c r="D69" s="88"/>
      <c r="E69" s="88"/>
      <c r="F69" s="88"/>
      <c r="G69" s="88"/>
      <c r="H69" s="88"/>
      <c r="I69" s="88"/>
      <c r="J69" s="88"/>
      <c r="K69" s="88"/>
      <c r="L69" s="20"/>
    </row>
    <row r="70" spans="1:31">
      <c r="B70" s="243"/>
      <c r="C70" s="88"/>
      <c r="D70" s="88"/>
      <c r="E70" s="88"/>
      <c r="F70" s="88"/>
      <c r="G70" s="88"/>
      <c r="H70" s="88"/>
      <c r="I70" s="88"/>
      <c r="J70" s="88"/>
      <c r="K70" s="88"/>
      <c r="L70" s="20"/>
    </row>
    <row r="71" spans="1:31">
      <c r="B71" s="243"/>
      <c r="C71" s="88"/>
      <c r="D71" s="88"/>
      <c r="E71" s="88"/>
      <c r="F71" s="88"/>
      <c r="G71" s="88"/>
      <c r="H71" s="88"/>
      <c r="I71" s="88"/>
      <c r="J71" s="88"/>
      <c r="K71" s="88"/>
      <c r="L71" s="20"/>
    </row>
    <row r="72" spans="1:31">
      <c r="B72" s="243"/>
      <c r="C72" s="88"/>
      <c r="D72" s="88"/>
      <c r="E72" s="88"/>
      <c r="F72" s="88"/>
      <c r="G72" s="88"/>
      <c r="H72" s="88"/>
      <c r="I72" s="88"/>
      <c r="J72" s="88"/>
      <c r="K72" s="88"/>
      <c r="L72" s="20"/>
    </row>
    <row r="73" spans="1:31">
      <c r="B73" s="243"/>
      <c r="C73" s="88"/>
      <c r="D73" s="88"/>
      <c r="E73" s="88"/>
      <c r="F73" s="88"/>
      <c r="G73" s="88"/>
      <c r="H73" s="88"/>
      <c r="I73" s="88"/>
      <c r="J73" s="88"/>
      <c r="K73" s="88"/>
      <c r="L73" s="20"/>
    </row>
    <row r="74" spans="1:31">
      <c r="B74" s="243"/>
      <c r="C74" s="88"/>
      <c r="D74" s="88"/>
      <c r="E74" s="88"/>
      <c r="F74" s="88"/>
      <c r="G74" s="88"/>
      <c r="H74" s="88"/>
      <c r="I74" s="88"/>
      <c r="J74" s="88"/>
      <c r="K74" s="88"/>
      <c r="L74" s="20"/>
    </row>
    <row r="75" spans="1:31">
      <c r="B75" s="243"/>
      <c r="C75" s="88"/>
      <c r="D75" s="88"/>
      <c r="E75" s="88"/>
      <c r="F75" s="88"/>
      <c r="G75" s="88"/>
      <c r="H75" s="88"/>
      <c r="I75" s="88"/>
      <c r="J75" s="88"/>
      <c r="K75" s="88"/>
      <c r="L75" s="20"/>
    </row>
    <row r="76" spans="1:31" s="2" customFormat="1" ht="12.75">
      <c r="A76" s="29"/>
      <c r="B76" s="190"/>
      <c r="C76" s="192"/>
      <c r="D76" s="264" t="s">
        <v>49</v>
      </c>
      <c r="E76" s="265"/>
      <c r="F76" s="266" t="s">
        <v>50</v>
      </c>
      <c r="G76" s="264" t="s">
        <v>49</v>
      </c>
      <c r="H76" s="265"/>
      <c r="I76" s="265"/>
      <c r="J76" s="267" t="s">
        <v>50</v>
      </c>
      <c r="K76" s="265"/>
      <c r="L76" s="3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239"/>
      <c r="C77" s="240"/>
      <c r="D77" s="240"/>
      <c r="E77" s="240"/>
      <c r="F77" s="240"/>
      <c r="G77" s="240"/>
      <c r="H77" s="240"/>
      <c r="I77" s="240"/>
      <c r="J77" s="240"/>
      <c r="K77" s="240"/>
      <c r="L77" s="3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>
      <c r="B78" s="88"/>
      <c r="C78" s="88"/>
      <c r="D78" s="88"/>
      <c r="E78" s="88"/>
      <c r="F78" s="88"/>
      <c r="G78" s="88"/>
      <c r="H78" s="88"/>
      <c r="I78" s="88"/>
      <c r="J78" s="88"/>
      <c r="K78" s="88"/>
    </row>
    <row r="79" spans="1:31">
      <c r="B79" s="88"/>
      <c r="C79" s="88"/>
      <c r="D79" s="88"/>
      <c r="E79" s="88"/>
      <c r="F79" s="88"/>
      <c r="G79" s="88"/>
      <c r="H79" s="88"/>
      <c r="I79" s="88"/>
      <c r="J79" s="88"/>
      <c r="K79" s="88"/>
    </row>
    <row r="80" spans="1:31">
      <c r="B80" s="88"/>
      <c r="C80" s="88"/>
      <c r="D80" s="88"/>
      <c r="E80" s="88"/>
      <c r="F80" s="88"/>
      <c r="G80" s="88"/>
      <c r="H80" s="88"/>
      <c r="I80" s="88"/>
      <c r="J80" s="88"/>
      <c r="K80" s="88"/>
    </row>
    <row r="81" spans="1:47" s="2" customFormat="1" ht="6.95" customHeight="1">
      <c r="A81" s="29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3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190"/>
      <c r="C82" s="191" t="s">
        <v>131</v>
      </c>
      <c r="D82" s="192"/>
      <c r="E82" s="192"/>
      <c r="F82" s="192"/>
      <c r="G82" s="192"/>
      <c r="H82" s="192"/>
      <c r="I82" s="192"/>
      <c r="J82" s="192"/>
      <c r="K82" s="192"/>
      <c r="L82" s="38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190"/>
      <c r="C83" s="192"/>
      <c r="D83" s="192"/>
      <c r="E83" s="192"/>
      <c r="F83" s="192"/>
      <c r="G83" s="192"/>
      <c r="H83" s="192"/>
      <c r="I83" s="192"/>
      <c r="J83" s="192"/>
      <c r="K83" s="192"/>
      <c r="L83" s="38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190"/>
      <c r="C84" s="193" t="s">
        <v>15</v>
      </c>
      <c r="D84" s="192"/>
      <c r="E84" s="192"/>
      <c r="F84" s="192"/>
      <c r="G84" s="192"/>
      <c r="H84" s="192"/>
      <c r="I84" s="192"/>
      <c r="J84" s="192"/>
      <c r="K84" s="192"/>
      <c r="L84" s="38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190"/>
      <c r="C85" s="192"/>
      <c r="D85" s="192"/>
      <c r="E85" s="319" t="str">
        <f>E7</f>
        <v>Expozice Jihozápadní Afrika, ZOO Dvůr Králové a.s. - Změna B, 3.etapa-3.část</v>
      </c>
      <c r="F85" s="320"/>
      <c r="G85" s="320"/>
      <c r="H85" s="320"/>
      <c r="I85" s="192"/>
      <c r="J85" s="192"/>
      <c r="K85" s="192"/>
      <c r="L85" s="38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190"/>
      <c r="C86" s="193" t="s">
        <v>130</v>
      </c>
      <c r="D86" s="192"/>
      <c r="E86" s="192"/>
      <c r="F86" s="192"/>
      <c r="G86" s="192"/>
      <c r="H86" s="192"/>
      <c r="I86" s="192"/>
      <c r="J86" s="192"/>
      <c r="K86" s="192"/>
      <c r="L86" s="38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190"/>
      <c r="C87" s="192"/>
      <c r="D87" s="192"/>
      <c r="E87" s="321" t="str">
        <f>E9</f>
        <v>53b - SO 53b - Vodovod - Změna B, 3.etapa-3.část</v>
      </c>
      <c r="F87" s="322"/>
      <c r="G87" s="322"/>
      <c r="H87" s="322"/>
      <c r="I87" s="192"/>
      <c r="J87" s="192"/>
      <c r="K87" s="192"/>
      <c r="L87" s="38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190"/>
      <c r="C88" s="192"/>
      <c r="D88" s="192"/>
      <c r="E88" s="192"/>
      <c r="F88" s="192"/>
      <c r="G88" s="192"/>
      <c r="H88" s="192"/>
      <c r="I88" s="192"/>
      <c r="J88" s="192"/>
      <c r="K88" s="192"/>
      <c r="L88" s="38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190"/>
      <c r="C89" s="193" t="s">
        <v>18</v>
      </c>
      <c r="D89" s="192"/>
      <c r="E89" s="192"/>
      <c r="F89" s="194" t="str">
        <f>F12</f>
        <v xml:space="preserve"> </v>
      </c>
      <c r="G89" s="192"/>
      <c r="H89" s="192"/>
      <c r="I89" s="193" t="s">
        <v>20</v>
      </c>
      <c r="J89" s="195" t="str">
        <f>IF(J12="","",J12)</f>
        <v>11. 5. 2021</v>
      </c>
      <c r="K89" s="192"/>
      <c r="L89" s="38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190"/>
      <c r="C90" s="192"/>
      <c r="D90" s="192"/>
      <c r="E90" s="192"/>
      <c r="F90" s="192"/>
      <c r="G90" s="192"/>
      <c r="H90" s="192"/>
      <c r="I90" s="192"/>
      <c r="J90" s="192"/>
      <c r="K90" s="192"/>
      <c r="L90" s="38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15" customHeight="1">
      <c r="A91" s="29"/>
      <c r="B91" s="190"/>
      <c r="C91" s="193" t="s">
        <v>22</v>
      </c>
      <c r="D91" s="192"/>
      <c r="E91" s="192"/>
      <c r="F91" s="194" t="str">
        <f>E15</f>
        <v>ZOO Dvůr Králové a.s., Štefánikova 1029, D.K.n.L.</v>
      </c>
      <c r="G91" s="192"/>
      <c r="H91" s="192"/>
      <c r="I91" s="193" t="s">
        <v>28</v>
      </c>
      <c r="J91" s="196" t="str">
        <f>E21</f>
        <v>Projektis spol. s r.o., Legionářská 562, D.K.n.L.</v>
      </c>
      <c r="K91" s="192"/>
      <c r="L91" s="38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190"/>
      <c r="C92" s="193" t="s">
        <v>26</v>
      </c>
      <c r="D92" s="192"/>
      <c r="E92" s="192"/>
      <c r="F92" s="194" t="str">
        <f>IF(E18="","",E18)</f>
        <v xml:space="preserve"> </v>
      </c>
      <c r="G92" s="192"/>
      <c r="H92" s="192"/>
      <c r="I92" s="193" t="s">
        <v>31</v>
      </c>
      <c r="J92" s="196" t="str">
        <f>E24</f>
        <v>ing. V. Švehla</v>
      </c>
      <c r="K92" s="192"/>
      <c r="L92" s="38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190"/>
      <c r="C93" s="192"/>
      <c r="D93" s="192"/>
      <c r="E93" s="192"/>
      <c r="F93" s="192"/>
      <c r="G93" s="192"/>
      <c r="H93" s="192"/>
      <c r="I93" s="192"/>
      <c r="J93" s="192"/>
      <c r="K93" s="192"/>
      <c r="L93" s="38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190"/>
      <c r="C94" s="269" t="s">
        <v>132</v>
      </c>
      <c r="D94" s="253"/>
      <c r="E94" s="253"/>
      <c r="F94" s="253"/>
      <c r="G94" s="253"/>
      <c r="H94" s="253"/>
      <c r="I94" s="253"/>
      <c r="J94" s="270" t="s">
        <v>133</v>
      </c>
      <c r="K94" s="253"/>
      <c r="L94" s="38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190"/>
      <c r="C95" s="192"/>
      <c r="D95" s="192"/>
      <c r="E95" s="192"/>
      <c r="F95" s="192"/>
      <c r="G95" s="192"/>
      <c r="H95" s="192"/>
      <c r="I95" s="192"/>
      <c r="J95" s="192"/>
      <c r="K95" s="192"/>
      <c r="L95" s="38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190"/>
      <c r="C96" s="271" t="s">
        <v>134</v>
      </c>
      <c r="D96" s="192"/>
      <c r="E96" s="192"/>
      <c r="F96" s="192"/>
      <c r="G96" s="192"/>
      <c r="H96" s="192"/>
      <c r="I96" s="192"/>
      <c r="J96" s="248">
        <f>J121</f>
        <v>0</v>
      </c>
      <c r="K96" s="192"/>
      <c r="L96" s="38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135</v>
      </c>
    </row>
    <row r="97" spans="1:31" s="9" customFormat="1" ht="24.95" customHeight="1">
      <c r="B97" s="272"/>
      <c r="C97" s="273"/>
      <c r="D97" s="274" t="s">
        <v>136</v>
      </c>
      <c r="E97" s="275"/>
      <c r="F97" s="275"/>
      <c r="G97" s="275"/>
      <c r="H97" s="275"/>
      <c r="I97" s="275"/>
      <c r="J97" s="276">
        <f>J122</f>
        <v>0</v>
      </c>
      <c r="K97" s="273"/>
      <c r="L97" s="109"/>
    </row>
    <row r="98" spans="1:31" s="10" customFormat="1" ht="19.899999999999999" customHeight="1">
      <c r="B98" s="277"/>
      <c r="C98" s="278"/>
      <c r="D98" s="279" t="s">
        <v>137</v>
      </c>
      <c r="E98" s="280"/>
      <c r="F98" s="280"/>
      <c r="G98" s="280"/>
      <c r="H98" s="280"/>
      <c r="I98" s="280"/>
      <c r="J98" s="281">
        <f>J123</f>
        <v>0</v>
      </c>
      <c r="K98" s="278"/>
      <c r="L98" s="113"/>
    </row>
    <row r="99" spans="1:31" s="10" customFormat="1" ht="19.899999999999999" customHeight="1">
      <c r="B99" s="277"/>
      <c r="C99" s="278"/>
      <c r="D99" s="279" t="s">
        <v>544</v>
      </c>
      <c r="E99" s="280"/>
      <c r="F99" s="280"/>
      <c r="G99" s="280"/>
      <c r="H99" s="280"/>
      <c r="I99" s="280"/>
      <c r="J99" s="281">
        <f>J141</f>
        <v>0</v>
      </c>
      <c r="K99" s="278"/>
      <c r="L99" s="113"/>
    </row>
    <row r="100" spans="1:31" s="10" customFormat="1" ht="19.899999999999999" customHeight="1">
      <c r="B100" s="277"/>
      <c r="C100" s="278"/>
      <c r="D100" s="279" t="s">
        <v>142</v>
      </c>
      <c r="E100" s="280"/>
      <c r="F100" s="280"/>
      <c r="G100" s="280"/>
      <c r="H100" s="280"/>
      <c r="I100" s="280"/>
      <c r="J100" s="281">
        <f>J144</f>
        <v>0</v>
      </c>
      <c r="K100" s="278"/>
      <c r="L100" s="113"/>
    </row>
    <row r="101" spans="1:31" s="10" customFormat="1" ht="19.899999999999999" customHeight="1">
      <c r="B101" s="277"/>
      <c r="C101" s="278"/>
      <c r="D101" s="279" t="s">
        <v>145</v>
      </c>
      <c r="E101" s="280"/>
      <c r="F101" s="280"/>
      <c r="G101" s="280"/>
      <c r="H101" s="280"/>
      <c r="I101" s="280"/>
      <c r="J101" s="281">
        <f>J168</f>
        <v>0</v>
      </c>
      <c r="K101" s="278"/>
      <c r="L101" s="113"/>
    </row>
    <row r="102" spans="1:31" s="2" customFormat="1" ht="21.75" customHeight="1">
      <c r="A102" s="29"/>
      <c r="B102" s="190"/>
      <c r="C102" s="192"/>
      <c r="D102" s="192"/>
      <c r="E102" s="192"/>
      <c r="F102" s="192"/>
      <c r="G102" s="192"/>
      <c r="H102" s="192"/>
      <c r="I102" s="192"/>
      <c r="J102" s="192"/>
      <c r="K102" s="192"/>
      <c r="L102" s="38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6.95" customHeight="1">
      <c r="A103" s="29"/>
      <c r="B103" s="239"/>
      <c r="C103" s="240"/>
      <c r="D103" s="240"/>
      <c r="E103" s="240"/>
      <c r="F103" s="240"/>
      <c r="G103" s="240"/>
      <c r="H103" s="240"/>
      <c r="I103" s="240"/>
      <c r="J103" s="240"/>
      <c r="K103" s="240"/>
      <c r="L103" s="38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>
      <c r="B104" s="88"/>
      <c r="C104" s="88"/>
      <c r="D104" s="88"/>
      <c r="E104" s="88"/>
      <c r="F104" s="88"/>
      <c r="G104" s="88"/>
      <c r="H104" s="88"/>
      <c r="I104" s="88"/>
      <c r="J104" s="88"/>
      <c r="K104" s="88"/>
    </row>
    <row r="105" spans="1:31">
      <c r="B105" s="88"/>
      <c r="C105" s="88"/>
      <c r="D105" s="88"/>
      <c r="E105" s="88"/>
      <c r="F105" s="88"/>
      <c r="G105" s="88"/>
      <c r="H105" s="88"/>
      <c r="I105" s="88"/>
      <c r="J105" s="88"/>
      <c r="K105" s="88"/>
    </row>
    <row r="106" spans="1:31">
      <c r="B106" s="88"/>
      <c r="C106" s="88"/>
      <c r="D106" s="88"/>
      <c r="E106" s="88"/>
      <c r="F106" s="88"/>
      <c r="G106" s="88"/>
      <c r="H106" s="88"/>
      <c r="I106" s="88"/>
      <c r="J106" s="88"/>
      <c r="K106" s="88"/>
    </row>
    <row r="107" spans="1:31" s="2" customFormat="1" ht="6.95" customHeight="1">
      <c r="A107" s="29"/>
      <c r="B107" s="188"/>
      <c r="C107" s="189"/>
      <c r="D107" s="189"/>
      <c r="E107" s="189"/>
      <c r="F107" s="189"/>
      <c r="G107" s="189"/>
      <c r="H107" s="189"/>
      <c r="I107" s="189"/>
      <c r="J107" s="189"/>
      <c r="K107" s="189"/>
      <c r="L107" s="38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4.95" customHeight="1">
      <c r="A108" s="29"/>
      <c r="B108" s="190"/>
      <c r="C108" s="191" t="s">
        <v>148</v>
      </c>
      <c r="D108" s="192"/>
      <c r="E108" s="192"/>
      <c r="F108" s="192"/>
      <c r="G108" s="192"/>
      <c r="H108" s="192"/>
      <c r="I108" s="192"/>
      <c r="J108" s="192"/>
      <c r="K108" s="192"/>
      <c r="L108" s="38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190"/>
      <c r="C109" s="192"/>
      <c r="D109" s="192"/>
      <c r="E109" s="192"/>
      <c r="F109" s="192"/>
      <c r="G109" s="192"/>
      <c r="H109" s="192"/>
      <c r="I109" s="192"/>
      <c r="J109" s="192"/>
      <c r="K109" s="192"/>
      <c r="L109" s="38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190"/>
      <c r="C110" s="193" t="s">
        <v>15</v>
      </c>
      <c r="D110" s="192"/>
      <c r="E110" s="192"/>
      <c r="F110" s="192"/>
      <c r="G110" s="192"/>
      <c r="H110" s="192"/>
      <c r="I110" s="192"/>
      <c r="J110" s="192"/>
      <c r="K110" s="192"/>
      <c r="L110" s="38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190"/>
      <c r="C111" s="192"/>
      <c r="D111" s="192"/>
      <c r="E111" s="319" t="str">
        <f>E7</f>
        <v>Expozice Jihozápadní Afrika, ZOO Dvůr Králové a.s. - Změna B, 3.etapa-3.část</v>
      </c>
      <c r="F111" s="320"/>
      <c r="G111" s="320"/>
      <c r="H111" s="320"/>
      <c r="I111" s="192"/>
      <c r="J111" s="192"/>
      <c r="K111" s="192"/>
      <c r="L111" s="38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190"/>
      <c r="C112" s="193" t="s">
        <v>130</v>
      </c>
      <c r="D112" s="192"/>
      <c r="E112" s="192"/>
      <c r="F112" s="192"/>
      <c r="G112" s="192"/>
      <c r="H112" s="192"/>
      <c r="I112" s="192"/>
      <c r="J112" s="192"/>
      <c r="K112" s="192"/>
      <c r="L112" s="38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190"/>
      <c r="C113" s="192"/>
      <c r="D113" s="192"/>
      <c r="E113" s="321" t="str">
        <f>E9</f>
        <v>53b - SO 53b - Vodovod - Změna B, 3.etapa-3.část</v>
      </c>
      <c r="F113" s="322"/>
      <c r="G113" s="322"/>
      <c r="H113" s="322"/>
      <c r="I113" s="192"/>
      <c r="J113" s="192"/>
      <c r="K113" s="192"/>
      <c r="L113" s="38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190"/>
      <c r="C114" s="192"/>
      <c r="D114" s="192"/>
      <c r="E114" s="192"/>
      <c r="F114" s="192"/>
      <c r="G114" s="192"/>
      <c r="H114" s="192"/>
      <c r="I114" s="192"/>
      <c r="J114" s="192"/>
      <c r="K114" s="192"/>
      <c r="L114" s="38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190"/>
      <c r="C115" s="193" t="s">
        <v>18</v>
      </c>
      <c r="D115" s="192"/>
      <c r="E115" s="192"/>
      <c r="F115" s="194" t="str">
        <f>F12</f>
        <v xml:space="preserve"> </v>
      </c>
      <c r="G115" s="192"/>
      <c r="H115" s="192"/>
      <c r="I115" s="193" t="s">
        <v>20</v>
      </c>
      <c r="J115" s="195" t="str">
        <f>IF(J12="","",J12)</f>
        <v>11. 5. 2021</v>
      </c>
      <c r="K115" s="192"/>
      <c r="L115" s="38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190"/>
      <c r="C116" s="192"/>
      <c r="D116" s="192"/>
      <c r="E116" s="192"/>
      <c r="F116" s="192"/>
      <c r="G116" s="192"/>
      <c r="H116" s="192"/>
      <c r="I116" s="192"/>
      <c r="J116" s="192"/>
      <c r="K116" s="192"/>
      <c r="L116" s="38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40.15" customHeight="1">
      <c r="A117" s="29"/>
      <c r="B117" s="190"/>
      <c r="C117" s="193" t="s">
        <v>22</v>
      </c>
      <c r="D117" s="192"/>
      <c r="E117" s="192"/>
      <c r="F117" s="194" t="str">
        <f>E15</f>
        <v>ZOO Dvůr Králové a.s., Štefánikova 1029, D.K.n.L.</v>
      </c>
      <c r="G117" s="192"/>
      <c r="H117" s="192"/>
      <c r="I117" s="193" t="s">
        <v>28</v>
      </c>
      <c r="J117" s="196" t="str">
        <f>E21</f>
        <v>Projektis spol. s r.o., Legionářská 562, D.K.n.L.</v>
      </c>
      <c r="K117" s="192"/>
      <c r="L117" s="38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190"/>
      <c r="C118" s="193" t="s">
        <v>26</v>
      </c>
      <c r="D118" s="192"/>
      <c r="E118" s="192"/>
      <c r="F118" s="194" t="str">
        <f>IF(E18="","",E18)</f>
        <v xml:space="preserve"> </v>
      </c>
      <c r="G118" s="192"/>
      <c r="H118" s="192"/>
      <c r="I118" s="193" t="s">
        <v>31</v>
      </c>
      <c r="J118" s="196" t="str">
        <f>E24</f>
        <v>ing. V. Švehla</v>
      </c>
      <c r="K118" s="192"/>
      <c r="L118" s="38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>
      <c r="A119" s="29"/>
      <c r="B119" s="190"/>
      <c r="C119" s="192"/>
      <c r="D119" s="192"/>
      <c r="E119" s="192"/>
      <c r="F119" s="192"/>
      <c r="G119" s="192"/>
      <c r="H119" s="192"/>
      <c r="I119" s="192"/>
      <c r="J119" s="192"/>
      <c r="K119" s="192"/>
      <c r="L119" s="38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>
      <c r="A120" s="117"/>
      <c r="B120" s="197"/>
      <c r="C120" s="198" t="s">
        <v>149</v>
      </c>
      <c r="D120" s="199" t="s">
        <v>59</v>
      </c>
      <c r="E120" s="199" t="s">
        <v>55</v>
      </c>
      <c r="F120" s="199" t="s">
        <v>56</v>
      </c>
      <c r="G120" s="199" t="s">
        <v>150</v>
      </c>
      <c r="H120" s="199" t="s">
        <v>151</v>
      </c>
      <c r="I120" s="199" t="s">
        <v>152</v>
      </c>
      <c r="J120" s="199" t="s">
        <v>133</v>
      </c>
      <c r="K120" s="200" t="s">
        <v>153</v>
      </c>
      <c r="L120" s="122"/>
      <c r="M120" s="58" t="s">
        <v>1</v>
      </c>
      <c r="N120" s="59" t="s">
        <v>38</v>
      </c>
      <c r="O120" s="59" t="s">
        <v>154</v>
      </c>
      <c r="P120" s="59" t="s">
        <v>155</v>
      </c>
      <c r="Q120" s="59" t="s">
        <v>156</v>
      </c>
      <c r="R120" s="59" t="s">
        <v>157</v>
      </c>
      <c r="S120" s="59" t="s">
        <v>158</v>
      </c>
      <c r="T120" s="60" t="s">
        <v>159</v>
      </c>
      <c r="U120" s="117"/>
      <c r="V120" s="117"/>
      <c r="W120" s="117"/>
      <c r="X120" s="117"/>
      <c r="Y120" s="117"/>
      <c r="Z120" s="117"/>
      <c r="AA120" s="117"/>
      <c r="AB120" s="117"/>
      <c r="AC120" s="117"/>
      <c r="AD120" s="117"/>
      <c r="AE120" s="117"/>
    </row>
    <row r="121" spans="1:65" s="2" customFormat="1" ht="22.9" customHeight="1">
      <c r="A121" s="29"/>
      <c r="B121" s="190"/>
      <c r="C121" s="201" t="s">
        <v>160</v>
      </c>
      <c r="D121" s="192"/>
      <c r="E121" s="192"/>
      <c r="F121" s="192"/>
      <c r="G121" s="192"/>
      <c r="H121" s="192"/>
      <c r="I121" s="192"/>
      <c r="J121" s="202">
        <f>BK121</f>
        <v>0</v>
      </c>
      <c r="K121" s="192"/>
      <c r="L121" s="30"/>
      <c r="M121" s="61"/>
      <c r="N121" s="52"/>
      <c r="O121" s="62"/>
      <c r="P121" s="123">
        <f>P122</f>
        <v>142.43447999999998</v>
      </c>
      <c r="Q121" s="62"/>
      <c r="R121" s="123">
        <f>R122</f>
        <v>1.0200491760000001</v>
      </c>
      <c r="S121" s="62"/>
      <c r="T121" s="124">
        <f>T122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7" t="s">
        <v>73</v>
      </c>
      <c r="AU121" s="17" t="s">
        <v>135</v>
      </c>
      <c r="BK121" s="125">
        <f>BK122</f>
        <v>0</v>
      </c>
    </row>
    <row r="122" spans="1:65" s="12" customFormat="1" ht="25.9" customHeight="1">
      <c r="B122" s="203"/>
      <c r="C122" s="204"/>
      <c r="D122" s="205" t="s">
        <v>73</v>
      </c>
      <c r="E122" s="206" t="s">
        <v>161</v>
      </c>
      <c r="F122" s="206" t="s">
        <v>162</v>
      </c>
      <c r="G122" s="204"/>
      <c r="H122" s="204"/>
      <c r="I122" s="204"/>
      <c r="J122" s="207">
        <f>BK122</f>
        <v>0</v>
      </c>
      <c r="K122" s="204"/>
      <c r="L122" s="126"/>
      <c r="M122" s="128"/>
      <c r="N122" s="129"/>
      <c r="O122" s="129"/>
      <c r="P122" s="130">
        <f>P123+P141+P144+P168</f>
        <v>142.43447999999998</v>
      </c>
      <c r="Q122" s="129"/>
      <c r="R122" s="130">
        <f>R123+R141+R144+R168</f>
        <v>1.0200491760000001</v>
      </c>
      <c r="S122" s="129"/>
      <c r="T122" s="131">
        <f>T123+T141+T144+T168</f>
        <v>0</v>
      </c>
      <c r="AR122" s="127" t="s">
        <v>8</v>
      </c>
      <c r="AT122" s="132" t="s">
        <v>73</v>
      </c>
      <c r="AU122" s="132" t="s">
        <v>74</v>
      </c>
      <c r="AY122" s="127" t="s">
        <v>163</v>
      </c>
      <c r="BK122" s="133">
        <f>BK123+BK141+BK144+BK168</f>
        <v>0</v>
      </c>
    </row>
    <row r="123" spans="1:65" s="12" customFormat="1" ht="22.9" customHeight="1">
      <c r="B123" s="203"/>
      <c r="C123" s="204"/>
      <c r="D123" s="205" t="s">
        <v>73</v>
      </c>
      <c r="E123" s="208" t="s">
        <v>8</v>
      </c>
      <c r="F123" s="208" t="s">
        <v>164</v>
      </c>
      <c r="G123" s="204"/>
      <c r="H123" s="204"/>
      <c r="I123" s="204"/>
      <c r="J123" s="209">
        <f>BK123</f>
        <v>0</v>
      </c>
      <c r="K123" s="204"/>
      <c r="L123" s="126"/>
      <c r="M123" s="128"/>
      <c r="N123" s="129"/>
      <c r="O123" s="129"/>
      <c r="P123" s="130">
        <f>SUM(P124:P140)</f>
        <v>113.282432</v>
      </c>
      <c r="Q123" s="129"/>
      <c r="R123" s="130">
        <f>SUM(R124:R140)</f>
        <v>0.16870356</v>
      </c>
      <c r="S123" s="129"/>
      <c r="T123" s="131">
        <f>SUM(T124:T140)</f>
        <v>0</v>
      </c>
      <c r="AR123" s="127" t="s">
        <v>8</v>
      </c>
      <c r="AT123" s="132" t="s">
        <v>73</v>
      </c>
      <c r="AU123" s="132" t="s">
        <v>8</v>
      </c>
      <c r="AY123" s="127" t="s">
        <v>163</v>
      </c>
      <c r="BK123" s="133">
        <f>SUM(BK124:BK140)</f>
        <v>0</v>
      </c>
    </row>
    <row r="124" spans="1:65" s="2" customFormat="1" ht="24.2" customHeight="1">
      <c r="A124" s="29"/>
      <c r="B124" s="190"/>
      <c r="C124" s="210" t="s">
        <v>8</v>
      </c>
      <c r="D124" s="210" t="s">
        <v>165</v>
      </c>
      <c r="E124" s="211" t="s">
        <v>1179</v>
      </c>
      <c r="F124" s="212" t="s">
        <v>1180</v>
      </c>
      <c r="G124" s="213" t="s">
        <v>246</v>
      </c>
      <c r="H124" s="214">
        <v>3</v>
      </c>
      <c r="I124" s="175"/>
      <c r="J124" s="215">
        <f>ROUND(I124*H124,0)</f>
        <v>0</v>
      </c>
      <c r="K124" s="212" t="s">
        <v>178</v>
      </c>
      <c r="L124" s="30"/>
      <c r="M124" s="134" t="s">
        <v>1</v>
      </c>
      <c r="N124" s="135" t="s">
        <v>39</v>
      </c>
      <c r="O124" s="136">
        <v>0.54700000000000004</v>
      </c>
      <c r="P124" s="136">
        <f>O124*H124</f>
        <v>1.641</v>
      </c>
      <c r="Q124" s="136">
        <v>3.6904300000000001E-2</v>
      </c>
      <c r="R124" s="136">
        <f>Q124*H124</f>
        <v>0.1107129</v>
      </c>
      <c r="S124" s="136">
        <v>0</v>
      </c>
      <c r="T124" s="137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38" t="s">
        <v>169</v>
      </c>
      <c r="AT124" s="138" t="s">
        <v>165</v>
      </c>
      <c r="AU124" s="138" t="s">
        <v>83</v>
      </c>
      <c r="AY124" s="17" t="s">
        <v>163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7" t="s">
        <v>8</v>
      </c>
      <c r="BK124" s="139">
        <f>ROUND(I124*H124,0)</f>
        <v>0</v>
      </c>
      <c r="BL124" s="17" t="s">
        <v>169</v>
      </c>
      <c r="BM124" s="138" t="s">
        <v>1181</v>
      </c>
    </row>
    <row r="125" spans="1:65" s="13" customFormat="1">
      <c r="B125" s="216"/>
      <c r="C125" s="217"/>
      <c r="D125" s="218" t="s">
        <v>171</v>
      </c>
      <c r="E125" s="219" t="s">
        <v>1</v>
      </c>
      <c r="F125" s="220" t="s">
        <v>1182</v>
      </c>
      <c r="G125" s="217"/>
      <c r="H125" s="221">
        <v>3</v>
      </c>
      <c r="I125" s="217"/>
      <c r="J125" s="217"/>
      <c r="K125" s="217"/>
      <c r="L125" s="140"/>
      <c r="M125" s="142"/>
      <c r="N125" s="143"/>
      <c r="O125" s="143"/>
      <c r="P125" s="143"/>
      <c r="Q125" s="143"/>
      <c r="R125" s="143"/>
      <c r="S125" s="143"/>
      <c r="T125" s="144"/>
      <c r="AT125" s="141" t="s">
        <v>171</v>
      </c>
      <c r="AU125" s="141" t="s">
        <v>83</v>
      </c>
      <c r="AV125" s="13" t="s">
        <v>83</v>
      </c>
      <c r="AW125" s="13" t="s">
        <v>30</v>
      </c>
      <c r="AX125" s="13" t="s">
        <v>8</v>
      </c>
      <c r="AY125" s="141" t="s">
        <v>163</v>
      </c>
    </row>
    <row r="126" spans="1:65" s="2" customFormat="1" ht="37.9" customHeight="1">
      <c r="A126" s="29"/>
      <c r="B126" s="190"/>
      <c r="C126" s="210" t="s">
        <v>83</v>
      </c>
      <c r="D126" s="210" t="s">
        <v>165</v>
      </c>
      <c r="E126" s="211" t="s">
        <v>1183</v>
      </c>
      <c r="F126" s="212" t="s">
        <v>1184</v>
      </c>
      <c r="G126" s="213" t="s">
        <v>168</v>
      </c>
      <c r="H126" s="214">
        <v>4.3890000000000002</v>
      </c>
      <c r="I126" s="175"/>
      <c r="J126" s="215">
        <f>ROUND(I126*H126,0)</f>
        <v>0</v>
      </c>
      <c r="K126" s="212" t="s">
        <v>178</v>
      </c>
      <c r="L126" s="30"/>
      <c r="M126" s="134" t="s">
        <v>1</v>
      </c>
      <c r="N126" s="135" t="s">
        <v>39</v>
      </c>
      <c r="O126" s="136">
        <v>1.7629999999999999</v>
      </c>
      <c r="P126" s="136">
        <f>O126*H126</f>
        <v>7.7378070000000001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38" t="s">
        <v>169</v>
      </c>
      <c r="AT126" s="138" t="s">
        <v>165</v>
      </c>
      <c r="AU126" s="138" t="s">
        <v>83</v>
      </c>
      <c r="AY126" s="17" t="s">
        <v>163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7" t="s">
        <v>8</v>
      </c>
      <c r="BK126" s="139">
        <f>ROUND(I126*H126,0)</f>
        <v>0</v>
      </c>
      <c r="BL126" s="17" t="s">
        <v>169</v>
      </c>
      <c r="BM126" s="138" t="s">
        <v>1185</v>
      </c>
    </row>
    <row r="127" spans="1:65" s="13" customFormat="1">
      <c r="B127" s="216"/>
      <c r="C127" s="217"/>
      <c r="D127" s="218" t="s">
        <v>171</v>
      </c>
      <c r="E127" s="219" t="s">
        <v>1</v>
      </c>
      <c r="F127" s="220" t="s">
        <v>1186</v>
      </c>
      <c r="G127" s="217"/>
      <c r="H127" s="221">
        <v>4.3890000000000002</v>
      </c>
      <c r="I127" s="217"/>
      <c r="J127" s="217"/>
      <c r="K127" s="217"/>
      <c r="L127" s="140"/>
      <c r="M127" s="142"/>
      <c r="N127" s="143"/>
      <c r="O127" s="143"/>
      <c r="P127" s="143"/>
      <c r="Q127" s="143"/>
      <c r="R127" s="143"/>
      <c r="S127" s="143"/>
      <c r="T127" s="144"/>
      <c r="AT127" s="141" t="s">
        <v>171</v>
      </c>
      <c r="AU127" s="141" t="s">
        <v>83</v>
      </c>
      <c r="AV127" s="13" t="s">
        <v>83</v>
      </c>
      <c r="AW127" s="13" t="s">
        <v>30</v>
      </c>
      <c r="AX127" s="13" t="s">
        <v>8</v>
      </c>
      <c r="AY127" s="141" t="s">
        <v>163</v>
      </c>
    </row>
    <row r="128" spans="1:65" s="2" customFormat="1" ht="24.2" customHeight="1">
      <c r="A128" s="29"/>
      <c r="B128" s="190"/>
      <c r="C128" s="210" t="s">
        <v>174</v>
      </c>
      <c r="D128" s="210" t="s">
        <v>165</v>
      </c>
      <c r="E128" s="211" t="s">
        <v>1187</v>
      </c>
      <c r="F128" s="212" t="s">
        <v>1188</v>
      </c>
      <c r="G128" s="213" t="s">
        <v>168</v>
      </c>
      <c r="H128" s="214">
        <v>49.875</v>
      </c>
      <c r="I128" s="175"/>
      <c r="J128" s="215">
        <f>ROUND(I128*H128,0)</f>
        <v>0</v>
      </c>
      <c r="K128" s="212" t="s">
        <v>178</v>
      </c>
      <c r="L128" s="30"/>
      <c r="M128" s="134" t="s">
        <v>1</v>
      </c>
      <c r="N128" s="135" t="s">
        <v>39</v>
      </c>
      <c r="O128" s="136">
        <v>0.97399999999999998</v>
      </c>
      <c r="P128" s="136">
        <f>O128*H128</f>
        <v>48.578249999999997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38" t="s">
        <v>169</v>
      </c>
      <c r="AT128" s="138" t="s">
        <v>165</v>
      </c>
      <c r="AU128" s="138" t="s">
        <v>83</v>
      </c>
      <c r="AY128" s="17" t="s">
        <v>163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7" t="s">
        <v>8</v>
      </c>
      <c r="BK128" s="139">
        <f>ROUND(I128*H128,0)</f>
        <v>0</v>
      </c>
      <c r="BL128" s="17" t="s">
        <v>169</v>
      </c>
      <c r="BM128" s="138" t="s">
        <v>1189</v>
      </c>
    </row>
    <row r="129" spans="1:65" s="13" customFormat="1">
      <c r="B129" s="216"/>
      <c r="C129" s="217"/>
      <c r="D129" s="218" t="s">
        <v>171</v>
      </c>
      <c r="E129" s="219" t="s">
        <v>1</v>
      </c>
      <c r="F129" s="220" t="s">
        <v>1190</v>
      </c>
      <c r="G129" s="217"/>
      <c r="H129" s="221">
        <v>49.875</v>
      </c>
      <c r="I129" s="217"/>
      <c r="J129" s="217"/>
      <c r="K129" s="217"/>
      <c r="L129" s="140"/>
      <c r="M129" s="142"/>
      <c r="N129" s="143"/>
      <c r="O129" s="143"/>
      <c r="P129" s="143"/>
      <c r="Q129" s="143"/>
      <c r="R129" s="143"/>
      <c r="S129" s="143"/>
      <c r="T129" s="144"/>
      <c r="AT129" s="141" t="s">
        <v>171</v>
      </c>
      <c r="AU129" s="141" t="s">
        <v>83</v>
      </c>
      <c r="AV129" s="13" t="s">
        <v>83</v>
      </c>
      <c r="AW129" s="13" t="s">
        <v>30</v>
      </c>
      <c r="AX129" s="13" t="s">
        <v>8</v>
      </c>
      <c r="AY129" s="141" t="s">
        <v>163</v>
      </c>
    </row>
    <row r="130" spans="1:65" s="2" customFormat="1" ht="24.2" customHeight="1">
      <c r="A130" s="29"/>
      <c r="B130" s="190"/>
      <c r="C130" s="210" t="s">
        <v>169</v>
      </c>
      <c r="D130" s="210" t="s">
        <v>165</v>
      </c>
      <c r="E130" s="211" t="s">
        <v>1191</v>
      </c>
      <c r="F130" s="212" t="s">
        <v>1192</v>
      </c>
      <c r="G130" s="213" t="s">
        <v>246</v>
      </c>
      <c r="H130" s="214">
        <v>3.5</v>
      </c>
      <c r="I130" s="175"/>
      <c r="J130" s="215">
        <f>ROUND(I130*H130,0)</f>
        <v>0</v>
      </c>
      <c r="K130" s="212" t="s">
        <v>178</v>
      </c>
      <c r="L130" s="30"/>
      <c r="M130" s="134" t="s">
        <v>1</v>
      </c>
      <c r="N130" s="135" t="s">
        <v>39</v>
      </c>
      <c r="O130" s="136">
        <v>0.52900000000000003</v>
      </c>
      <c r="P130" s="136">
        <f>O130*H130</f>
        <v>1.8515000000000001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38" t="s">
        <v>169</v>
      </c>
      <c r="AT130" s="138" t="s">
        <v>165</v>
      </c>
      <c r="AU130" s="138" t="s">
        <v>83</v>
      </c>
      <c r="AY130" s="17" t="s">
        <v>163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7" t="s">
        <v>8</v>
      </c>
      <c r="BK130" s="139">
        <f>ROUND(I130*H130,0)</f>
        <v>0</v>
      </c>
      <c r="BL130" s="17" t="s">
        <v>169</v>
      </c>
      <c r="BM130" s="138" t="s">
        <v>1193</v>
      </c>
    </row>
    <row r="131" spans="1:65" s="2" customFormat="1" ht="14.45" customHeight="1">
      <c r="A131" s="29"/>
      <c r="B131" s="190"/>
      <c r="C131" s="210" t="s">
        <v>188</v>
      </c>
      <c r="D131" s="210" t="s">
        <v>165</v>
      </c>
      <c r="E131" s="211" t="s">
        <v>1194</v>
      </c>
      <c r="F131" s="212" t="s">
        <v>1195</v>
      </c>
      <c r="G131" s="213" t="s">
        <v>234</v>
      </c>
      <c r="H131" s="214">
        <v>99.75</v>
      </c>
      <c r="I131" s="175"/>
      <c r="J131" s="215">
        <f>ROUND(I131*H131,0)</f>
        <v>0</v>
      </c>
      <c r="K131" s="212" t="s">
        <v>178</v>
      </c>
      <c r="L131" s="30"/>
      <c r="M131" s="134" t="s">
        <v>1</v>
      </c>
      <c r="N131" s="135" t="s">
        <v>39</v>
      </c>
      <c r="O131" s="136">
        <v>8.7999999999999995E-2</v>
      </c>
      <c r="P131" s="136">
        <f>O131*H131</f>
        <v>8.7779999999999987</v>
      </c>
      <c r="Q131" s="136">
        <v>5.8135999999999995E-4</v>
      </c>
      <c r="R131" s="136">
        <f>Q131*H131</f>
        <v>5.7990659999999992E-2</v>
      </c>
      <c r="S131" s="136">
        <v>0</v>
      </c>
      <c r="T131" s="137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38" t="s">
        <v>169</v>
      </c>
      <c r="AT131" s="138" t="s">
        <v>165</v>
      </c>
      <c r="AU131" s="138" t="s">
        <v>83</v>
      </c>
      <c r="AY131" s="17" t="s">
        <v>163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8</v>
      </c>
      <c r="BK131" s="139">
        <f>ROUND(I131*H131,0)</f>
        <v>0</v>
      </c>
      <c r="BL131" s="17" t="s">
        <v>169</v>
      </c>
      <c r="BM131" s="138" t="s">
        <v>1196</v>
      </c>
    </row>
    <row r="132" spans="1:65" s="13" customFormat="1">
      <c r="B132" s="216"/>
      <c r="C132" s="217"/>
      <c r="D132" s="218" t="s">
        <v>171</v>
      </c>
      <c r="E132" s="219" t="s">
        <v>1</v>
      </c>
      <c r="F132" s="220" t="s">
        <v>1197</v>
      </c>
      <c r="G132" s="217"/>
      <c r="H132" s="221">
        <v>99.75</v>
      </c>
      <c r="I132" s="217"/>
      <c r="J132" s="217"/>
      <c r="K132" s="217"/>
      <c r="L132" s="140"/>
      <c r="M132" s="142"/>
      <c r="N132" s="143"/>
      <c r="O132" s="143"/>
      <c r="P132" s="143"/>
      <c r="Q132" s="143"/>
      <c r="R132" s="143"/>
      <c r="S132" s="143"/>
      <c r="T132" s="144"/>
      <c r="AT132" s="141" t="s">
        <v>171</v>
      </c>
      <c r="AU132" s="141" t="s">
        <v>83</v>
      </c>
      <c r="AV132" s="13" t="s">
        <v>83</v>
      </c>
      <c r="AW132" s="13" t="s">
        <v>30</v>
      </c>
      <c r="AX132" s="13" t="s">
        <v>8</v>
      </c>
      <c r="AY132" s="141" t="s">
        <v>163</v>
      </c>
    </row>
    <row r="133" spans="1:65" s="2" customFormat="1" ht="14.45" customHeight="1">
      <c r="A133" s="29"/>
      <c r="B133" s="190"/>
      <c r="C133" s="210" t="s">
        <v>193</v>
      </c>
      <c r="D133" s="210" t="s">
        <v>165</v>
      </c>
      <c r="E133" s="211" t="s">
        <v>1198</v>
      </c>
      <c r="F133" s="212" t="s">
        <v>1199</v>
      </c>
      <c r="G133" s="213" t="s">
        <v>234</v>
      </c>
      <c r="H133" s="214">
        <v>99.75</v>
      </c>
      <c r="I133" s="175"/>
      <c r="J133" s="215">
        <f>ROUND(I133*H133,0)</f>
        <v>0</v>
      </c>
      <c r="K133" s="212" t="s">
        <v>178</v>
      </c>
      <c r="L133" s="30"/>
      <c r="M133" s="134" t="s">
        <v>1</v>
      </c>
      <c r="N133" s="135" t="s">
        <v>39</v>
      </c>
      <c r="O133" s="136">
        <v>8.5000000000000006E-2</v>
      </c>
      <c r="P133" s="136">
        <f>O133*H133</f>
        <v>8.4787499999999998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38" t="s">
        <v>169</v>
      </c>
      <c r="AT133" s="138" t="s">
        <v>165</v>
      </c>
      <c r="AU133" s="138" t="s">
        <v>83</v>
      </c>
      <c r="AY133" s="17" t="s">
        <v>163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8</v>
      </c>
      <c r="BK133" s="139">
        <f>ROUND(I133*H133,0)</f>
        <v>0</v>
      </c>
      <c r="BL133" s="17" t="s">
        <v>169</v>
      </c>
      <c r="BM133" s="138" t="s">
        <v>1200</v>
      </c>
    </row>
    <row r="134" spans="1:65" s="2" customFormat="1" ht="24.2" customHeight="1">
      <c r="A134" s="29"/>
      <c r="B134" s="190"/>
      <c r="C134" s="210" t="s">
        <v>197</v>
      </c>
      <c r="D134" s="210" t="s">
        <v>165</v>
      </c>
      <c r="E134" s="211" t="s">
        <v>1201</v>
      </c>
      <c r="F134" s="212" t="s">
        <v>1202</v>
      </c>
      <c r="G134" s="213" t="s">
        <v>168</v>
      </c>
      <c r="H134" s="214">
        <v>99.75</v>
      </c>
      <c r="I134" s="175"/>
      <c r="J134" s="215">
        <f>ROUND(I134*H134,0)</f>
        <v>0</v>
      </c>
      <c r="K134" s="212" t="s">
        <v>178</v>
      </c>
      <c r="L134" s="30"/>
      <c r="M134" s="134" t="s">
        <v>1</v>
      </c>
      <c r="N134" s="135" t="s">
        <v>39</v>
      </c>
      <c r="O134" s="136">
        <v>0.08</v>
      </c>
      <c r="P134" s="136">
        <f>O134*H134</f>
        <v>7.98</v>
      </c>
      <c r="Q134" s="136">
        <v>0</v>
      </c>
      <c r="R134" s="136">
        <f>Q134*H134</f>
        <v>0</v>
      </c>
      <c r="S134" s="136">
        <v>0</v>
      </c>
      <c r="T134" s="137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38" t="s">
        <v>169</v>
      </c>
      <c r="AT134" s="138" t="s">
        <v>165</v>
      </c>
      <c r="AU134" s="138" t="s">
        <v>83</v>
      </c>
      <c r="AY134" s="17" t="s">
        <v>163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7" t="s">
        <v>8</v>
      </c>
      <c r="BK134" s="139">
        <f>ROUND(I134*H134,0)</f>
        <v>0</v>
      </c>
      <c r="BL134" s="17" t="s">
        <v>169</v>
      </c>
      <c r="BM134" s="138" t="s">
        <v>1203</v>
      </c>
    </row>
    <row r="135" spans="1:65" s="2" customFormat="1" ht="24.2" customHeight="1">
      <c r="A135" s="29"/>
      <c r="B135" s="190"/>
      <c r="C135" s="210" t="s">
        <v>201</v>
      </c>
      <c r="D135" s="210" t="s">
        <v>165</v>
      </c>
      <c r="E135" s="211" t="s">
        <v>1204</v>
      </c>
      <c r="F135" s="212" t="s">
        <v>1205</v>
      </c>
      <c r="G135" s="213" t="s">
        <v>168</v>
      </c>
      <c r="H135" s="214">
        <v>99.75</v>
      </c>
      <c r="I135" s="175"/>
      <c r="J135" s="215">
        <f>ROUND(I135*H135,0)</f>
        <v>0</v>
      </c>
      <c r="K135" s="212" t="s">
        <v>178</v>
      </c>
      <c r="L135" s="30"/>
      <c r="M135" s="134" t="s">
        <v>1</v>
      </c>
      <c r="N135" s="135" t="s">
        <v>39</v>
      </c>
      <c r="O135" s="136">
        <v>9.6000000000000002E-2</v>
      </c>
      <c r="P135" s="136">
        <f>O135*H135</f>
        <v>9.5760000000000005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38" t="s">
        <v>169</v>
      </c>
      <c r="AT135" s="138" t="s">
        <v>165</v>
      </c>
      <c r="AU135" s="138" t="s">
        <v>83</v>
      </c>
      <c r="AY135" s="17" t="s">
        <v>163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7" t="s">
        <v>8</v>
      </c>
      <c r="BK135" s="139">
        <f>ROUND(I135*H135,0)</f>
        <v>0</v>
      </c>
      <c r="BL135" s="17" t="s">
        <v>169</v>
      </c>
      <c r="BM135" s="138" t="s">
        <v>1206</v>
      </c>
    </row>
    <row r="136" spans="1:65" s="2" customFormat="1" ht="14.45" customHeight="1">
      <c r="A136" s="29"/>
      <c r="B136" s="190"/>
      <c r="C136" s="210" t="s">
        <v>206</v>
      </c>
      <c r="D136" s="210" t="s">
        <v>165</v>
      </c>
      <c r="E136" s="211" t="s">
        <v>207</v>
      </c>
      <c r="F136" s="212" t="s">
        <v>208</v>
      </c>
      <c r="G136" s="213" t="s">
        <v>168</v>
      </c>
      <c r="H136" s="214">
        <v>99.75</v>
      </c>
      <c r="I136" s="175"/>
      <c r="J136" s="215">
        <f>ROUND(I136*H136,0)</f>
        <v>0</v>
      </c>
      <c r="K136" s="212" t="s">
        <v>178</v>
      </c>
      <c r="L136" s="30"/>
      <c r="M136" s="134" t="s">
        <v>1</v>
      </c>
      <c r="N136" s="135" t="s">
        <v>39</v>
      </c>
      <c r="O136" s="136">
        <v>8.9999999999999993E-3</v>
      </c>
      <c r="P136" s="136">
        <f>O136*H136</f>
        <v>0.89774999999999994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38" t="s">
        <v>169</v>
      </c>
      <c r="AT136" s="138" t="s">
        <v>165</v>
      </c>
      <c r="AU136" s="138" t="s">
        <v>83</v>
      </c>
      <c r="AY136" s="17" t="s">
        <v>163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7" t="s">
        <v>8</v>
      </c>
      <c r="BK136" s="139">
        <f>ROUND(I136*H136,0)</f>
        <v>0</v>
      </c>
      <c r="BL136" s="17" t="s">
        <v>169</v>
      </c>
      <c r="BM136" s="138" t="s">
        <v>1207</v>
      </c>
    </row>
    <row r="137" spans="1:65" s="2" customFormat="1" ht="24.2" customHeight="1">
      <c r="A137" s="29"/>
      <c r="B137" s="190"/>
      <c r="C137" s="210" t="s">
        <v>210</v>
      </c>
      <c r="D137" s="210" t="s">
        <v>165</v>
      </c>
      <c r="E137" s="211" t="s">
        <v>1208</v>
      </c>
      <c r="F137" s="212" t="s">
        <v>218</v>
      </c>
      <c r="G137" s="213" t="s">
        <v>168</v>
      </c>
      <c r="H137" s="214">
        <v>36.75</v>
      </c>
      <c r="I137" s="175"/>
      <c r="J137" s="215">
        <f>ROUND(I137*H137,0)</f>
        <v>0</v>
      </c>
      <c r="K137" s="212" t="s">
        <v>178</v>
      </c>
      <c r="L137" s="30"/>
      <c r="M137" s="134" t="s">
        <v>1</v>
      </c>
      <c r="N137" s="135" t="s">
        <v>39</v>
      </c>
      <c r="O137" s="136">
        <v>0.32800000000000001</v>
      </c>
      <c r="P137" s="136">
        <f>O137*H137</f>
        <v>12.054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38" t="s">
        <v>169</v>
      </c>
      <c r="AT137" s="138" t="s">
        <v>165</v>
      </c>
      <c r="AU137" s="138" t="s">
        <v>83</v>
      </c>
      <c r="AY137" s="17" t="s">
        <v>163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7" t="s">
        <v>8</v>
      </c>
      <c r="BK137" s="139">
        <f>ROUND(I137*H137,0)</f>
        <v>0</v>
      </c>
      <c r="BL137" s="17" t="s">
        <v>169</v>
      </c>
      <c r="BM137" s="138" t="s">
        <v>1209</v>
      </c>
    </row>
    <row r="138" spans="1:65" s="13" customFormat="1">
      <c r="B138" s="216"/>
      <c r="C138" s="217"/>
      <c r="D138" s="218" t="s">
        <v>171</v>
      </c>
      <c r="E138" s="219" t="s">
        <v>1</v>
      </c>
      <c r="F138" s="220" t="s">
        <v>1210</v>
      </c>
      <c r="G138" s="217"/>
      <c r="H138" s="221">
        <v>36.75</v>
      </c>
      <c r="I138" s="217"/>
      <c r="J138" s="217"/>
      <c r="K138" s="217"/>
      <c r="L138" s="140"/>
      <c r="M138" s="142"/>
      <c r="N138" s="143"/>
      <c r="O138" s="143"/>
      <c r="P138" s="143"/>
      <c r="Q138" s="143"/>
      <c r="R138" s="143"/>
      <c r="S138" s="143"/>
      <c r="T138" s="144"/>
      <c r="AT138" s="141" t="s">
        <v>171</v>
      </c>
      <c r="AU138" s="141" t="s">
        <v>83</v>
      </c>
      <c r="AV138" s="13" t="s">
        <v>83</v>
      </c>
      <c r="AW138" s="13" t="s">
        <v>30</v>
      </c>
      <c r="AX138" s="13" t="s">
        <v>8</v>
      </c>
      <c r="AY138" s="141" t="s">
        <v>163</v>
      </c>
    </row>
    <row r="139" spans="1:65" s="2" customFormat="1" ht="24.2" customHeight="1">
      <c r="A139" s="29"/>
      <c r="B139" s="190"/>
      <c r="C139" s="210" t="s">
        <v>216</v>
      </c>
      <c r="D139" s="210" t="s">
        <v>165</v>
      </c>
      <c r="E139" s="211" t="s">
        <v>1211</v>
      </c>
      <c r="F139" s="212" t="s">
        <v>1212</v>
      </c>
      <c r="G139" s="213" t="s">
        <v>168</v>
      </c>
      <c r="H139" s="214">
        <v>13.125</v>
      </c>
      <c r="I139" s="175"/>
      <c r="J139" s="215">
        <f>ROUND(I139*H139,0)</f>
        <v>0</v>
      </c>
      <c r="K139" s="212" t="s">
        <v>178</v>
      </c>
      <c r="L139" s="30"/>
      <c r="M139" s="134" t="s">
        <v>1</v>
      </c>
      <c r="N139" s="135" t="s">
        <v>39</v>
      </c>
      <c r="O139" s="136">
        <v>0.435</v>
      </c>
      <c r="P139" s="136">
        <f>O139*H139</f>
        <v>5.7093749999999996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38" t="s">
        <v>169</v>
      </c>
      <c r="AT139" s="138" t="s">
        <v>165</v>
      </c>
      <c r="AU139" s="138" t="s">
        <v>83</v>
      </c>
      <c r="AY139" s="17" t="s">
        <v>163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7" t="s">
        <v>8</v>
      </c>
      <c r="BK139" s="139">
        <f>ROUND(I139*H139,0)</f>
        <v>0</v>
      </c>
      <c r="BL139" s="17" t="s">
        <v>169</v>
      </c>
      <c r="BM139" s="138" t="s">
        <v>1213</v>
      </c>
    </row>
    <row r="140" spans="1:65" s="13" customFormat="1">
      <c r="B140" s="216"/>
      <c r="C140" s="217"/>
      <c r="D140" s="218" t="s">
        <v>171</v>
      </c>
      <c r="E140" s="219" t="s">
        <v>1</v>
      </c>
      <c r="F140" s="220" t="s">
        <v>1214</v>
      </c>
      <c r="G140" s="217"/>
      <c r="H140" s="221">
        <v>13.125</v>
      </c>
      <c r="I140" s="217"/>
      <c r="J140" s="217"/>
      <c r="K140" s="217"/>
      <c r="L140" s="140"/>
      <c r="M140" s="142"/>
      <c r="N140" s="143"/>
      <c r="O140" s="143"/>
      <c r="P140" s="143"/>
      <c r="Q140" s="143"/>
      <c r="R140" s="143"/>
      <c r="S140" s="143"/>
      <c r="T140" s="144"/>
      <c r="AT140" s="141" t="s">
        <v>171</v>
      </c>
      <c r="AU140" s="141" t="s">
        <v>83</v>
      </c>
      <c r="AV140" s="13" t="s">
        <v>83</v>
      </c>
      <c r="AW140" s="13" t="s">
        <v>30</v>
      </c>
      <c r="AX140" s="13" t="s">
        <v>8</v>
      </c>
      <c r="AY140" s="141" t="s">
        <v>163</v>
      </c>
    </row>
    <row r="141" spans="1:65" s="12" customFormat="1" ht="22.9" customHeight="1">
      <c r="B141" s="203"/>
      <c r="C141" s="204"/>
      <c r="D141" s="205" t="s">
        <v>73</v>
      </c>
      <c r="E141" s="208" t="s">
        <v>169</v>
      </c>
      <c r="F141" s="208" t="s">
        <v>576</v>
      </c>
      <c r="G141" s="204"/>
      <c r="H141" s="204"/>
      <c r="I141" s="204"/>
      <c r="J141" s="209">
        <f>BK141</f>
        <v>0</v>
      </c>
      <c r="K141" s="204"/>
      <c r="L141" s="126"/>
      <c r="M141" s="128"/>
      <c r="N141" s="129"/>
      <c r="O141" s="129"/>
      <c r="P141" s="130">
        <f>SUM(P142:P143)</f>
        <v>0.151</v>
      </c>
      <c r="Q141" s="129"/>
      <c r="R141" s="130">
        <f>SUM(R142:R143)</f>
        <v>0.27925</v>
      </c>
      <c r="S141" s="129"/>
      <c r="T141" s="131">
        <f>SUM(T142:T143)</f>
        <v>0</v>
      </c>
      <c r="AR141" s="127" t="s">
        <v>8</v>
      </c>
      <c r="AT141" s="132" t="s">
        <v>73</v>
      </c>
      <c r="AU141" s="132" t="s">
        <v>8</v>
      </c>
      <c r="AY141" s="127" t="s">
        <v>163</v>
      </c>
      <c r="BK141" s="133">
        <f>SUM(BK142:BK143)</f>
        <v>0</v>
      </c>
    </row>
    <row r="142" spans="1:65" s="2" customFormat="1" ht="24.2" customHeight="1">
      <c r="A142" s="29"/>
      <c r="B142" s="190"/>
      <c r="C142" s="210" t="s">
        <v>221</v>
      </c>
      <c r="D142" s="210" t="s">
        <v>165</v>
      </c>
      <c r="E142" s="211" t="s">
        <v>1215</v>
      </c>
      <c r="F142" s="212" t="s">
        <v>1216</v>
      </c>
      <c r="G142" s="213" t="s">
        <v>168</v>
      </c>
      <c r="H142" s="214">
        <v>0.125</v>
      </c>
      <c r="I142" s="175"/>
      <c r="J142" s="215">
        <f>ROUND(I142*H142,0)</f>
        <v>0</v>
      </c>
      <c r="K142" s="212" t="s">
        <v>178</v>
      </c>
      <c r="L142" s="30"/>
      <c r="M142" s="134" t="s">
        <v>1</v>
      </c>
      <c r="N142" s="135" t="s">
        <v>39</v>
      </c>
      <c r="O142" s="136">
        <v>1.208</v>
      </c>
      <c r="P142" s="136">
        <f>O142*H142</f>
        <v>0.151</v>
      </c>
      <c r="Q142" s="136">
        <v>2.234</v>
      </c>
      <c r="R142" s="136">
        <f>Q142*H142</f>
        <v>0.27925</v>
      </c>
      <c r="S142" s="136">
        <v>0</v>
      </c>
      <c r="T142" s="137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38" t="s">
        <v>169</v>
      </c>
      <c r="AT142" s="138" t="s">
        <v>165</v>
      </c>
      <c r="AU142" s="138" t="s">
        <v>83</v>
      </c>
      <c r="AY142" s="17" t="s">
        <v>163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7" t="s">
        <v>8</v>
      </c>
      <c r="BK142" s="139">
        <f>ROUND(I142*H142,0)</f>
        <v>0</v>
      </c>
      <c r="BL142" s="17" t="s">
        <v>169</v>
      </c>
      <c r="BM142" s="138" t="s">
        <v>1217</v>
      </c>
    </row>
    <row r="143" spans="1:65" s="13" customFormat="1">
      <c r="B143" s="216"/>
      <c r="C143" s="217"/>
      <c r="D143" s="218" t="s">
        <v>171</v>
      </c>
      <c r="E143" s="219" t="s">
        <v>1</v>
      </c>
      <c r="F143" s="220" t="s">
        <v>1218</v>
      </c>
      <c r="G143" s="217"/>
      <c r="H143" s="221">
        <v>0.125</v>
      </c>
      <c r="I143" s="217"/>
      <c r="J143" s="217"/>
      <c r="K143" s="217"/>
      <c r="L143" s="140"/>
      <c r="M143" s="142"/>
      <c r="N143" s="143"/>
      <c r="O143" s="143"/>
      <c r="P143" s="143"/>
      <c r="Q143" s="143"/>
      <c r="R143" s="143"/>
      <c r="S143" s="143"/>
      <c r="T143" s="144"/>
      <c r="AT143" s="141" t="s">
        <v>171</v>
      </c>
      <c r="AU143" s="141" t="s">
        <v>83</v>
      </c>
      <c r="AV143" s="13" t="s">
        <v>83</v>
      </c>
      <c r="AW143" s="13" t="s">
        <v>30</v>
      </c>
      <c r="AX143" s="13" t="s">
        <v>8</v>
      </c>
      <c r="AY143" s="141" t="s">
        <v>163</v>
      </c>
    </row>
    <row r="144" spans="1:65" s="12" customFormat="1" ht="22.9" customHeight="1">
      <c r="B144" s="203"/>
      <c r="C144" s="204"/>
      <c r="D144" s="205" t="s">
        <v>73</v>
      </c>
      <c r="E144" s="208" t="s">
        <v>201</v>
      </c>
      <c r="F144" s="208" t="s">
        <v>373</v>
      </c>
      <c r="G144" s="204"/>
      <c r="H144" s="204"/>
      <c r="I144" s="204"/>
      <c r="J144" s="209">
        <f>BK144</f>
        <v>0</v>
      </c>
      <c r="K144" s="204"/>
      <c r="L144" s="126"/>
      <c r="M144" s="128"/>
      <c r="N144" s="129"/>
      <c r="O144" s="129"/>
      <c r="P144" s="130">
        <f>SUM(P145:P167)</f>
        <v>28.155999999999999</v>
      </c>
      <c r="Q144" s="129"/>
      <c r="R144" s="130">
        <f>SUM(R145:R167)</f>
        <v>0.57209561600000003</v>
      </c>
      <c r="S144" s="129"/>
      <c r="T144" s="131">
        <f>SUM(T145:T167)</f>
        <v>0</v>
      </c>
      <c r="AR144" s="127" t="s">
        <v>8</v>
      </c>
      <c r="AT144" s="132" t="s">
        <v>73</v>
      </c>
      <c r="AU144" s="132" t="s">
        <v>8</v>
      </c>
      <c r="AY144" s="127" t="s">
        <v>163</v>
      </c>
      <c r="BK144" s="133">
        <f>SUM(BK145:BK167)</f>
        <v>0</v>
      </c>
    </row>
    <row r="145" spans="1:65" s="2" customFormat="1" ht="24.2" customHeight="1">
      <c r="A145" s="29"/>
      <c r="B145" s="190"/>
      <c r="C145" s="210" t="s">
        <v>225</v>
      </c>
      <c r="D145" s="210" t="s">
        <v>165</v>
      </c>
      <c r="E145" s="211" t="s">
        <v>1219</v>
      </c>
      <c r="F145" s="212" t="s">
        <v>1220</v>
      </c>
      <c r="G145" s="213" t="s">
        <v>1177</v>
      </c>
      <c r="H145" s="214">
        <v>1</v>
      </c>
      <c r="I145" s="175"/>
      <c r="J145" s="215">
        <f>ROUND(I145*H145,0)</f>
        <v>0</v>
      </c>
      <c r="K145" s="212" t="s">
        <v>1</v>
      </c>
      <c r="L145" s="30"/>
      <c r="M145" s="134" t="s">
        <v>1</v>
      </c>
      <c r="N145" s="135" t="s">
        <v>39</v>
      </c>
      <c r="O145" s="136">
        <v>0</v>
      </c>
      <c r="P145" s="136">
        <f>O145*H145</f>
        <v>0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38" t="s">
        <v>169</v>
      </c>
      <c r="AT145" s="138" t="s">
        <v>165</v>
      </c>
      <c r="AU145" s="138" t="s">
        <v>83</v>
      </c>
      <c r="AY145" s="17" t="s">
        <v>163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7" t="s">
        <v>8</v>
      </c>
      <c r="BK145" s="139">
        <f>ROUND(I145*H145,0)</f>
        <v>0</v>
      </c>
      <c r="BL145" s="17" t="s">
        <v>169</v>
      </c>
      <c r="BM145" s="138" t="s">
        <v>1221</v>
      </c>
    </row>
    <row r="146" spans="1:65" s="2" customFormat="1" ht="14.45" customHeight="1">
      <c r="A146" s="29"/>
      <c r="B146" s="190"/>
      <c r="C146" s="210" t="s">
        <v>229</v>
      </c>
      <c r="D146" s="210" t="s">
        <v>165</v>
      </c>
      <c r="E146" s="211" t="s">
        <v>1222</v>
      </c>
      <c r="F146" s="212" t="s">
        <v>1223</v>
      </c>
      <c r="G146" s="213" t="s">
        <v>1177</v>
      </c>
      <c r="H146" s="214">
        <v>1</v>
      </c>
      <c r="I146" s="175"/>
      <c r="J146" s="215">
        <f>ROUND(I146*H146,0)</f>
        <v>0</v>
      </c>
      <c r="K146" s="212" t="s">
        <v>1</v>
      </c>
      <c r="L146" s="30"/>
      <c r="M146" s="134" t="s">
        <v>1</v>
      </c>
      <c r="N146" s="135" t="s">
        <v>39</v>
      </c>
      <c r="O146" s="136">
        <v>0</v>
      </c>
      <c r="P146" s="136">
        <f>O146*H146</f>
        <v>0</v>
      </c>
      <c r="Q146" s="136">
        <v>0</v>
      </c>
      <c r="R146" s="136">
        <f>Q146*H146</f>
        <v>0</v>
      </c>
      <c r="S146" s="136">
        <v>0</v>
      </c>
      <c r="T146" s="137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38" t="s">
        <v>169</v>
      </c>
      <c r="AT146" s="138" t="s">
        <v>165</v>
      </c>
      <c r="AU146" s="138" t="s">
        <v>83</v>
      </c>
      <c r="AY146" s="17" t="s">
        <v>163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7" t="s">
        <v>8</v>
      </c>
      <c r="BK146" s="139">
        <f>ROUND(I146*H146,0)</f>
        <v>0</v>
      </c>
      <c r="BL146" s="17" t="s">
        <v>169</v>
      </c>
      <c r="BM146" s="138" t="s">
        <v>1224</v>
      </c>
    </row>
    <row r="147" spans="1:65" s="2" customFormat="1" ht="49.15" customHeight="1">
      <c r="A147" s="29"/>
      <c r="B147" s="190"/>
      <c r="C147" s="210" t="s">
        <v>9</v>
      </c>
      <c r="D147" s="210" t="s">
        <v>165</v>
      </c>
      <c r="E147" s="211" t="s">
        <v>1225</v>
      </c>
      <c r="F147" s="212" t="s">
        <v>1226</v>
      </c>
      <c r="G147" s="213" t="s">
        <v>1061</v>
      </c>
      <c r="H147" s="214">
        <v>1</v>
      </c>
      <c r="I147" s="175"/>
      <c r="J147" s="215">
        <f>ROUND(I147*H147,0)</f>
        <v>0</v>
      </c>
      <c r="K147" s="212" t="s">
        <v>1</v>
      </c>
      <c r="L147" s="30"/>
      <c r="M147" s="134" t="s">
        <v>1</v>
      </c>
      <c r="N147" s="135" t="s">
        <v>39</v>
      </c>
      <c r="O147" s="136">
        <v>0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38" t="s">
        <v>169</v>
      </c>
      <c r="AT147" s="138" t="s">
        <v>165</v>
      </c>
      <c r="AU147" s="138" t="s">
        <v>83</v>
      </c>
      <c r="AY147" s="17" t="s">
        <v>163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7" t="s">
        <v>8</v>
      </c>
      <c r="BK147" s="139">
        <f>ROUND(I147*H147,0)</f>
        <v>0</v>
      </c>
      <c r="BL147" s="17" t="s">
        <v>169</v>
      </c>
      <c r="BM147" s="138" t="s">
        <v>1227</v>
      </c>
    </row>
    <row r="148" spans="1:65" s="2" customFormat="1" ht="24.2" customHeight="1">
      <c r="A148" s="29"/>
      <c r="B148" s="190"/>
      <c r="C148" s="210" t="s">
        <v>237</v>
      </c>
      <c r="D148" s="210" t="s">
        <v>165</v>
      </c>
      <c r="E148" s="211" t="s">
        <v>1228</v>
      </c>
      <c r="F148" s="212" t="s">
        <v>1229</v>
      </c>
      <c r="G148" s="213" t="s">
        <v>246</v>
      </c>
      <c r="H148" s="214">
        <v>41</v>
      </c>
      <c r="I148" s="175"/>
      <c r="J148" s="215">
        <f>ROUND(I148*H148,0)</f>
        <v>0</v>
      </c>
      <c r="K148" s="212" t="s">
        <v>178</v>
      </c>
      <c r="L148" s="30"/>
      <c r="M148" s="134" t="s">
        <v>1</v>
      </c>
      <c r="N148" s="135" t="s">
        <v>39</v>
      </c>
      <c r="O148" s="136">
        <v>0.17100000000000001</v>
      </c>
      <c r="P148" s="136">
        <f>O148*H148</f>
        <v>7.0110000000000001</v>
      </c>
      <c r="Q148" s="136">
        <v>0</v>
      </c>
      <c r="R148" s="136">
        <f>Q148*H148</f>
        <v>0</v>
      </c>
      <c r="S148" s="136">
        <v>0</v>
      </c>
      <c r="T148" s="137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38" t="s">
        <v>169</v>
      </c>
      <c r="AT148" s="138" t="s">
        <v>165</v>
      </c>
      <c r="AU148" s="138" t="s">
        <v>83</v>
      </c>
      <c r="AY148" s="17" t="s">
        <v>163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7" t="s">
        <v>8</v>
      </c>
      <c r="BK148" s="139">
        <f>ROUND(I148*H148,0)</f>
        <v>0</v>
      </c>
      <c r="BL148" s="17" t="s">
        <v>169</v>
      </c>
      <c r="BM148" s="138" t="s">
        <v>1230</v>
      </c>
    </row>
    <row r="149" spans="1:65" s="2" customFormat="1" ht="14.45" customHeight="1">
      <c r="A149" s="29"/>
      <c r="B149" s="190"/>
      <c r="C149" s="227" t="s">
        <v>243</v>
      </c>
      <c r="D149" s="227" t="s">
        <v>238</v>
      </c>
      <c r="E149" s="228" t="s">
        <v>1231</v>
      </c>
      <c r="F149" s="229" t="s">
        <v>1232</v>
      </c>
      <c r="G149" s="230" t="s">
        <v>246</v>
      </c>
      <c r="H149" s="231">
        <v>42.23</v>
      </c>
      <c r="I149" s="176"/>
      <c r="J149" s="232">
        <f>ROUND(I149*H149,0)</f>
        <v>0</v>
      </c>
      <c r="K149" s="229" t="s">
        <v>178</v>
      </c>
      <c r="L149" s="150"/>
      <c r="M149" s="151" t="s">
        <v>1</v>
      </c>
      <c r="N149" s="152" t="s">
        <v>39</v>
      </c>
      <c r="O149" s="136">
        <v>0</v>
      </c>
      <c r="P149" s="136">
        <f>O149*H149</f>
        <v>0</v>
      </c>
      <c r="Q149" s="136">
        <v>3.6999999999999999E-4</v>
      </c>
      <c r="R149" s="136">
        <f>Q149*H149</f>
        <v>1.5625099999999999E-2</v>
      </c>
      <c r="S149" s="136">
        <v>0</v>
      </c>
      <c r="T149" s="137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38" t="s">
        <v>201</v>
      </c>
      <c r="AT149" s="138" t="s">
        <v>238</v>
      </c>
      <c r="AU149" s="138" t="s">
        <v>83</v>
      </c>
      <c r="AY149" s="17" t="s">
        <v>163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7" t="s">
        <v>8</v>
      </c>
      <c r="BK149" s="139">
        <f>ROUND(I149*H149,0)</f>
        <v>0</v>
      </c>
      <c r="BL149" s="17" t="s">
        <v>169</v>
      </c>
      <c r="BM149" s="138" t="s">
        <v>1233</v>
      </c>
    </row>
    <row r="150" spans="1:65" s="13" customFormat="1">
      <c r="B150" s="216"/>
      <c r="C150" s="217"/>
      <c r="D150" s="218" t="s">
        <v>171</v>
      </c>
      <c r="E150" s="219" t="s">
        <v>1</v>
      </c>
      <c r="F150" s="220" t="s">
        <v>1234</v>
      </c>
      <c r="G150" s="217"/>
      <c r="H150" s="221">
        <v>42.23</v>
      </c>
      <c r="I150" s="217"/>
      <c r="J150" s="217"/>
      <c r="K150" s="217"/>
      <c r="L150" s="140"/>
      <c r="M150" s="142"/>
      <c r="N150" s="143"/>
      <c r="O150" s="143"/>
      <c r="P150" s="143"/>
      <c r="Q150" s="143"/>
      <c r="R150" s="143"/>
      <c r="S150" s="143"/>
      <c r="T150" s="144"/>
      <c r="AT150" s="141" t="s">
        <v>171</v>
      </c>
      <c r="AU150" s="141" t="s">
        <v>83</v>
      </c>
      <c r="AV150" s="13" t="s">
        <v>83</v>
      </c>
      <c r="AW150" s="13" t="s">
        <v>30</v>
      </c>
      <c r="AX150" s="13" t="s">
        <v>8</v>
      </c>
      <c r="AY150" s="141" t="s">
        <v>163</v>
      </c>
    </row>
    <row r="151" spans="1:65" s="2" customFormat="1" ht="24.2" customHeight="1">
      <c r="A151" s="29"/>
      <c r="B151" s="190"/>
      <c r="C151" s="210" t="s">
        <v>249</v>
      </c>
      <c r="D151" s="210" t="s">
        <v>165</v>
      </c>
      <c r="E151" s="211" t="s">
        <v>1235</v>
      </c>
      <c r="F151" s="212" t="s">
        <v>1236</v>
      </c>
      <c r="G151" s="213" t="s">
        <v>383</v>
      </c>
      <c r="H151" s="214">
        <v>1</v>
      </c>
      <c r="I151" s="175"/>
      <c r="J151" s="215">
        <f t="shared" ref="J151:J165" si="0">ROUND(I151*H151,0)</f>
        <v>0</v>
      </c>
      <c r="K151" s="212" t="s">
        <v>178</v>
      </c>
      <c r="L151" s="30"/>
      <c r="M151" s="134" t="s">
        <v>1</v>
      </c>
      <c r="N151" s="135" t="s">
        <v>39</v>
      </c>
      <c r="O151" s="136">
        <v>0.53200000000000003</v>
      </c>
      <c r="P151" s="136">
        <f t="shared" ref="P151:P165" si="1">O151*H151</f>
        <v>0.53200000000000003</v>
      </c>
      <c r="Q151" s="136">
        <v>0</v>
      </c>
      <c r="R151" s="136">
        <f t="shared" ref="R151:R165" si="2">Q151*H151</f>
        <v>0</v>
      </c>
      <c r="S151" s="136">
        <v>0</v>
      </c>
      <c r="T151" s="137">
        <f t="shared" ref="T151:T165" si="3"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38" t="s">
        <v>169</v>
      </c>
      <c r="AT151" s="138" t="s">
        <v>165</v>
      </c>
      <c r="AU151" s="138" t="s">
        <v>83</v>
      </c>
      <c r="AY151" s="17" t="s">
        <v>163</v>
      </c>
      <c r="BE151" s="139">
        <f t="shared" ref="BE151:BE165" si="4">IF(N151="základní",J151,0)</f>
        <v>0</v>
      </c>
      <c r="BF151" s="139">
        <f t="shared" ref="BF151:BF165" si="5">IF(N151="snížená",J151,0)</f>
        <v>0</v>
      </c>
      <c r="BG151" s="139">
        <f t="shared" ref="BG151:BG165" si="6">IF(N151="zákl. přenesená",J151,0)</f>
        <v>0</v>
      </c>
      <c r="BH151" s="139">
        <f t="shared" ref="BH151:BH165" si="7">IF(N151="sníž. přenesená",J151,0)</f>
        <v>0</v>
      </c>
      <c r="BI151" s="139">
        <f t="shared" ref="BI151:BI165" si="8">IF(N151="nulová",J151,0)</f>
        <v>0</v>
      </c>
      <c r="BJ151" s="17" t="s">
        <v>8</v>
      </c>
      <c r="BK151" s="139">
        <f t="shared" ref="BK151:BK165" si="9">ROUND(I151*H151,0)</f>
        <v>0</v>
      </c>
      <c r="BL151" s="17" t="s">
        <v>169</v>
      </c>
      <c r="BM151" s="138" t="s">
        <v>1237</v>
      </c>
    </row>
    <row r="152" spans="1:65" s="2" customFormat="1" ht="24.2" customHeight="1">
      <c r="A152" s="29"/>
      <c r="B152" s="190"/>
      <c r="C152" s="227" t="s">
        <v>255</v>
      </c>
      <c r="D152" s="227" t="s">
        <v>238</v>
      </c>
      <c r="E152" s="228" t="s">
        <v>1238</v>
      </c>
      <c r="F152" s="229" t="s">
        <v>1239</v>
      </c>
      <c r="G152" s="230" t="s">
        <v>383</v>
      </c>
      <c r="H152" s="231">
        <v>1</v>
      </c>
      <c r="I152" s="176"/>
      <c r="J152" s="232">
        <f t="shared" si="0"/>
        <v>0</v>
      </c>
      <c r="K152" s="229" t="s">
        <v>178</v>
      </c>
      <c r="L152" s="150"/>
      <c r="M152" s="151" t="s">
        <v>1</v>
      </c>
      <c r="N152" s="152" t="s">
        <v>39</v>
      </c>
      <c r="O152" s="136">
        <v>0</v>
      </c>
      <c r="P152" s="136">
        <f t="shared" si="1"/>
        <v>0</v>
      </c>
      <c r="Q152" s="136">
        <v>1.1E-4</v>
      </c>
      <c r="R152" s="136">
        <f t="shared" si="2"/>
        <v>1.1E-4</v>
      </c>
      <c r="S152" s="136">
        <v>0</v>
      </c>
      <c r="T152" s="137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38" t="s">
        <v>201</v>
      </c>
      <c r="AT152" s="138" t="s">
        <v>238</v>
      </c>
      <c r="AU152" s="138" t="s">
        <v>83</v>
      </c>
      <c r="AY152" s="17" t="s">
        <v>163</v>
      </c>
      <c r="BE152" s="139">
        <f t="shared" si="4"/>
        <v>0</v>
      </c>
      <c r="BF152" s="139">
        <f t="shared" si="5"/>
        <v>0</v>
      </c>
      <c r="BG152" s="139">
        <f t="shared" si="6"/>
        <v>0</v>
      </c>
      <c r="BH152" s="139">
        <f t="shared" si="7"/>
        <v>0</v>
      </c>
      <c r="BI152" s="139">
        <f t="shared" si="8"/>
        <v>0</v>
      </c>
      <c r="BJ152" s="17" t="s">
        <v>8</v>
      </c>
      <c r="BK152" s="139">
        <f t="shared" si="9"/>
        <v>0</v>
      </c>
      <c r="BL152" s="17" t="s">
        <v>169</v>
      </c>
      <c r="BM152" s="138" t="s">
        <v>1240</v>
      </c>
    </row>
    <row r="153" spans="1:65" s="2" customFormat="1" ht="24.2" customHeight="1">
      <c r="A153" s="29"/>
      <c r="B153" s="190"/>
      <c r="C153" s="210" t="s">
        <v>261</v>
      </c>
      <c r="D153" s="210" t="s">
        <v>165</v>
      </c>
      <c r="E153" s="211" t="s">
        <v>1241</v>
      </c>
      <c r="F153" s="212" t="s">
        <v>1242</v>
      </c>
      <c r="G153" s="213" t="s">
        <v>383</v>
      </c>
      <c r="H153" s="214">
        <v>2</v>
      </c>
      <c r="I153" s="175"/>
      <c r="J153" s="215">
        <f t="shared" si="0"/>
        <v>0</v>
      </c>
      <c r="K153" s="212" t="s">
        <v>178</v>
      </c>
      <c r="L153" s="30"/>
      <c r="M153" s="134" t="s">
        <v>1</v>
      </c>
      <c r="N153" s="135" t="s">
        <v>39</v>
      </c>
      <c r="O153" s="136">
        <v>0.753</v>
      </c>
      <c r="P153" s="136">
        <f t="shared" si="1"/>
        <v>1.506</v>
      </c>
      <c r="Q153" s="136">
        <v>0</v>
      </c>
      <c r="R153" s="136">
        <f t="shared" si="2"/>
        <v>0</v>
      </c>
      <c r="S153" s="136">
        <v>0</v>
      </c>
      <c r="T153" s="137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38" t="s">
        <v>169</v>
      </c>
      <c r="AT153" s="138" t="s">
        <v>165</v>
      </c>
      <c r="AU153" s="138" t="s">
        <v>83</v>
      </c>
      <c r="AY153" s="17" t="s">
        <v>163</v>
      </c>
      <c r="BE153" s="139">
        <f t="shared" si="4"/>
        <v>0</v>
      </c>
      <c r="BF153" s="139">
        <f t="shared" si="5"/>
        <v>0</v>
      </c>
      <c r="BG153" s="139">
        <f t="shared" si="6"/>
        <v>0</v>
      </c>
      <c r="BH153" s="139">
        <f t="shared" si="7"/>
        <v>0</v>
      </c>
      <c r="BI153" s="139">
        <f t="shared" si="8"/>
        <v>0</v>
      </c>
      <c r="BJ153" s="17" t="s">
        <v>8</v>
      </c>
      <c r="BK153" s="139">
        <f t="shared" si="9"/>
        <v>0</v>
      </c>
      <c r="BL153" s="17" t="s">
        <v>169</v>
      </c>
      <c r="BM153" s="138" t="s">
        <v>1243</v>
      </c>
    </row>
    <row r="154" spans="1:65" s="2" customFormat="1" ht="24.2" customHeight="1">
      <c r="A154" s="29"/>
      <c r="B154" s="190"/>
      <c r="C154" s="227" t="s">
        <v>7</v>
      </c>
      <c r="D154" s="227" t="s">
        <v>238</v>
      </c>
      <c r="E154" s="228" t="s">
        <v>1244</v>
      </c>
      <c r="F154" s="229" t="s">
        <v>1245</v>
      </c>
      <c r="G154" s="230" t="s">
        <v>383</v>
      </c>
      <c r="H154" s="231">
        <v>2</v>
      </c>
      <c r="I154" s="176"/>
      <c r="J154" s="232">
        <f t="shared" si="0"/>
        <v>0</v>
      </c>
      <c r="K154" s="229" t="s">
        <v>178</v>
      </c>
      <c r="L154" s="150"/>
      <c r="M154" s="151" t="s">
        <v>1</v>
      </c>
      <c r="N154" s="152" t="s">
        <v>39</v>
      </c>
      <c r="O154" s="136">
        <v>0</v>
      </c>
      <c r="P154" s="136">
        <f t="shared" si="1"/>
        <v>0</v>
      </c>
      <c r="Q154" s="136">
        <v>2.1299999999999999E-3</v>
      </c>
      <c r="R154" s="136">
        <f t="shared" si="2"/>
        <v>4.2599999999999999E-3</v>
      </c>
      <c r="S154" s="136">
        <v>0</v>
      </c>
      <c r="T154" s="137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38" t="s">
        <v>201</v>
      </c>
      <c r="AT154" s="138" t="s">
        <v>238</v>
      </c>
      <c r="AU154" s="138" t="s">
        <v>83</v>
      </c>
      <c r="AY154" s="17" t="s">
        <v>163</v>
      </c>
      <c r="BE154" s="139">
        <f t="shared" si="4"/>
        <v>0</v>
      </c>
      <c r="BF154" s="139">
        <f t="shared" si="5"/>
        <v>0</v>
      </c>
      <c r="BG154" s="139">
        <f t="shared" si="6"/>
        <v>0</v>
      </c>
      <c r="BH154" s="139">
        <f t="shared" si="7"/>
        <v>0</v>
      </c>
      <c r="BI154" s="139">
        <f t="shared" si="8"/>
        <v>0</v>
      </c>
      <c r="BJ154" s="17" t="s">
        <v>8</v>
      </c>
      <c r="BK154" s="139">
        <f t="shared" si="9"/>
        <v>0</v>
      </c>
      <c r="BL154" s="17" t="s">
        <v>169</v>
      </c>
      <c r="BM154" s="138" t="s">
        <v>1246</v>
      </c>
    </row>
    <row r="155" spans="1:65" s="2" customFormat="1" ht="24.2" customHeight="1">
      <c r="A155" s="29"/>
      <c r="B155" s="190"/>
      <c r="C155" s="227" t="s">
        <v>269</v>
      </c>
      <c r="D155" s="227" t="s">
        <v>238</v>
      </c>
      <c r="E155" s="228" t="s">
        <v>1247</v>
      </c>
      <c r="F155" s="229" t="s">
        <v>1248</v>
      </c>
      <c r="G155" s="230" t="s">
        <v>383</v>
      </c>
      <c r="H155" s="231">
        <v>2</v>
      </c>
      <c r="I155" s="176"/>
      <c r="J155" s="232">
        <f t="shared" si="0"/>
        <v>0</v>
      </c>
      <c r="K155" s="229" t="s">
        <v>178</v>
      </c>
      <c r="L155" s="150"/>
      <c r="M155" s="151" t="s">
        <v>1</v>
      </c>
      <c r="N155" s="152" t="s">
        <v>39</v>
      </c>
      <c r="O155" s="136">
        <v>0</v>
      </c>
      <c r="P155" s="136">
        <f t="shared" si="1"/>
        <v>0</v>
      </c>
      <c r="Q155" s="136">
        <v>3.5000000000000001E-3</v>
      </c>
      <c r="R155" s="136">
        <f t="shared" si="2"/>
        <v>7.0000000000000001E-3</v>
      </c>
      <c r="S155" s="136">
        <v>0</v>
      </c>
      <c r="T155" s="137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38" t="s">
        <v>201</v>
      </c>
      <c r="AT155" s="138" t="s">
        <v>238</v>
      </c>
      <c r="AU155" s="138" t="s">
        <v>83</v>
      </c>
      <c r="AY155" s="17" t="s">
        <v>163</v>
      </c>
      <c r="BE155" s="139">
        <f t="shared" si="4"/>
        <v>0</v>
      </c>
      <c r="BF155" s="139">
        <f t="shared" si="5"/>
        <v>0</v>
      </c>
      <c r="BG155" s="139">
        <f t="shared" si="6"/>
        <v>0</v>
      </c>
      <c r="BH155" s="139">
        <f t="shared" si="7"/>
        <v>0</v>
      </c>
      <c r="BI155" s="139">
        <f t="shared" si="8"/>
        <v>0</v>
      </c>
      <c r="BJ155" s="17" t="s">
        <v>8</v>
      </c>
      <c r="BK155" s="139">
        <f t="shared" si="9"/>
        <v>0</v>
      </c>
      <c r="BL155" s="17" t="s">
        <v>169</v>
      </c>
      <c r="BM155" s="138" t="s">
        <v>1249</v>
      </c>
    </row>
    <row r="156" spans="1:65" s="2" customFormat="1" ht="14.45" customHeight="1">
      <c r="A156" s="29"/>
      <c r="B156" s="190"/>
      <c r="C156" s="210" t="s">
        <v>274</v>
      </c>
      <c r="D156" s="210" t="s">
        <v>165</v>
      </c>
      <c r="E156" s="211" t="s">
        <v>1250</v>
      </c>
      <c r="F156" s="212" t="s">
        <v>1251</v>
      </c>
      <c r="G156" s="213" t="s">
        <v>383</v>
      </c>
      <c r="H156" s="214">
        <v>1</v>
      </c>
      <c r="I156" s="175"/>
      <c r="J156" s="215">
        <f t="shared" si="0"/>
        <v>0</v>
      </c>
      <c r="K156" s="212" t="s">
        <v>1</v>
      </c>
      <c r="L156" s="30"/>
      <c r="M156" s="134" t="s">
        <v>1</v>
      </c>
      <c r="N156" s="135" t="s">
        <v>39</v>
      </c>
      <c r="O156" s="136">
        <v>0.20599999999999999</v>
      </c>
      <c r="P156" s="136">
        <f t="shared" si="1"/>
        <v>0.20599999999999999</v>
      </c>
      <c r="Q156" s="136">
        <v>0</v>
      </c>
      <c r="R156" s="136">
        <f t="shared" si="2"/>
        <v>0</v>
      </c>
      <c r="S156" s="136">
        <v>0</v>
      </c>
      <c r="T156" s="137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38" t="s">
        <v>169</v>
      </c>
      <c r="AT156" s="138" t="s">
        <v>165</v>
      </c>
      <c r="AU156" s="138" t="s">
        <v>83</v>
      </c>
      <c r="AY156" s="17" t="s">
        <v>163</v>
      </c>
      <c r="BE156" s="139">
        <f t="shared" si="4"/>
        <v>0</v>
      </c>
      <c r="BF156" s="139">
        <f t="shared" si="5"/>
        <v>0</v>
      </c>
      <c r="BG156" s="139">
        <f t="shared" si="6"/>
        <v>0</v>
      </c>
      <c r="BH156" s="139">
        <f t="shared" si="7"/>
        <v>0</v>
      </c>
      <c r="BI156" s="139">
        <f t="shared" si="8"/>
        <v>0</v>
      </c>
      <c r="BJ156" s="17" t="s">
        <v>8</v>
      </c>
      <c r="BK156" s="139">
        <f t="shared" si="9"/>
        <v>0</v>
      </c>
      <c r="BL156" s="17" t="s">
        <v>169</v>
      </c>
      <c r="BM156" s="138" t="s">
        <v>1252</v>
      </c>
    </row>
    <row r="157" spans="1:65" s="2" customFormat="1" ht="14.45" customHeight="1">
      <c r="A157" s="29"/>
      <c r="B157" s="190"/>
      <c r="C157" s="227" t="s">
        <v>279</v>
      </c>
      <c r="D157" s="227" t="s">
        <v>238</v>
      </c>
      <c r="E157" s="228" t="s">
        <v>1253</v>
      </c>
      <c r="F157" s="229" t="s">
        <v>1254</v>
      </c>
      <c r="G157" s="230" t="s">
        <v>383</v>
      </c>
      <c r="H157" s="231">
        <v>1</v>
      </c>
      <c r="I157" s="176"/>
      <c r="J157" s="232">
        <f t="shared" si="0"/>
        <v>0</v>
      </c>
      <c r="K157" s="229" t="s">
        <v>1</v>
      </c>
      <c r="L157" s="150"/>
      <c r="M157" s="151" t="s">
        <v>1</v>
      </c>
      <c r="N157" s="152" t="s">
        <v>39</v>
      </c>
      <c r="O157" s="136">
        <v>0</v>
      </c>
      <c r="P157" s="136">
        <f t="shared" si="1"/>
        <v>0</v>
      </c>
      <c r="Q157" s="136">
        <v>6.0000000000000002E-5</v>
      </c>
      <c r="R157" s="136">
        <f t="shared" si="2"/>
        <v>6.0000000000000002E-5</v>
      </c>
      <c r="S157" s="136">
        <v>0</v>
      </c>
      <c r="T157" s="137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38" t="s">
        <v>201</v>
      </c>
      <c r="AT157" s="138" t="s">
        <v>238</v>
      </c>
      <c r="AU157" s="138" t="s">
        <v>83</v>
      </c>
      <c r="AY157" s="17" t="s">
        <v>163</v>
      </c>
      <c r="BE157" s="139">
        <f t="shared" si="4"/>
        <v>0</v>
      </c>
      <c r="BF157" s="139">
        <f t="shared" si="5"/>
        <v>0</v>
      </c>
      <c r="BG157" s="139">
        <f t="shared" si="6"/>
        <v>0</v>
      </c>
      <c r="BH157" s="139">
        <f t="shared" si="7"/>
        <v>0</v>
      </c>
      <c r="BI157" s="139">
        <f t="shared" si="8"/>
        <v>0</v>
      </c>
      <c r="BJ157" s="17" t="s">
        <v>8</v>
      </c>
      <c r="BK157" s="139">
        <f t="shared" si="9"/>
        <v>0</v>
      </c>
      <c r="BL157" s="17" t="s">
        <v>169</v>
      </c>
      <c r="BM157" s="138" t="s">
        <v>1255</v>
      </c>
    </row>
    <row r="158" spans="1:65" s="2" customFormat="1" ht="24.2" customHeight="1">
      <c r="A158" s="29"/>
      <c r="B158" s="190"/>
      <c r="C158" s="210" t="s">
        <v>287</v>
      </c>
      <c r="D158" s="210" t="s">
        <v>165</v>
      </c>
      <c r="E158" s="211" t="s">
        <v>1256</v>
      </c>
      <c r="F158" s="212" t="s">
        <v>1257</v>
      </c>
      <c r="G158" s="213" t="s">
        <v>246</v>
      </c>
      <c r="H158" s="214">
        <v>41</v>
      </c>
      <c r="I158" s="175"/>
      <c r="J158" s="215">
        <f t="shared" si="0"/>
        <v>0</v>
      </c>
      <c r="K158" s="212" t="s">
        <v>178</v>
      </c>
      <c r="L158" s="30"/>
      <c r="M158" s="134" t="s">
        <v>1</v>
      </c>
      <c r="N158" s="135" t="s">
        <v>39</v>
      </c>
      <c r="O158" s="136">
        <v>6.2E-2</v>
      </c>
      <c r="P158" s="136">
        <f t="shared" si="1"/>
        <v>2.5419999999999998</v>
      </c>
      <c r="Q158" s="136">
        <v>1.6999999999999999E-7</v>
      </c>
      <c r="R158" s="136">
        <f t="shared" si="2"/>
        <v>6.9699999999999993E-6</v>
      </c>
      <c r="S158" s="136">
        <v>0</v>
      </c>
      <c r="T158" s="137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38" t="s">
        <v>169</v>
      </c>
      <c r="AT158" s="138" t="s">
        <v>165</v>
      </c>
      <c r="AU158" s="138" t="s">
        <v>83</v>
      </c>
      <c r="AY158" s="17" t="s">
        <v>163</v>
      </c>
      <c r="BE158" s="139">
        <f t="shared" si="4"/>
        <v>0</v>
      </c>
      <c r="BF158" s="139">
        <f t="shared" si="5"/>
        <v>0</v>
      </c>
      <c r="BG158" s="139">
        <f t="shared" si="6"/>
        <v>0</v>
      </c>
      <c r="BH158" s="139">
        <f t="shared" si="7"/>
        <v>0</v>
      </c>
      <c r="BI158" s="139">
        <f t="shared" si="8"/>
        <v>0</v>
      </c>
      <c r="BJ158" s="17" t="s">
        <v>8</v>
      </c>
      <c r="BK158" s="139">
        <f t="shared" si="9"/>
        <v>0</v>
      </c>
      <c r="BL158" s="17" t="s">
        <v>169</v>
      </c>
      <c r="BM158" s="138" t="s">
        <v>1258</v>
      </c>
    </row>
    <row r="159" spans="1:65" s="2" customFormat="1" ht="14.45" customHeight="1">
      <c r="A159" s="29"/>
      <c r="B159" s="190"/>
      <c r="C159" s="210" t="s">
        <v>294</v>
      </c>
      <c r="D159" s="210" t="s">
        <v>165</v>
      </c>
      <c r="E159" s="211" t="s">
        <v>1259</v>
      </c>
      <c r="F159" s="212" t="s">
        <v>1260</v>
      </c>
      <c r="G159" s="213" t="s">
        <v>246</v>
      </c>
      <c r="H159" s="214">
        <v>41</v>
      </c>
      <c r="I159" s="175"/>
      <c r="J159" s="215">
        <f t="shared" si="0"/>
        <v>0</v>
      </c>
      <c r="K159" s="212" t="s">
        <v>178</v>
      </c>
      <c r="L159" s="30"/>
      <c r="M159" s="134" t="s">
        <v>1</v>
      </c>
      <c r="N159" s="135" t="s">
        <v>39</v>
      </c>
      <c r="O159" s="136">
        <v>4.3999999999999997E-2</v>
      </c>
      <c r="P159" s="136">
        <f t="shared" si="1"/>
        <v>1.8039999999999998</v>
      </c>
      <c r="Q159" s="136">
        <v>0</v>
      </c>
      <c r="R159" s="136">
        <f t="shared" si="2"/>
        <v>0</v>
      </c>
      <c r="S159" s="136">
        <v>0</v>
      </c>
      <c r="T159" s="137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38" t="s">
        <v>169</v>
      </c>
      <c r="AT159" s="138" t="s">
        <v>165</v>
      </c>
      <c r="AU159" s="138" t="s">
        <v>83</v>
      </c>
      <c r="AY159" s="17" t="s">
        <v>163</v>
      </c>
      <c r="BE159" s="139">
        <f t="shared" si="4"/>
        <v>0</v>
      </c>
      <c r="BF159" s="139">
        <f t="shared" si="5"/>
        <v>0</v>
      </c>
      <c r="BG159" s="139">
        <f t="shared" si="6"/>
        <v>0</v>
      </c>
      <c r="BH159" s="139">
        <f t="shared" si="7"/>
        <v>0</v>
      </c>
      <c r="BI159" s="139">
        <f t="shared" si="8"/>
        <v>0</v>
      </c>
      <c r="BJ159" s="17" t="s">
        <v>8</v>
      </c>
      <c r="BK159" s="139">
        <f t="shared" si="9"/>
        <v>0</v>
      </c>
      <c r="BL159" s="17" t="s">
        <v>169</v>
      </c>
      <c r="BM159" s="138" t="s">
        <v>1261</v>
      </c>
    </row>
    <row r="160" spans="1:65" s="2" customFormat="1" ht="24.2" customHeight="1">
      <c r="A160" s="29"/>
      <c r="B160" s="190"/>
      <c r="C160" s="210" t="s">
        <v>318</v>
      </c>
      <c r="D160" s="210" t="s">
        <v>165</v>
      </c>
      <c r="E160" s="211" t="s">
        <v>1262</v>
      </c>
      <c r="F160" s="212" t="s">
        <v>1263</v>
      </c>
      <c r="G160" s="213" t="s">
        <v>383</v>
      </c>
      <c r="H160" s="214">
        <v>1</v>
      </c>
      <c r="I160" s="175"/>
      <c r="J160" s="215">
        <f t="shared" si="0"/>
        <v>0</v>
      </c>
      <c r="K160" s="212" t="s">
        <v>178</v>
      </c>
      <c r="L160" s="30"/>
      <c r="M160" s="134" t="s">
        <v>1</v>
      </c>
      <c r="N160" s="135" t="s">
        <v>39</v>
      </c>
      <c r="O160" s="136">
        <v>10.3</v>
      </c>
      <c r="P160" s="136">
        <f t="shared" si="1"/>
        <v>10.3</v>
      </c>
      <c r="Q160" s="136">
        <v>0.45937290600000003</v>
      </c>
      <c r="R160" s="136">
        <f t="shared" si="2"/>
        <v>0.45937290600000003</v>
      </c>
      <c r="S160" s="136">
        <v>0</v>
      </c>
      <c r="T160" s="137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38" t="s">
        <v>169</v>
      </c>
      <c r="AT160" s="138" t="s">
        <v>165</v>
      </c>
      <c r="AU160" s="138" t="s">
        <v>83</v>
      </c>
      <c r="AY160" s="17" t="s">
        <v>163</v>
      </c>
      <c r="BE160" s="139">
        <f t="shared" si="4"/>
        <v>0</v>
      </c>
      <c r="BF160" s="139">
        <f t="shared" si="5"/>
        <v>0</v>
      </c>
      <c r="BG160" s="139">
        <f t="shared" si="6"/>
        <v>0</v>
      </c>
      <c r="BH160" s="139">
        <f t="shared" si="7"/>
        <v>0</v>
      </c>
      <c r="BI160" s="139">
        <f t="shared" si="8"/>
        <v>0</v>
      </c>
      <c r="BJ160" s="17" t="s">
        <v>8</v>
      </c>
      <c r="BK160" s="139">
        <f t="shared" si="9"/>
        <v>0</v>
      </c>
      <c r="BL160" s="17" t="s">
        <v>169</v>
      </c>
      <c r="BM160" s="138" t="s">
        <v>1264</v>
      </c>
    </row>
    <row r="161" spans="1:65" s="2" customFormat="1" ht="14.45" customHeight="1">
      <c r="A161" s="29"/>
      <c r="B161" s="190"/>
      <c r="C161" s="210" t="s">
        <v>323</v>
      </c>
      <c r="D161" s="210" t="s">
        <v>165</v>
      </c>
      <c r="E161" s="211" t="s">
        <v>1265</v>
      </c>
      <c r="F161" s="212" t="s">
        <v>1266</v>
      </c>
      <c r="G161" s="213" t="s">
        <v>383</v>
      </c>
      <c r="H161" s="214">
        <v>1</v>
      </c>
      <c r="I161" s="175"/>
      <c r="J161" s="215">
        <f t="shared" si="0"/>
        <v>0</v>
      </c>
      <c r="K161" s="212" t="s">
        <v>1</v>
      </c>
      <c r="L161" s="30"/>
      <c r="M161" s="134" t="s">
        <v>1</v>
      </c>
      <c r="N161" s="135" t="s">
        <v>39</v>
      </c>
      <c r="O161" s="136">
        <v>0</v>
      </c>
      <c r="P161" s="136">
        <f t="shared" si="1"/>
        <v>0</v>
      </c>
      <c r="Q161" s="136">
        <v>0</v>
      </c>
      <c r="R161" s="136">
        <f t="shared" si="2"/>
        <v>0</v>
      </c>
      <c r="S161" s="136">
        <v>0</v>
      </c>
      <c r="T161" s="137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38" t="s">
        <v>169</v>
      </c>
      <c r="AT161" s="138" t="s">
        <v>165</v>
      </c>
      <c r="AU161" s="138" t="s">
        <v>83</v>
      </c>
      <c r="AY161" s="17" t="s">
        <v>163</v>
      </c>
      <c r="BE161" s="139">
        <f t="shared" si="4"/>
        <v>0</v>
      </c>
      <c r="BF161" s="139">
        <f t="shared" si="5"/>
        <v>0</v>
      </c>
      <c r="BG161" s="139">
        <f t="shared" si="6"/>
        <v>0</v>
      </c>
      <c r="BH161" s="139">
        <f t="shared" si="7"/>
        <v>0</v>
      </c>
      <c r="BI161" s="139">
        <f t="shared" si="8"/>
        <v>0</v>
      </c>
      <c r="BJ161" s="17" t="s">
        <v>8</v>
      </c>
      <c r="BK161" s="139">
        <f t="shared" si="9"/>
        <v>0</v>
      </c>
      <c r="BL161" s="17" t="s">
        <v>169</v>
      </c>
      <c r="BM161" s="138" t="s">
        <v>1267</v>
      </c>
    </row>
    <row r="162" spans="1:65" s="2" customFormat="1" ht="14.45" customHeight="1">
      <c r="A162" s="29"/>
      <c r="B162" s="190"/>
      <c r="C162" s="210" t="s">
        <v>327</v>
      </c>
      <c r="D162" s="210" t="s">
        <v>165</v>
      </c>
      <c r="E162" s="211" t="s">
        <v>1268</v>
      </c>
      <c r="F162" s="212" t="s">
        <v>1269</v>
      </c>
      <c r="G162" s="213" t="s">
        <v>383</v>
      </c>
      <c r="H162" s="214">
        <v>1</v>
      </c>
      <c r="I162" s="175"/>
      <c r="J162" s="215">
        <f t="shared" si="0"/>
        <v>0</v>
      </c>
      <c r="K162" s="212" t="s">
        <v>178</v>
      </c>
      <c r="L162" s="30"/>
      <c r="M162" s="134" t="s">
        <v>1</v>
      </c>
      <c r="N162" s="135" t="s">
        <v>39</v>
      </c>
      <c r="O162" s="136">
        <v>0.77200000000000002</v>
      </c>
      <c r="P162" s="136">
        <f t="shared" si="1"/>
        <v>0.77200000000000002</v>
      </c>
      <c r="Q162" s="136">
        <v>6.3830799999999993E-2</v>
      </c>
      <c r="R162" s="136">
        <f t="shared" si="2"/>
        <v>6.3830799999999993E-2</v>
      </c>
      <c r="S162" s="136">
        <v>0</v>
      </c>
      <c r="T162" s="137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38" t="s">
        <v>169</v>
      </c>
      <c r="AT162" s="138" t="s">
        <v>165</v>
      </c>
      <c r="AU162" s="138" t="s">
        <v>83</v>
      </c>
      <c r="AY162" s="17" t="s">
        <v>163</v>
      </c>
      <c r="BE162" s="139">
        <f t="shared" si="4"/>
        <v>0</v>
      </c>
      <c r="BF162" s="139">
        <f t="shared" si="5"/>
        <v>0</v>
      </c>
      <c r="BG162" s="139">
        <f t="shared" si="6"/>
        <v>0</v>
      </c>
      <c r="BH162" s="139">
        <f t="shared" si="7"/>
        <v>0</v>
      </c>
      <c r="BI162" s="139">
        <f t="shared" si="8"/>
        <v>0</v>
      </c>
      <c r="BJ162" s="17" t="s">
        <v>8</v>
      </c>
      <c r="BK162" s="139">
        <f t="shared" si="9"/>
        <v>0</v>
      </c>
      <c r="BL162" s="17" t="s">
        <v>169</v>
      </c>
      <c r="BM162" s="138" t="s">
        <v>1270</v>
      </c>
    </row>
    <row r="163" spans="1:65" s="2" customFormat="1" ht="14.45" customHeight="1">
      <c r="A163" s="29"/>
      <c r="B163" s="190"/>
      <c r="C163" s="227" t="s">
        <v>332</v>
      </c>
      <c r="D163" s="227" t="s">
        <v>238</v>
      </c>
      <c r="E163" s="228" t="s">
        <v>1271</v>
      </c>
      <c r="F163" s="229" t="s">
        <v>1272</v>
      </c>
      <c r="G163" s="230" t="s">
        <v>383</v>
      </c>
      <c r="H163" s="231">
        <v>1</v>
      </c>
      <c r="I163" s="176"/>
      <c r="J163" s="232">
        <f t="shared" si="0"/>
        <v>0</v>
      </c>
      <c r="K163" s="229" t="s">
        <v>178</v>
      </c>
      <c r="L163" s="150"/>
      <c r="M163" s="151" t="s">
        <v>1</v>
      </c>
      <c r="N163" s="152" t="s">
        <v>39</v>
      </c>
      <c r="O163" s="136">
        <v>0</v>
      </c>
      <c r="P163" s="136">
        <f t="shared" si="1"/>
        <v>0</v>
      </c>
      <c r="Q163" s="136">
        <v>7.3000000000000001E-3</v>
      </c>
      <c r="R163" s="136">
        <f t="shared" si="2"/>
        <v>7.3000000000000001E-3</v>
      </c>
      <c r="S163" s="136">
        <v>0</v>
      </c>
      <c r="T163" s="137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38" t="s">
        <v>201</v>
      </c>
      <c r="AT163" s="138" t="s">
        <v>238</v>
      </c>
      <c r="AU163" s="138" t="s">
        <v>83</v>
      </c>
      <c r="AY163" s="17" t="s">
        <v>163</v>
      </c>
      <c r="BE163" s="139">
        <f t="shared" si="4"/>
        <v>0</v>
      </c>
      <c r="BF163" s="139">
        <f t="shared" si="5"/>
        <v>0</v>
      </c>
      <c r="BG163" s="139">
        <f t="shared" si="6"/>
        <v>0</v>
      </c>
      <c r="BH163" s="139">
        <f t="shared" si="7"/>
        <v>0</v>
      </c>
      <c r="BI163" s="139">
        <f t="shared" si="8"/>
        <v>0</v>
      </c>
      <c r="BJ163" s="17" t="s">
        <v>8</v>
      </c>
      <c r="BK163" s="139">
        <f t="shared" si="9"/>
        <v>0</v>
      </c>
      <c r="BL163" s="17" t="s">
        <v>169</v>
      </c>
      <c r="BM163" s="138" t="s">
        <v>1273</v>
      </c>
    </row>
    <row r="164" spans="1:65" s="2" customFormat="1" ht="14.45" customHeight="1">
      <c r="A164" s="29"/>
      <c r="B164" s="190"/>
      <c r="C164" s="227" t="s">
        <v>336</v>
      </c>
      <c r="D164" s="227" t="s">
        <v>238</v>
      </c>
      <c r="E164" s="228" t="s">
        <v>1274</v>
      </c>
      <c r="F164" s="229" t="s">
        <v>1275</v>
      </c>
      <c r="G164" s="230" t="s">
        <v>383</v>
      </c>
      <c r="H164" s="231">
        <v>1</v>
      </c>
      <c r="I164" s="176"/>
      <c r="J164" s="232">
        <f t="shared" si="0"/>
        <v>0</v>
      </c>
      <c r="K164" s="229" t="s">
        <v>178</v>
      </c>
      <c r="L164" s="150"/>
      <c r="M164" s="151" t="s">
        <v>1</v>
      </c>
      <c r="N164" s="152" t="s">
        <v>39</v>
      </c>
      <c r="O164" s="136">
        <v>0</v>
      </c>
      <c r="P164" s="136">
        <f t="shared" si="1"/>
        <v>0</v>
      </c>
      <c r="Q164" s="136">
        <v>8.9999999999999998E-4</v>
      </c>
      <c r="R164" s="136">
        <f t="shared" si="2"/>
        <v>8.9999999999999998E-4</v>
      </c>
      <c r="S164" s="136">
        <v>0</v>
      </c>
      <c r="T164" s="137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38" t="s">
        <v>201</v>
      </c>
      <c r="AT164" s="138" t="s">
        <v>238</v>
      </c>
      <c r="AU164" s="138" t="s">
        <v>83</v>
      </c>
      <c r="AY164" s="17" t="s">
        <v>163</v>
      </c>
      <c r="BE164" s="139">
        <f t="shared" si="4"/>
        <v>0</v>
      </c>
      <c r="BF164" s="139">
        <f t="shared" si="5"/>
        <v>0</v>
      </c>
      <c r="BG164" s="139">
        <f t="shared" si="6"/>
        <v>0</v>
      </c>
      <c r="BH164" s="139">
        <f t="shared" si="7"/>
        <v>0</v>
      </c>
      <c r="BI164" s="139">
        <f t="shared" si="8"/>
        <v>0</v>
      </c>
      <c r="BJ164" s="17" t="s">
        <v>8</v>
      </c>
      <c r="BK164" s="139">
        <f t="shared" si="9"/>
        <v>0</v>
      </c>
      <c r="BL164" s="17" t="s">
        <v>169</v>
      </c>
      <c r="BM164" s="138" t="s">
        <v>1276</v>
      </c>
    </row>
    <row r="165" spans="1:65" s="2" customFormat="1" ht="14.45" customHeight="1">
      <c r="A165" s="29"/>
      <c r="B165" s="190"/>
      <c r="C165" s="210" t="s">
        <v>342</v>
      </c>
      <c r="D165" s="210" t="s">
        <v>165</v>
      </c>
      <c r="E165" s="211" t="s">
        <v>1277</v>
      </c>
      <c r="F165" s="212" t="s">
        <v>1278</v>
      </c>
      <c r="G165" s="213" t="s">
        <v>246</v>
      </c>
      <c r="H165" s="214">
        <v>44</v>
      </c>
      <c r="I165" s="175"/>
      <c r="J165" s="215">
        <f t="shared" si="0"/>
        <v>0</v>
      </c>
      <c r="K165" s="212" t="s">
        <v>178</v>
      </c>
      <c r="L165" s="30"/>
      <c r="M165" s="134" t="s">
        <v>1</v>
      </c>
      <c r="N165" s="135" t="s">
        <v>39</v>
      </c>
      <c r="O165" s="136">
        <v>5.3999999999999999E-2</v>
      </c>
      <c r="P165" s="136">
        <f t="shared" si="1"/>
        <v>2.3759999999999999</v>
      </c>
      <c r="Q165" s="136">
        <v>1.9236000000000001E-4</v>
      </c>
      <c r="R165" s="136">
        <f t="shared" si="2"/>
        <v>8.4638400000000003E-3</v>
      </c>
      <c r="S165" s="136">
        <v>0</v>
      </c>
      <c r="T165" s="137">
        <f t="shared" si="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38" t="s">
        <v>169</v>
      </c>
      <c r="AT165" s="138" t="s">
        <v>165</v>
      </c>
      <c r="AU165" s="138" t="s">
        <v>83</v>
      </c>
      <c r="AY165" s="17" t="s">
        <v>163</v>
      </c>
      <c r="BE165" s="139">
        <f t="shared" si="4"/>
        <v>0</v>
      </c>
      <c r="BF165" s="139">
        <f t="shared" si="5"/>
        <v>0</v>
      </c>
      <c r="BG165" s="139">
        <f t="shared" si="6"/>
        <v>0</v>
      </c>
      <c r="BH165" s="139">
        <f t="shared" si="7"/>
        <v>0</v>
      </c>
      <c r="BI165" s="139">
        <f t="shared" si="8"/>
        <v>0</v>
      </c>
      <c r="BJ165" s="17" t="s">
        <v>8</v>
      </c>
      <c r="BK165" s="139">
        <f t="shared" si="9"/>
        <v>0</v>
      </c>
      <c r="BL165" s="17" t="s">
        <v>169</v>
      </c>
      <c r="BM165" s="138" t="s">
        <v>1279</v>
      </c>
    </row>
    <row r="166" spans="1:65" s="13" customFormat="1">
      <c r="B166" s="216"/>
      <c r="C166" s="217"/>
      <c r="D166" s="218" t="s">
        <v>171</v>
      </c>
      <c r="E166" s="219" t="s">
        <v>1</v>
      </c>
      <c r="F166" s="220" t="s">
        <v>1280</v>
      </c>
      <c r="G166" s="217"/>
      <c r="H166" s="221">
        <v>44</v>
      </c>
      <c r="I166" s="217"/>
      <c r="J166" s="217"/>
      <c r="K166" s="217"/>
      <c r="L166" s="140"/>
      <c r="M166" s="142"/>
      <c r="N166" s="143"/>
      <c r="O166" s="143"/>
      <c r="P166" s="143"/>
      <c r="Q166" s="143"/>
      <c r="R166" s="143"/>
      <c r="S166" s="143"/>
      <c r="T166" s="144"/>
      <c r="AT166" s="141" t="s">
        <v>171</v>
      </c>
      <c r="AU166" s="141" t="s">
        <v>83</v>
      </c>
      <c r="AV166" s="13" t="s">
        <v>83</v>
      </c>
      <c r="AW166" s="13" t="s">
        <v>30</v>
      </c>
      <c r="AX166" s="13" t="s">
        <v>8</v>
      </c>
      <c r="AY166" s="141" t="s">
        <v>163</v>
      </c>
    </row>
    <row r="167" spans="1:65" s="2" customFormat="1" ht="24.2" customHeight="1">
      <c r="A167" s="29"/>
      <c r="B167" s="190"/>
      <c r="C167" s="210" t="s">
        <v>357</v>
      </c>
      <c r="D167" s="210" t="s">
        <v>165</v>
      </c>
      <c r="E167" s="211" t="s">
        <v>1281</v>
      </c>
      <c r="F167" s="212" t="s">
        <v>1282</v>
      </c>
      <c r="G167" s="213" t="s">
        <v>246</v>
      </c>
      <c r="H167" s="214">
        <v>41</v>
      </c>
      <c r="I167" s="175"/>
      <c r="J167" s="215">
        <f>ROUND(I167*H167,0)</f>
        <v>0</v>
      </c>
      <c r="K167" s="212" t="s">
        <v>178</v>
      </c>
      <c r="L167" s="30"/>
      <c r="M167" s="134" t="s">
        <v>1</v>
      </c>
      <c r="N167" s="135" t="s">
        <v>39</v>
      </c>
      <c r="O167" s="136">
        <v>2.7E-2</v>
      </c>
      <c r="P167" s="136">
        <f>O167*H167</f>
        <v>1.107</v>
      </c>
      <c r="Q167" s="136">
        <v>1.26E-4</v>
      </c>
      <c r="R167" s="136">
        <f>Q167*H167</f>
        <v>5.1659999999999996E-3</v>
      </c>
      <c r="S167" s="136">
        <v>0</v>
      </c>
      <c r="T167" s="137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38" t="s">
        <v>169</v>
      </c>
      <c r="AT167" s="138" t="s">
        <v>165</v>
      </c>
      <c r="AU167" s="138" t="s">
        <v>83</v>
      </c>
      <c r="AY167" s="17" t="s">
        <v>163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7" t="s">
        <v>8</v>
      </c>
      <c r="BK167" s="139">
        <f>ROUND(I167*H167,0)</f>
        <v>0</v>
      </c>
      <c r="BL167" s="17" t="s">
        <v>169</v>
      </c>
      <c r="BM167" s="138" t="s">
        <v>1283</v>
      </c>
    </row>
    <row r="168" spans="1:65" s="12" customFormat="1" ht="22.9" customHeight="1">
      <c r="B168" s="203"/>
      <c r="C168" s="204"/>
      <c r="D168" s="205" t="s">
        <v>73</v>
      </c>
      <c r="E168" s="208" t="s">
        <v>424</v>
      </c>
      <c r="F168" s="208" t="s">
        <v>425</v>
      </c>
      <c r="G168" s="204"/>
      <c r="H168" s="204"/>
      <c r="I168" s="204"/>
      <c r="J168" s="209">
        <f>BK168</f>
        <v>0</v>
      </c>
      <c r="K168" s="204"/>
      <c r="L168" s="126"/>
      <c r="M168" s="128"/>
      <c r="N168" s="129"/>
      <c r="O168" s="129"/>
      <c r="P168" s="130">
        <f>SUM(P169:P170)</f>
        <v>0.84504800000000013</v>
      </c>
      <c r="Q168" s="129"/>
      <c r="R168" s="130">
        <f>SUM(R169:R170)</f>
        <v>0</v>
      </c>
      <c r="S168" s="129"/>
      <c r="T168" s="131">
        <f>SUM(T169:T170)</f>
        <v>0</v>
      </c>
      <c r="AR168" s="127" t="s">
        <v>8</v>
      </c>
      <c r="AT168" s="132" t="s">
        <v>73</v>
      </c>
      <c r="AU168" s="132" t="s">
        <v>8</v>
      </c>
      <c r="AY168" s="127" t="s">
        <v>163</v>
      </c>
      <c r="BK168" s="133">
        <f>SUM(BK169:BK170)</f>
        <v>0</v>
      </c>
    </row>
    <row r="169" spans="1:65" s="2" customFormat="1" ht="24.2" customHeight="1">
      <c r="A169" s="29"/>
      <c r="B169" s="190"/>
      <c r="C169" s="210" t="s">
        <v>364</v>
      </c>
      <c r="D169" s="210" t="s">
        <v>165</v>
      </c>
      <c r="E169" s="211" t="s">
        <v>431</v>
      </c>
      <c r="F169" s="212" t="s">
        <v>432</v>
      </c>
      <c r="G169" s="213" t="s">
        <v>213</v>
      </c>
      <c r="H169" s="214">
        <v>0.44800000000000001</v>
      </c>
      <c r="I169" s="175"/>
      <c r="J169" s="215">
        <f>ROUND(I169*H169,0)</f>
        <v>0</v>
      </c>
      <c r="K169" s="212" t="s">
        <v>178</v>
      </c>
      <c r="L169" s="30"/>
      <c r="M169" s="134" t="s">
        <v>1</v>
      </c>
      <c r="N169" s="135" t="s">
        <v>39</v>
      </c>
      <c r="O169" s="136">
        <v>6.6000000000000003E-2</v>
      </c>
      <c r="P169" s="136">
        <f>O169*H169</f>
        <v>2.9568000000000001E-2</v>
      </c>
      <c r="Q169" s="136">
        <v>0</v>
      </c>
      <c r="R169" s="136">
        <f>Q169*H169</f>
        <v>0</v>
      </c>
      <c r="S169" s="136">
        <v>0</v>
      </c>
      <c r="T169" s="137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38" t="s">
        <v>169</v>
      </c>
      <c r="AT169" s="138" t="s">
        <v>165</v>
      </c>
      <c r="AU169" s="138" t="s">
        <v>83</v>
      </c>
      <c r="AY169" s="17" t="s">
        <v>163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7" t="s">
        <v>8</v>
      </c>
      <c r="BK169" s="139">
        <f>ROUND(I169*H169,0)</f>
        <v>0</v>
      </c>
      <c r="BL169" s="17" t="s">
        <v>169</v>
      </c>
      <c r="BM169" s="138" t="s">
        <v>1284</v>
      </c>
    </row>
    <row r="170" spans="1:65" s="2" customFormat="1" ht="24.2" customHeight="1">
      <c r="A170" s="29"/>
      <c r="B170" s="190"/>
      <c r="C170" s="210" t="s">
        <v>368</v>
      </c>
      <c r="D170" s="210" t="s">
        <v>165</v>
      </c>
      <c r="E170" s="211" t="s">
        <v>1285</v>
      </c>
      <c r="F170" s="212" t="s">
        <v>1286</v>
      </c>
      <c r="G170" s="213" t="s">
        <v>213</v>
      </c>
      <c r="H170" s="214">
        <v>0.55100000000000005</v>
      </c>
      <c r="I170" s="175"/>
      <c r="J170" s="215">
        <f>ROUND(I170*H170,0)</f>
        <v>0</v>
      </c>
      <c r="K170" s="212" t="s">
        <v>178</v>
      </c>
      <c r="L170" s="30"/>
      <c r="M170" s="158" t="s">
        <v>1</v>
      </c>
      <c r="N170" s="159" t="s">
        <v>39</v>
      </c>
      <c r="O170" s="160">
        <v>1.48</v>
      </c>
      <c r="P170" s="160">
        <f>O170*H170</f>
        <v>0.81548000000000009</v>
      </c>
      <c r="Q170" s="160">
        <v>0</v>
      </c>
      <c r="R170" s="160">
        <f>Q170*H170</f>
        <v>0</v>
      </c>
      <c r="S170" s="160">
        <v>0</v>
      </c>
      <c r="T170" s="161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38" t="s">
        <v>169</v>
      </c>
      <c r="AT170" s="138" t="s">
        <v>165</v>
      </c>
      <c r="AU170" s="138" t="s">
        <v>83</v>
      </c>
      <c r="AY170" s="17" t="s">
        <v>163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7" t="s">
        <v>8</v>
      </c>
      <c r="BK170" s="139">
        <f>ROUND(I170*H170,0)</f>
        <v>0</v>
      </c>
      <c r="BL170" s="17" t="s">
        <v>169</v>
      </c>
      <c r="BM170" s="138" t="s">
        <v>1287</v>
      </c>
    </row>
    <row r="171" spans="1:65" s="2" customFormat="1" ht="6.95" customHeight="1">
      <c r="A171" s="29"/>
      <c r="B171" s="239"/>
      <c r="C171" s="240"/>
      <c r="D171" s="240"/>
      <c r="E171" s="240"/>
      <c r="F171" s="240"/>
      <c r="G171" s="240"/>
      <c r="H171" s="240"/>
      <c r="I171" s="240"/>
      <c r="J171" s="240"/>
      <c r="K171" s="240"/>
      <c r="L171" s="30"/>
      <c r="M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</row>
  </sheetData>
  <sheetProtection password="D62F" sheet="1" objects="1" scenarios="1"/>
  <autoFilter ref="C120:K17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4"/>
  <sheetViews>
    <sheetView showGridLines="0" topLeftCell="A149" workbookViewId="0">
      <selection activeCell="H166" sqref="H16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8"/>
    </row>
    <row r="2" spans="1:46" s="1" customFormat="1" ht="36.950000000000003" customHeight="1">
      <c r="L2" s="292" t="s">
        <v>5</v>
      </c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110</v>
      </c>
    </row>
    <row r="3" spans="1:46" s="1" customFormat="1" ht="6.95" customHeight="1"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20"/>
      <c r="AT3" s="17" t="s">
        <v>83</v>
      </c>
    </row>
    <row r="4" spans="1:46" s="1" customFormat="1" ht="24.95" customHeight="1">
      <c r="B4" s="243"/>
      <c r="C4" s="88"/>
      <c r="D4" s="191" t="s">
        <v>120</v>
      </c>
      <c r="E4" s="88"/>
      <c r="F4" s="88"/>
      <c r="G4" s="88"/>
      <c r="H4" s="88"/>
      <c r="I4" s="88"/>
      <c r="J4" s="88"/>
      <c r="K4" s="88"/>
      <c r="L4" s="20"/>
      <c r="M4" s="90" t="s">
        <v>11</v>
      </c>
      <c r="AT4" s="17" t="s">
        <v>3</v>
      </c>
    </row>
    <row r="5" spans="1:46" s="1" customFormat="1" ht="6.95" customHeight="1">
      <c r="B5" s="243"/>
      <c r="C5" s="88"/>
      <c r="D5" s="88"/>
      <c r="E5" s="88"/>
      <c r="F5" s="88"/>
      <c r="G5" s="88"/>
      <c r="H5" s="88"/>
      <c r="I5" s="88"/>
      <c r="J5" s="88"/>
      <c r="K5" s="88"/>
      <c r="L5" s="20"/>
    </row>
    <row r="6" spans="1:46" s="1" customFormat="1" ht="12" customHeight="1">
      <c r="B6" s="243"/>
      <c r="C6" s="88"/>
      <c r="D6" s="193" t="s">
        <v>15</v>
      </c>
      <c r="E6" s="88"/>
      <c r="F6" s="88"/>
      <c r="G6" s="88"/>
      <c r="H6" s="88"/>
      <c r="I6" s="88"/>
      <c r="J6" s="88"/>
      <c r="K6" s="88"/>
      <c r="L6" s="20"/>
    </row>
    <row r="7" spans="1:46" s="1" customFormat="1" ht="16.5" customHeight="1">
      <c r="B7" s="243"/>
      <c r="C7" s="88"/>
      <c r="D7" s="88"/>
      <c r="E7" s="319" t="str">
        <f>'Rekapitulace stavby'!K6</f>
        <v>Expozice Jihozápadní Afrika, ZOO Dvůr Králové a.s. - Změna B, 3.etapa-3.část</v>
      </c>
      <c r="F7" s="320"/>
      <c r="G7" s="320"/>
      <c r="H7" s="320"/>
      <c r="I7" s="88"/>
      <c r="J7" s="88"/>
      <c r="K7" s="88"/>
      <c r="L7" s="20"/>
    </row>
    <row r="8" spans="1:46" s="2" customFormat="1" ht="12" customHeight="1">
      <c r="A8" s="29"/>
      <c r="B8" s="190"/>
      <c r="C8" s="192"/>
      <c r="D8" s="193" t="s">
        <v>130</v>
      </c>
      <c r="E8" s="192"/>
      <c r="F8" s="192"/>
      <c r="G8" s="192"/>
      <c r="H8" s="192"/>
      <c r="I8" s="192"/>
      <c r="J8" s="192"/>
      <c r="K8" s="192"/>
      <c r="L8" s="3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190"/>
      <c r="C9" s="192"/>
      <c r="D9" s="192"/>
      <c r="E9" s="321" t="s">
        <v>1444</v>
      </c>
      <c r="F9" s="322"/>
      <c r="G9" s="322"/>
      <c r="H9" s="322"/>
      <c r="I9" s="192"/>
      <c r="J9" s="192"/>
      <c r="K9" s="192"/>
      <c r="L9" s="3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190"/>
      <c r="C10" s="192"/>
      <c r="D10" s="192"/>
      <c r="E10" s="192"/>
      <c r="F10" s="192"/>
      <c r="G10" s="192"/>
      <c r="H10" s="192"/>
      <c r="I10" s="192"/>
      <c r="J10" s="192"/>
      <c r="K10" s="192"/>
      <c r="L10" s="3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190"/>
      <c r="C11" s="192"/>
      <c r="D11" s="193" t="s">
        <v>16</v>
      </c>
      <c r="E11" s="192"/>
      <c r="F11" s="194" t="s">
        <v>1</v>
      </c>
      <c r="G11" s="192"/>
      <c r="H11" s="192"/>
      <c r="I11" s="193" t="s">
        <v>17</v>
      </c>
      <c r="J11" s="194" t="s">
        <v>1</v>
      </c>
      <c r="K11" s="192"/>
      <c r="L11" s="3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190"/>
      <c r="C12" s="192"/>
      <c r="D12" s="193" t="s">
        <v>18</v>
      </c>
      <c r="E12" s="192"/>
      <c r="F12" s="194" t="s">
        <v>27</v>
      </c>
      <c r="G12" s="192"/>
      <c r="H12" s="192"/>
      <c r="I12" s="193" t="s">
        <v>20</v>
      </c>
      <c r="J12" s="195" t="str">
        <f>'Rekapitulace stavby'!AN8</f>
        <v>11. 5. 2021</v>
      </c>
      <c r="K12" s="192"/>
      <c r="L12" s="3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190"/>
      <c r="C13" s="192"/>
      <c r="D13" s="192"/>
      <c r="E13" s="192"/>
      <c r="F13" s="192"/>
      <c r="G13" s="192"/>
      <c r="H13" s="192"/>
      <c r="I13" s="192"/>
      <c r="J13" s="192"/>
      <c r="K13" s="192"/>
      <c r="L13" s="3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190"/>
      <c r="C14" s="192"/>
      <c r="D14" s="193" t="s">
        <v>22</v>
      </c>
      <c r="E14" s="192"/>
      <c r="F14" s="192"/>
      <c r="G14" s="192"/>
      <c r="H14" s="192"/>
      <c r="I14" s="193" t="s">
        <v>23</v>
      </c>
      <c r="J14" s="194" t="str">
        <f>IF('Rekapitulace stavby'!AN10="","",'Rekapitulace stavby'!AN10)</f>
        <v/>
      </c>
      <c r="K14" s="192"/>
      <c r="L14" s="3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190"/>
      <c r="C15" s="192"/>
      <c r="D15" s="192"/>
      <c r="E15" s="194" t="str">
        <f>IF('Rekapitulace stavby'!E11="","",'Rekapitulace stavby'!E11)</f>
        <v>ZOO Dvůr Králové a.s., Štefánikova 1029, D.K.n.L.</v>
      </c>
      <c r="F15" s="192"/>
      <c r="G15" s="192"/>
      <c r="H15" s="192"/>
      <c r="I15" s="193" t="s">
        <v>25</v>
      </c>
      <c r="J15" s="194" t="str">
        <f>IF('Rekapitulace stavby'!AN11="","",'Rekapitulace stavby'!AN11)</f>
        <v/>
      </c>
      <c r="K15" s="192"/>
      <c r="L15" s="3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190"/>
      <c r="C16" s="192"/>
      <c r="D16" s="192"/>
      <c r="E16" s="192"/>
      <c r="F16" s="192"/>
      <c r="G16" s="192"/>
      <c r="H16" s="192"/>
      <c r="I16" s="192"/>
      <c r="J16" s="192"/>
      <c r="K16" s="192"/>
      <c r="L16" s="3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190"/>
      <c r="C17" s="192"/>
      <c r="D17" s="193" t="s">
        <v>26</v>
      </c>
      <c r="E17" s="192"/>
      <c r="F17" s="192"/>
      <c r="G17" s="192"/>
      <c r="H17" s="192"/>
      <c r="I17" s="193" t="s">
        <v>23</v>
      </c>
      <c r="J17" s="194" t="str">
        <f>'Rekapitulace stavby'!AN13</f>
        <v/>
      </c>
      <c r="K17" s="192"/>
      <c r="L17" s="3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190"/>
      <c r="C18" s="192"/>
      <c r="D18" s="192"/>
      <c r="E18" s="325" t="str">
        <f>'Rekapitulace stavby'!E14</f>
        <v xml:space="preserve"> </v>
      </c>
      <c r="F18" s="325"/>
      <c r="G18" s="325"/>
      <c r="H18" s="325"/>
      <c r="I18" s="193" t="s">
        <v>25</v>
      </c>
      <c r="J18" s="194" t="str">
        <f>'Rekapitulace stavby'!AN14</f>
        <v/>
      </c>
      <c r="K18" s="192"/>
      <c r="L18" s="3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190"/>
      <c r="C19" s="192"/>
      <c r="D19" s="192"/>
      <c r="E19" s="192"/>
      <c r="F19" s="192"/>
      <c r="G19" s="192"/>
      <c r="H19" s="192"/>
      <c r="I19" s="192"/>
      <c r="J19" s="192"/>
      <c r="K19" s="192"/>
      <c r="L19" s="3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190"/>
      <c r="C20" s="192"/>
      <c r="D20" s="193" t="s">
        <v>28</v>
      </c>
      <c r="E20" s="192"/>
      <c r="F20" s="192"/>
      <c r="G20" s="192"/>
      <c r="H20" s="192"/>
      <c r="I20" s="193" t="s">
        <v>23</v>
      </c>
      <c r="J20" s="194" t="str">
        <f>IF('Rekapitulace stavby'!AN16="","",'Rekapitulace stavby'!AN16)</f>
        <v/>
      </c>
      <c r="K20" s="192"/>
      <c r="L20" s="3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190"/>
      <c r="C21" s="192"/>
      <c r="D21" s="192"/>
      <c r="E21" s="194" t="str">
        <f>IF('Rekapitulace stavby'!E17="","",'Rekapitulace stavby'!E17)</f>
        <v>Projektis spol. s r.o., Legionářská 562, D.K.n.L.</v>
      </c>
      <c r="F21" s="192"/>
      <c r="G21" s="192"/>
      <c r="H21" s="192"/>
      <c r="I21" s="193" t="s">
        <v>25</v>
      </c>
      <c r="J21" s="194" t="str">
        <f>IF('Rekapitulace stavby'!AN17="","",'Rekapitulace stavby'!AN17)</f>
        <v/>
      </c>
      <c r="K21" s="192"/>
      <c r="L21" s="3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190"/>
      <c r="C22" s="192"/>
      <c r="D22" s="192"/>
      <c r="E22" s="192"/>
      <c r="F22" s="192"/>
      <c r="G22" s="192"/>
      <c r="H22" s="192"/>
      <c r="I22" s="192"/>
      <c r="J22" s="192"/>
      <c r="K22" s="192"/>
      <c r="L22" s="3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190"/>
      <c r="C23" s="192"/>
      <c r="D23" s="193" t="s">
        <v>31</v>
      </c>
      <c r="E23" s="192"/>
      <c r="F23" s="192"/>
      <c r="G23" s="192"/>
      <c r="H23" s="192"/>
      <c r="I23" s="193" t="s">
        <v>23</v>
      </c>
      <c r="J23" s="194" t="str">
        <f>IF('Rekapitulace stavby'!AN19="","",'Rekapitulace stavby'!AN19)</f>
        <v/>
      </c>
      <c r="K23" s="192"/>
      <c r="L23" s="3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190"/>
      <c r="C24" s="192"/>
      <c r="D24" s="192"/>
      <c r="E24" s="194" t="str">
        <f>IF('Rekapitulace stavby'!E20="","",'Rekapitulace stavby'!E20)</f>
        <v>ing. V. Švehla</v>
      </c>
      <c r="F24" s="192"/>
      <c r="G24" s="192"/>
      <c r="H24" s="192"/>
      <c r="I24" s="193" t="s">
        <v>25</v>
      </c>
      <c r="J24" s="194" t="str">
        <f>IF('Rekapitulace stavby'!AN20="","",'Rekapitulace stavby'!AN20)</f>
        <v/>
      </c>
      <c r="K24" s="192"/>
      <c r="L24" s="3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190"/>
      <c r="C25" s="192"/>
      <c r="D25" s="192"/>
      <c r="E25" s="192"/>
      <c r="F25" s="192"/>
      <c r="G25" s="192"/>
      <c r="H25" s="192"/>
      <c r="I25" s="192"/>
      <c r="J25" s="192"/>
      <c r="K25" s="192"/>
      <c r="L25" s="3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190"/>
      <c r="C26" s="192"/>
      <c r="D26" s="193" t="s">
        <v>33</v>
      </c>
      <c r="E26" s="192"/>
      <c r="F26" s="192"/>
      <c r="G26" s="192"/>
      <c r="H26" s="192"/>
      <c r="I26" s="192"/>
      <c r="J26" s="192"/>
      <c r="K26" s="192"/>
      <c r="L26" s="3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244"/>
      <c r="C27" s="245"/>
      <c r="D27" s="245"/>
      <c r="E27" s="326" t="s">
        <v>1</v>
      </c>
      <c r="F27" s="326"/>
      <c r="G27" s="326"/>
      <c r="H27" s="326"/>
      <c r="I27" s="245"/>
      <c r="J27" s="245"/>
      <c r="K27" s="245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190"/>
      <c r="C28" s="192"/>
      <c r="D28" s="192"/>
      <c r="E28" s="192"/>
      <c r="F28" s="192"/>
      <c r="G28" s="192"/>
      <c r="H28" s="192"/>
      <c r="I28" s="192"/>
      <c r="J28" s="192"/>
      <c r="K28" s="192"/>
      <c r="L28" s="3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190"/>
      <c r="C29" s="192"/>
      <c r="D29" s="246"/>
      <c r="E29" s="246"/>
      <c r="F29" s="246"/>
      <c r="G29" s="246"/>
      <c r="H29" s="246"/>
      <c r="I29" s="246"/>
      <c r="J29" s="246"/>
      <c r="K29" s="246"/>
      <c r="L29" s="3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190"/>
      <c r="C30" s="192"/>
      <c r="D30" s="247" t="s">
        <v>34</v>
      </c>
      <c r="E30" s="192"/>
      <c r="F30" s="192"/>
      <c r="G30" s="192"/>
      <c r="H30" s="192"/>
      <c r="I30" s="192"/>
      <c r="J30" s="248">
        <f>ROUND(J122, 0)</f>
        <v>0</v>
      </c>
      <c r="K30" s="192"/>
      <c r="L30" s="3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190"/>
      <c r="C31" s="192"/>
      <c r="D31" s="246"/>
      <c r="E31" s="246"/>
      <c r="F31" s="246"/>
      <c r="G31" s="246"/>
      <c r="H31" s="246"/>
      <c r="I31" s="246"/>
      <c r="J31" s="246"/>
      <c r="K31" s="246"/>
      <c r="L31" s="3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190"/>
      <c r="C32" s="192"/>
      <c r="D32" s="192"/>
      <c r="E32" s="192"/>
      <c r="F32" s="249" t="s">
        <v>36</v>
      </c>
      <c r="G32" s="192"/>
      <c r="H32" s="192"/>
      <c r="I32" s="249" t="s">
        <v>35</v>
      </c>
      <c r="J32" s="249" t="s">
        <v>37</v>
      </c>
      <c r="K32" s="192"/>
      <c r="L32" s="3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190"/>
      <c r="C33" s="192"/>
      <c r="D33" s="250" t="s">
        <v>38</v>
      </c>
      <c r="E33" s="193" t="s">
        <v>39</v>
      </c>
      <c r="F33" s="251">
        <f>ROUND((SUM(BE122:BE173)),  0)</f>
        <v>0</v>
      </c>
      <c r="G33" s="192"/>
      <c r="H33" s="192"/>
      <c r="I33" s="252">
        <v>0.21</v>
      </c>
      <c r="J33" s="251">
        <f>ROUND(((SUM(BE122:BE173))*I33),  0)</f>
        <v>0</v>
      </c>
      <c r="K33" s="192"/>
      <c r="L33" s="3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190"/>
      <c r="C34" s="192"/>
      <c r="D34" s="192"/>
      <c r="E34" s="193" t="s">
        <v>40</v>
      </c>
      <c r="F34" s="251">
        <f>ROUND((SUM(BF122:BF173)),  0)</f>
        <v>0</v>
      </c>
      <c r="G34" s="192"/>
      <c r="H34" s="192"/>
      <c r="I34" s="252">
        <v>0.15</v>
      </c>
      <c r="J34" s="251">
        <f>ROUND(((SUM(BF122:BF173))*I34),  0)</f>
        <v>0</v>
      </c>
      <c r="K34" s="192"/>
      <c r="L34" s="3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190"/>
      <c r="C35" s="192"/>
      <c r="D35" s="192"/>
      <c r="E35" s="193" t="s">
        <v>41</v>
      </c>
      <c r="F35" s="251">
        <f>ROUND((SUM(BG122:BG173)),  0)</f>
        <v>0</v>
      </c>
      <c r="G35" s="192"/>
      <c r="H35" s="192"/>
      <c r="I35" s="252">
        <v>0.21</v>
      </c>
      <c r="J35" s="251">
        <f>0</f>
        <v>0</v>
      </c>
      <c r="K35" s="192"/>
      <c r="L35" s="3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190"/>
      <c r="C36" s="192"/>
      <c r="D36" s="192"/>
      <c r="E36" s="193" t="s">
        <v>42</v>
      </c>
      <c r="F36" s="251">
        <f>ROUND((SUM(BH122:BH173)),  0)</f>
        <v>0</v>
      </c>
      <c r="G36" s="192"/>
      <c r="H36" s="192"/>
      <c r="I36" s="252">
        <v>0.15</v>
      </c>
      <c r="J36" s="251">
        <f>0</f>
        <v>0</v>
      </c>
      <c r="K36" s="192"/>
      <c r="L36" s="3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190"/>
      <c r="C37" s="192"/>
      <c r="D37" s="192"/>
      <c r="E37" s="193" t="s">
        <v>43</v>
      </c>
      <c r="F37" s="251">
        <f>ROUND((SUM(BI122:BI173)),  0)</f>
        <v>0</v>
      </c>
      <c r="G37" s="192"/>
      <c r="H37" s="192"/>
      <c r="I37" s="252">
        <v>0</v>
      </c>
      <c r="J37" s="251">
        <f>0</f>
        <v>0</v>
      </c>
      <c r="K37" s="192"/>
      <c r="L37" s="3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190"/>
      <c r="C38" s="192"/>
      <c r="D38" s="192"/>
      <c r="E38" s="192"/>
      <c r="F38" s="192"/>
      <c r="G38" s="192"/>
      <c r="H38" s="192"/>
      <c r="I38" s="192"/>
      <c r="J38" s="192"/>
      <c r="K38" s="192"/>
      <c r="L38" s="3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190"/>
      <c r="C39" s="253"/>
      <c r="D39" s="254" t="s">
        <v>44</v>
      </c>
      <c r="E39" s="255"/>
      <c r="F39" s="255"/>
      <c r="G39" s="256" t="s">
        <v>45</v>
      </c>
      <c r="H39" s="257" t="s">
        <v>46</v>
      </c>
      <c r="I39" s="255"/>
      <c r="J39" s="258">
        <f>SUM(J30:J37)</f>
        <v>0</v>
      </c>
      <c r="K39" s="259"/>
      <c r="L39" s="3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190"/>
      <c r="C40" s="192"/>
      <c r="D40" s="192"/>
      <c r="E40" s="192"/>
      <c r="F40" s="192"/>
      <c r="G40" s="192"/>
      <c r="H40" s="192"/>
      <c r="I40" s="192"/>
      <c r="J40" s="192"/>
      <c r="K40" s="192"/>
      <c r="L40" s="3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243"/>
      <c r="C41" s="88"/>
      <c r="D41" s="88"/>
      <c r="E41" s="88"/>
      <c r="F41" s="88"/>
      <c r="G41" s="88"/>
      <c r="H41" s="88"/>
      <c r="I41" s="88"/>
      <c r="J41" s="88"/>
      <c r="K41" s="88"/>
      <c r="L41" s="20"/>
    </row>
    <row r="42" spans="1:31" s="1" customFormat="1" ht="14.45" customHeight="1">
      <c r="B42" s="243"/>
      <c r="C42" s="88"/>
      <c r="D42" s="88"/>
      <c r="E42" s="88"/>
      <c r="F42" s="88"/>
      <c r="G42" s="88"/>
      <c r="H42" s="88"/>
      <c r="I42" s="88"/>
      <c r="J42" s="88"/>
      <c r="K42" s="88"/>
      <c r="L42" s="20"/>
    </row>
    <row r="43" spans="1:31" s="1" customFormat="1" ht="14.45" customHeight="1">
      <c r="B43" s="243"/>
      <c r="C43" s="88"/>
      <c r="D43" s="88"/>
      <c r="E43" s="88"/>
      <c r="F43" s="88"/>
      <c r="G43" s="88"/>
      <c r="H43" s="88"/>
      <c r="I43" s="88"/>
      <c r="J43" s="88"/>
      <c r="K43" s="88"/>
      <c r="L43" s="20"/>
    </row>
    <row r="44" spans="1:31" s="1" customFormat="1" ht="14.45" customHeight="1">
      <c r="B44" s="243"/>
      <c r="C44" s="88"/>
      <c r="D44" s="88"/>
      <c r="E44" s="88"/>
      <c r="F44" s="88"/>
      <c r="G44" s="88"/>
      <c r="H44" s="88"/>
      <c r="I44" s="88"/>
      <c r="J44" s="88"/>
      <c r="K44" s="88"/>
      <c r="L44" s="20"/>
    </row>
    <row r="45" spans="1:31" s="1" customFormat="1" ht="14.45" customHeight="1">
      <c r="B45" s="243"/>
      <c r="C45" s="88"/>
      <c r="D45" s="88"/>
      <c r="E45" s="88"/>
      <c r="F45" s="88"/>
      <c r="G45" s="88"/>
      <c r="H45" s="88"/>
      <c r="I45" s="88"/>
      <c r="J45" s="88"/>
      <c r="K45" s="88"/>
      <c r="L45" s="20"/>
    </row>
    <row r="46" spans="1:31" s="1" customFormat="1" ht="14.45" customHeight="1">
      <c r="B46" s="243"/>
      <c r="C46" s="88"/>
      <c r="D46" s="88"/>
      <c r="E46" s="88"/>
      <c r="F46" s="88"/>
      <c r="G46" s="88"/>
      <c r="H46" s="88"/>
      <c r="I46" s="88"/>
      <c r="J46" s="88"/>
      <c r="K46" s="88"/>
      <c r="L46" s="20"/>
    </row>
    <row r="47" spans="1:31" s="1" customFormat="1" ht="14.45" customHeight="1">
      <c r="B47" s="243"/>
      <c r="C47" s="88"/>
      <c r="D47" s="88"/>
      <c r="E47" s="88"/>
      <c r="F47" s="88"/>
      <c r="G47" s="88"/>
      <c r="H47" s="88"/>
      <c r="I47" s="88"/>
      <c r="J47" s="88"/>
      <c r="K47" s="88"/>
      <c r="L47" s="20"/>
    </row>
    <row r="48" spans="1:31" s="1" customFormat="1" ht="14.45" customHeight="1">
      <c r="B48" s="243"/>
      <c r="C48" s="88"/>
      <c r="D48" s="88"/>
      <c r="E48" s="88"/>
      <c r="F48" s="88"/>
      <c r="G48" s="88"/>
      <c r="H48" s="88"/>
      <c r="I48" s="88"/>
      <c r="J48" s="88"/>
      <c r="K48" s="88"/>
      <c r="L48" s="20"/>
    </row>
    <row r="49" spans="1:31" s="1" customFormat="1" ht="14.45" customHeight="1">
      <c r="B49" s="243"/>
      <c r="C49" s="88"/>
      <c r="D49" s="88"/>
      <c r="E49" s="88"/>
      <c r="F49" s="88"/>
      <c r="G49" s="88"/>
      <c r="H49" s="88"/>
      <c r="I49" s="88"/>
      <c r="J49" s="88"/>
      <c r="K49" s="88"/>
      <c r="L49" s="20"/>
    </row>
    <row r="50" spans="1:31" s="2" customFormat="1" ht="14.45" customHeight="1">
      <c r="B50" s="260"/>
      <c r="C50" s="261"/>
      <c r="D50" s="262" t="s">
        <v>47</v>
      </c>
      <c r="E50" s="263"/>
      <c r="F50" s="263"/>
      <c r="G50" s="262" t="s">
        <v>48</v>
      </c>
      <c r="H50" s="263"/>
      <c r="I50" s="263"/>
      <c r="J50" s="263"/>
      <c r="K50" s="263"/>
      <c r="L50" s="38"/>
    </row>
    <row r="51" spans="1:31">
      <c r="B51" s="243"/>
      <c r="C51" s="88"/>
      <c r="D51" s="88"/>
      <c r="E51" s="88"/>
      <c r="F51" s="88"/>
      <c r="G51" s="88"/>
      <c r="H51" s="88"/>
      <c r="I51" s="88"/>
      <c r="J51" s="88"/>
      <c r="K51" s="88"/>
      <c r="L51" s="20"/>
    </row>
    <row r="52" spans="1:31">
      <c r="B52" s="243"/>
      <c r="C52" s="88"/>
      <c r="D52" s="88"/>
      <c r="E52" s="88"/>
      <c r="F52" s="88"/>
      <c r="G52" s="88"/>
      <c r="H52" s="88"/>
      <c r="I52" s="88"/>
      <c r="J52" s="88"/>
      <c r="K52" s="88"/>
      <c r="L52" s="20"/>
    </row>
    <row r="53" spans="1:31">
      <c r="B53" s="243"/>
      <c r="C53" s="88"/>
      <c r="D53" s="88"/>
      <c r="E53" s="88"/>
      <c r="F53" s="88"/>
      <c r="G53" s="88"/>
      <c r="H53" s="88"/>
      <c r="I53" s="88"/>
      <c r="J53" s="88"/>
      <c r="K53" s="88"/>
      <c r="L53" s="20"/>
    </row>
    <row r="54" spans="1:31">
      <c r="B54" s="243"/>
      <c r="C54" s="88"/>
      <c r="D54" s="88"/>
      <c r="E54" s="88"/>
      <c r="F54" s="88"/>
      <c r="G54" s="88"/>
      <c r="H54" s="88"/>
      <c r="I54" s="88"/>
      <c r="J54" s="88"/>
      <c r="K54" s="88"/>
      <c r="L54" s="20"/>
    </row>
    <row r="55" spans="1:31">
      <c r="B55" s="243"/>
      <c r="C55" s="88"/>
      <c r="D55" s="88"/>
      <c r="E55" s="88"/>
      <c r="F55" s="88"/>
      <c r="G55" s="88"/>
      <c r="H55" s="88"/>
      <c r="I55" s="88"/>
      <c r="J55" s="88"/>
      <c r="K55" s="88"/>
      <c r="L55" s="20"/>
    </row>
    <row r="56" spans="1:31">
      <c r="B56" s="243"/>
      <c r="C56" s="88"/>
      <c r="D56" s="88"/>
      <c r="E56" s="88"/>
      <c r="F56" s="88"/>
      <c r="G56" s="88"/>
      <c r="H56" s="88"/>
      <c r="I56" s="88"/>
      <c r="J56" s="88"/>
      <c r="K56" s="88"/>
      <c r="L56" s="20"/>
    </row>
    <row r="57" spans="1:31">
      <c r="B57" s="243"/>
      <c r="C57" s="88"/>
      <c r="D57" s="88"/>
      <c r="E57" s="88"/>
      <c r="F57" s="88"/>
      <c r="G57" s="88"/>
      <c r="H57" s="88"/>
      <c r="I57" s="88"/>
      <c r="J57" s="88"/>
      <c r="K57" s="88"/>
      <c r="L57" s="20"/>
    </row>
    <row r="58" spans="1:31">
      <c r="B58" s="243"/>
      <c r="C58" s="88"/>
      <c r="D58" s="88"/>
      <c r="E58" s="88"/>
      <c r="F58" s="88"/>
      <c r="G58" s="88"/>
      <c r="H58" s="88"/>
      <c r="I58" s="88"/>
      <c r="J58" s="88"/>
      <c r="K58" s="88"/>
      <c r="L58" s="20"/>
    </row>
    <row r="59" spans="1:31">
      <c r="B59" s="243"/>
      <c r="C59" s="88"/>
      <c r="D59" s="88"/>
      <c r="E59" s="88"/>
      <c r="F59" s="88"/>
      <c r="G59" s="88"/>
      <c r="H59" s="88"/>
      <c r="I59" s="88"/>
      <c r="J59" s="88"/>
      <c r="K59" s="88"/>
      <c r="L59" s="20"/>
    </row>
    <row r="60" spans="1:31">
      <c r="B60" s="243"/>
      <c r="C60" s="88"/>
      <c r="D60" s="88"/>
      <c r="E60" s="88"/>
      <c r="F60" s="88"/>
      <c r="G60" s="88"/>
      <c r="H60" s="88"/>
      <c r="I60" s="88"/>
      <c r="J60" s="88"/>
      <c r="K60" s="88"/>
      <c r="L60" s="20"/>
    </row>
    <row r="61" spans="1:31" s="2" customFormat="1" ht="12.75">
      <c r="A61" s="29"/>
      <c r="B61" s="190"/>
      <c r="C61" s="192"/>
      <c r="D61" s="264" t="s">
        <v>49</v>
      </c>
      <c r="E61" s="265"/>
      <c r="F61" s="266" t="s">
        <v>50</v>
      </c>
      <c r="G61" s="264" t="s">
        <v>49</v>
      </c>
      <c r="H61" s="265"/>
      <c r="I61" s="265"/>
      <c r="J61" s="267" t="s">
        <v>50</v>
      </c>
      <c r="K61" s="265"/>
      <c r="L61" s="38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43"/>
      <c r="C62" s="88"/>
      <c r="D62" s="88"/>
      <c r="E62" s="88"/>
      <c r="F62" s="88"/>
      <c r="G62" s="88"/>
      <c r="H62" s="88"/>
      <c r="I62" s="88"/>
      <c r="J62" s="88"/>
      <c r="K62" s="88"/>
      <c r="L62" s="20"/>
    </row>
    <row r="63" spans="1:31">
      <c r="B63" s="243"/>
      <c r="C63" s="88"/>
      <c r="D63" s="88"/>
      <c r="E63" s="88"/>
      <c r="F63" s="88"/>
      <c r="G63" s="88"/>
      <c r="H63" s="88"/>
      <c r="I63" s="88"/>
      <c r="J63" s="88"/>
      <c r="K63" s="88"/>
      <c r="L63" s="20"/>
    </row>
    <row r="64" spans="1:31">
      <c r="B64" s="243"/>
      <c r="C64" s="88"/>
      <c r="D64" s="88"/>
      <c r="E64" s="88"/>
      <c r="F64" s="88"/>
      <c r="G64" s="88"/>
      <c r="H64" s="88"/>
      <c r="I64" s="88"/>
      <c r="J64" s="88"/>
      <c r="K64" s="88"/>
      <c r="L64" s="20"/>
    </row>
    <row r="65" spans="1:31" s="2" customFormat="1" ht="12.75">
      <c r="A65" s="29"/>
      <c r="B65" s="190"/>
      <c r="C65" s="192"/>
      <c r="D65" s="262" t="s">
        <v>51</v>
      </c>
      <c r="E65" s="268"/>
      <c r="F65" s="268"/>
      <c r="G65" s="262" t="s">
        <v>52</v>
      </c>
      <c r="H65" s="268"/>
      <c r="I65" s="268"/>
      <c r="J65" s="268"/>
      <c r="K65" s="268"/>
      <c r="L65" s="38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43"/>
      <c r="C66" s="88"/>
      <c r="D66" s="88"/>
      <c r="E66" s="88"/>
      <c r="F66" s="88"/>
      <c r="G66" s="88"/>
      <c r="H66" s="88"/>
      <c r="I66" s="88"/>
      <c r="J66" s="88"/>
      <c r="K66" s="88"/>
      <c r="L66" s="20"/>
    </row>
    <row r="67" spans="1:31">
      <c r="B67" s="243"/>
      <c r="C67" s="88"/>
      <c r="D67" s="88"/>
      <c r="E67" s="88"/>
      <c r="F67" s="88"/>
      <c r="G67" s="88"/>
      <c r="H67" s="88"/>
      <c r="I67" s="88"/>
      <c r="J67" s="88"/>
      <c r="K67" s="88"/>
      <c r="L67" s="20"/>
    </row>
    <row r="68" spans="1:31">
      <c r="B68" s="243"/>
      <c r="C68" s="88"/>
      <c r="D68" s="88"/>
      <c r="E68" s="88"/>
      <c r="F68" s="88"/>
      <c r="G68" s="88"/>
      <c r="H68" s="88"/>
      <c r="I68" s="88"/>
      <c r="J68" s="88"/>
      <c r="K68" s="88"/>
      <c r="L68" s="20"/>
    </row>
    <row r="69" spans="1:31">
      <c r="B69" s="243"/>
      <c r="C69" s="88"/>
      <c r="D69" s="88"/>
      <c r="E69" s="88"/>
      <c r="F69" s="88"/>
      <c r="G69" s="88"/>
      <c r="H69" s="88"/>
      <c r="I69" s="88"/>
      <c r="J69" s="88"/>
      <c r="K69" s="88"/>
      <c r="L69" s="20"/>
    </row>
    <row r="70" spans="1:31">
      <c r="B70" s="243"/>
      <c r="C70" s="88"/>
      <c r="D70" s="88"/>
      <c r="E70" s="88"/>
      <c r="F70" s="88"/>
      <c r="G70" s="88"/>
      <c r="H70" s="88"/>
      <c r="I70" s="88"/>
      <c r="J70" s="88"/>
      <c r="K70" s="88"/>
      <c r="L70" s="20"/>
    </row>
    <row r="71" spans="1:31">
      <c r="B71" s="243"/>
      <c r="C71" s="88"/>
      <c r="D71" s="88"/>
      <c r="E71" s="88"/>
      <c r="F71" s="88"/>
      <c r="G71" s="88"/>
      <c r="H71" s="88"/>
      <c r="I71" s="88"/>
      <c r="J71" s="88"/>
      <c r="K71" s="88"/>
      <c r="L71" s="20"/>
    </row>
    <row r="72" spans="1:31">
      <c r="B72" s="243"/>
      <c r="C72" s="88"/>
      <c r="D72" s="88"/>
      <c r="E72" s="88"/>
      <c r="F72" s="88"/>
      <c r="G72" s="88"/>
      <c r="H72" s="88"/>
      <c r="I72" s="88"/>
      <c r="J72" s="88"/>
      <c r="K72" s="88"/>
      <c r="L72" s="20"/>
    </row>
    <row r="73" spans="1:31">
      <c r="B73" s="243"/>
      <c r="C73" s="88"/>
      <c r="D73" s="88"/>
      <c r="E73" s="88"/>
      <c r="F73" s="88"/>
      <c r="G73" s="88"/>
      <c r="H73" s="88"/>
      <c r="I73" s="88"/>
      <c r="J73" s="88"/>
      <c r="K73" s="88"/>
      <c r="L73" s="20"/>
    </row>
    <row r="74" spans="1:31">
      <c r="B74" s="243"/>
      <c r="C74" s="88"/>
      <c r="D74" s="88"/>
      <c r="E74" s="88"/>
      <c r="F74" s="88"/>
      <c r="G74" s="88"/>
      <c r="H74" s="88"/>
      <c r="I74" s="88"/>
      <c r="J74" s="88"/>
      <c r="K74" s="88"/>
      <c r="L74" s="20"/>
    </row>
    <row r="75" spans="1:31">
      <c r="B75" s="243"/>
      <c r="C75" s="88"/>
      <c r="D75" s="88"/>
      <c r="E75" s="88"/>
      <c r="F75" s="88"/>
      <c r="G75" s="88"/>
      <c r="H75" s="88"/>
      <c r="I75" s="88"/>
      <c r="J75" s="88"/>
      <c r="K75" s="88"/>
      <c r="L75" s="20"/>
    </row>
    <row r="76" spans="1:31" s="2" customFormat="1" ht="12.75">
      <c r="A76" s="29"/>
      <c r="B76" s="190"/>
      <c r="C76" s="192"/>
      <c r="D76" s="264" t="s">
        <v>49</v>
      </c>
      <c r="E76" s="265"/>
      <c r="F76" s="266" t="s">
        <v>50</v>
      </c>
      <c r="G76" s="264" t="s">
        <v>49</v>
      </c>
      <c r="H76" s="265"/>
      <c r="I76" s="265"/>
      <c r="J76" s="267" t="s">
        <v>50</v>
      </c>
      <c r="K76" s="265"/>
      <c r="L76" s="3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239"/>
      <c r="C77" s="240"/>
      <c r="D77" s="240"/>
      <c r="E77" s="240"/>
      <c r="F77" s="240"/>
      <c r="G77" s="240"/>
      <c r="H77" s="240"/>
      <c r="I77" s="240"/>
      <c r="J77" s="240"/>
      <c r="K77" s="240"/>
      <c r="L77" s="3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>
      <c r="B78" s="88"/>
      <c r="C78" s="88"/>
      <c r="D78" s="88"/>
      <c r="E78" s="88"/>
      <c r="F78" s="88"/>
      <c r="G78" s="88"/>
      <c r="H78" s="88"/>
      <c r="I78" s="88"/>
      <c r="J78" s="88"/>
      <c r="K78" s="88"/>
    </row>
    <row r="79" spans="1:31">
      <c r="B79" s="88"/>
      <c r="C79" s="88"/>
      <c r="D79" s="88"/>
      <c r="E79" s="88"/>
      <c r="F79" s="88"/>
      <c r="G79" s="88"/>
      <c r="H79" s="88"/>
      <c r="I79" s="88"/>
      <c r="J79" s="88"/>
      <c r="K79" s="88"/>
    </row>
    <row r="80" spans="1:31">
      <c r="B80" s="88"/>
      <c r="C80" s="88"/>
      <c r="D80" s="88"/>
      <c r="E80" s="88"/>
      <c r="F80" s="88"/>
      <c r="G80" s="88"/>
      <c r="H80" s="88"/>
      <c r="I80" s="88"/>
      <c r="J80" s="88"/>
      <c r="K80" s="88"/>
    </row>
    <row r="81" spans="1:47" s="2" customFormat="1" ht="6.95" customHeight="1">
      <c r="A81" s="29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3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190"/>
      <c r="C82" s="191" t="s">
        <v>131</v>
      </c>
      <c r="D82" s="192"/>
      <c r="E82" s="192"/>
      <c r="F82" s="192"/>
      <c r="G82" s="192"/>
      <c r="H82" s="192"/>
      <c r="I82" s="192"/>
      <c r="J82" s="192"/>
      <c r="K82" s="192"/>
      <c r="L82" s="38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190"/>
      <c r="C83" s="192"/>
      <c r="D83" s="192"/>
      <c r="E83" s="192"/>
      <c r="F83" s="192"/>
      <c r="G83" s="192"/>
      <c r="H83" s="192"/>
      <c r="I83" s="192"/>
      <c r="J83" s="192"/>
      <c r="K83" s="192"/>
      <c r="L83" s="38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190"/>
      <c r="C84" s="193" t="s">
        <v>15</v>
      </c>
      <c r="D84" s="192"/>
      <c r="E84" s="192"/>
      <c r="F84" s="192"/>
      <c r="G84" s="192"/>
      <c r="H84" s="192"/>
      <c r="I84" s="192"/>
      <c r="J84" s="192"/>
      <c r="K84" s="192"/>
      <c r="L84" s="38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190"/>
      <c r="C85" s="192"/>
      <c r="D85" s="192"/>
      <c r="E85" s="319" t="str">
        <f>E7</f>
        <v>Expozice Jihozápadní Afrika, ZOO Dvůr Králové a.s. - Změna B, 3.etapa-3.část</v>
      </c>
      <c r="F85" s="320"/>
      <c r="G85" s="320"/>
      <c r="H85" s="320"/>
      <c r="I85" s="192"/>
      <c r="J85" s="192"/>
      <c r="K85" s="192"/>
      <c r="L85" s="38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190"/>
      <c r="C86" s="193" t="s">
        <v>130</v>
      </c>
      <c r="D86" s="192"/>
      <c r="E86" s="192"/>
      <c r="F86" s="192"/>
      <c r="G86" s="192"/>
      <c r="H86" s="192"/>
      <c r="I86" s="192"/>
      <c r="J86" s="192"/>
      <c r="K86" s="192"/>
      <c r="L86" s="38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190"/>
      <c r="C87" s="192"/>
      <c r="D87" s="192"/>
      <c r="E87" s="321" t="str">
        <f>E9</f>
        <v>54b - SO 54b - Splašková kanalizace - Změna B, 3.etapa-3.část</v>
      </c>
      <c r="F87" s="322"/>
      <c r="G87" s="322"/>
      <c r="H87" s="322"/>
      <c r="I87" s="192"/>
      <c r="J87" s="192"/>
      <c r="K87" s="192"/>
      <c r="L87" s="38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190"/>
      <c r="C88" s="192"/>
      <c r="D88" s="192"/>
      <c r="E88" s="192"/>
      <c r="F88" s="192"/>
      <c r="G88" s="192"/>
      <c r="H88" s="192"/>
      <c r="I88" s="192"/>
      <c r="J88" s="192"/>
      <c r="K88" s="192"/>
      <c r="L88" s="38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190"/>
      <c r="C89" s="193" t="s">
        <v>18</v>
      </c>
      <c r="D89" s="192"/>
      <c r="E89" s="192"/>
      <c r="F89" s="194" t="str">
        <f>F12</f>
        <v xml:space="preserve"> </v>
      </c>
      <c r="G89" s="192"/>
      <c r="H89" s="192"/>
      <c r="I89" s="193" t="s">
        <v>20</v>
      </c>
      <c r="J89" s="195" t="str">
        <f>IF(J12="","",J12)</f>
        <v>11. 5. 2021</v>
      </c>
      <c r="K89" s="192"/>
      <c r="L89" s="38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190"/>
      <c r="C90" s="192"/>
      <c r="D90" s="192"/>
      <c r="E90" s="192"/>
      <c r="F90" s="192"/>
      <c r="G90" s="192"/>
      <c r="H90" s="192"/>
      <c r="I90" s="192"/>
      <c r="J90" s="192"/>
      <c r="K90" s="192"/>
      <c r="L90" s="38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15" customHeight="1">
      <c r="A91" s="29"/>
      <c r="B91" s="190"/>
      <c r="C91" s="193" t="s">
        <v>22</v>
      </c>
      <c r="D91" s="192"/>
      <c r="E91" s="192"/>
      <c r="F91" s="194" t="str">
        <f>E15</f>
        <v>ZOO Dvůr Králové a.s., Štefánikova 1029, D.K.n.L.</v>
      </c>
      <c r="G91" s="192"/>
      <c r="H91" s="192"/>
      <c r="I91" s="193" t="s">
        <v>28</v>
      </c>
      <c r="J91" s="196" t="str">
        <f>E21</f>
        <v>Projektis spol. s r.o., Legionářská 562, D.K.n.L.</v>
      </c>
      <c r="K91" s="192"/>
      <c r="L91" s="38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190"/>
      <c r="C92" s="193" t="s">
        <v>26</v>
      </c>
      <c r="D92" s="192"/>
      <c r="E92" s="192"/>
      <c r="F92" s="194" t="str">
        <f>IF(E18="","",E18)</f>
        <v xml:space="preserve"> </v>
      </c>
      <c r="G92" s="192"/>
      <c r="H92" s="192"/>
      <c r="I92" s="193" t="s">
        <v>31</v>
      </c>
      <c r="J92" s="196" t="str">
        <f>E24</f>
        <v>ing. V. Švehla</v>
      </c>
      <c r="K92" s="192"/>
      <c r="L92" s="38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190"/>
      <c r="C93" s="192"/>
      <c r="D93" s="192"/>
      <c r="E93" s="192"/>
      <c r="F93" s="192"/>
      <c r="G93" s="192"/>
      <c r="H93" s="192"/>
      <c r="I93" s="192"/>
      <c r="J93" s="192"/>
      <c r="K93" s="192"/>
      <c r="L93" s="38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190"/>
      <c r="C94" s="269" t="s">
        <v>132</v>
      </c>
      <c r="D94" s="253"/>
      <c r="E94" s="253"/>
      <c r="F94" s="253"/>
      <c r="G94" s="253"/>
      <c r="H94" s="253"/>
      <c r="I94" s="253"/>
      <c r="J94" s="270" t="s">
        <v>133</v>
      </c>
      <c r="K94" s="253"/>
      <c r="L94" s="38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190"/>
      <c r="C95" s="192"/>
      <c r="D95" s="192"/>
      <c r="E95" s="192"/>
      <c r="F95" s="192"/>
      <c r="G95" s="192"/>
      <c r="H95" s="192"/>
      <c r="I95" s="192"/>
      <c r="J95" s="192"/>
      <c r="K95" s="192"/>
      <c r="L95" s="38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190"/>
      <c r="C96" s="271" t="s">
        <v>134</v>
      </c>
      <c r="D96" s="192"/>
      <c r="E96" s="192"/>
      <c r="F96" s="192"/>
      <c r="G96" s="192"/>
      <c r="H96" s="192"/>
      <c r="I96" s="192"/>
      <c r="J96" s="248">
        <f>J122</f>
        <v>0</v>
      </c>
      <c r="K96" s="192"/>
      <c r="L96" s="38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135</v>
      </c>
    </row>
    <row r="97" spans="1:31" s="9" customFormat="1" ht="24.95" customHeight="1">
      <c r="B97" s="272"/>
      <c r="C97" s="273"/>
      <c r="D97" s="274" t="s">
        <v>136</v>
      </c>
      <c r="E97" s="275"/>
      <c r="F97" s="275"/>
      <c r="G97" s="275"/>
      <c r="H97" s="275"/>
      <c r="I97" s="275"/>
      <c r="J97" s="276">
        <f>J123</f>
        <v>0</v>
      </c>
      <c r="K97" s="273"/>
      <c r="L97" s="109"/>
    </row>
    <row r="98" spans="1:31" s="10" customFormat="1" ht="19.899999999999999" customHeight="1">
      <c r="B98" s="277"/>
      <c r="C98" s="278"/>
      <c r="D98" s="279" t="s">
        <v>137</v>
      </c>
      <c r="E98" s="280"/>
      <c r="F98" s="280"/>
      <c r="G98" s="280"/>
      <c r="H98" s="280"/>
      <c r="I98" s="280"/>
      <c r="J98" s="281">
        <f>J124</f>
        <v>0</v>
      </c>
      <c r="K98" s="278"/>
      <c r="L98" s="113"/>
    </row>
    <row r="99" spans="1:31" s="10" customFormat="1" ht="19.899999999999999" customHeight="1">
      <c r="B99" s="277"/>
      <c r="C99" s="278"/>
      <c r="D99" s="279" t="s">
        <v>139</v>
      </c>
      <c r="E99" s="280"/>
      <c r="F99" s="280"/>
      <c r="G99" s="280"/>
      <c r="H99" s="280"/>
      <c r="I99" s="280"/>
      <c r="J99" s="281">
        <f>J149</f>
        <v>0</v>
      </c>
      <c r="K99" s="278"/>
      <c r="L99" s="113"/>
    </row>
    <row r="100" spans="1:31" s="10" customFormat="1" ht="19.899999999999999" customHeight="1">
      <c r="B100" s="277"/>
      <c r="C100" s="278"/>
      <c r="D100" s="279" t="s">
        <v>544</v>
      </c>
      <c r="E100" s="280"/>
      <c r="F100" s="280"/>
      <c r="G100" s="280"/>
      <c r="H100" s="280"/>
      <c r="I100" s="280"/>
      <c r="J100" s="281">
        <f>J151</f>
        <v>0</v>
      </c>
      <c r="K100" s="278"/>
      <c r="L100" s="113"/>
    </row>
    <row r="101" spans="1:31" s="10" customFormat="1" ht="19.899999999999999" customHeight="1">
      <c r="B101" s="277"/>
      <c r="C101" s="278"/>
      <c r="D101" s="279" t="s">
        <v>142</v>
      </c>
      <c r="E101" s="280"/>
      <c r="F101" s="280"/>
      <c r="G101" s="280"/>
      <c r="H101" s="280"/>
      <c r="I101" s="280"/>
      <c r="J101" s="281">
        <f>J158</f>
        <v>0</v>
      </c>
      <c r="K101" s="278"/>
      <c r="L101" s="113"/>
    </row>
    <row r="102" spans="1:31" s="10" customFormat="1" ht="19.899999999999999" customHeight="1">
      <c r="B102" s="277"/>
      <c r="C102" s="278"/>
      <c r="D102" s="279" t="s">
        <v>145</v>
      </c>
      <c r="E102" s="280"/>
      <c r="F102" s="280"/>
      <c r="G102" s="280"/>
      <c r="H102" s="280"/>
      <c r="I102" s="280"/>
      <c r="J102" s="281">
        <f>J171</f>
        <v>0</v>
      </c>
      <c r="K102" s="278"/>
      <c r="L102" s="113"/>
    </row>
    <row r="103" spans="1:31" s="2" customFormat="1" ht="21.75" customHeight="1">
      <c r="A103" s="29"/>
      <c r="B103" s="190"/>
      <c r="C103" s="192"/>
      <c r="D103" s="192"/>
      <c r="E103" s="192"/>
      <c r="F103" s="192"/>
      <c r="G103" s="192"/>
      <c r="H103" s="192"/>
      <c r="I103" s="192"/>
      <c r="J103" s="192"/>
      <c r="K103" s="192"/>
      <c r="L103" s="38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239"/>
      <c r="C104" s="240"/>
      <c r="D104" s="240"/>
      <c r="E104" s="240"/>
      <c r="F104" s="240"/>
      <c r="G104" s="240"/>
      <c r="H104" s="240"/>
      <c r="I104" s="240"/>
      <c r="J104" s="240"/>
      <c r="K104" s="240"/>
      <c r="L104" s="38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>
      <c r="B105" s="88"/>
      <c r="C105" s="88"/>
      <c r="D105" s="88"/>
      <c r="E105" s="88"/>
      <c r="F105" s="88"/>
      <c r="G105" s="88"/>
      <c r="H105" s="88"/>
      <c r="I105" s="88"/>
      <c r="J105" s="88"/>
      <c r="K105" s="88"/>
    </row>
    <row r="106" spans="1:31">
      <c r="B106" s="88"/>
      <c r="C106" s="88"/>
      <c r="D106" s="88"/>
      <c r="E106" s="88"/>
      <c r="F106" s="88"/>
      <c r="G106" s="88"/>
      <c r="H106" s="88"/>
      <c r="I106" s="88"/>
      <c r="J106" s="88"/>
      <c r="K106" s="88"/>
    </row>
    <row r="107" spans="1:31">
      <c r="B107" s="88"/>
      <c r="C107" s="88"/>
      <c r="D107" s="88"/>
      <c r="E107" s="88"/>
      <c r="F107" s="88"/>
      <c r="G107" s="88"/>
      <c r="H107" s="88"/>
      <c r="I107" s="88"/>
      <c r="J107" s="88"/>
      <c r="K107" s="88"/>
    </row>
    <row r="108" spans="1:31" s="2" customFormat="1" ht="6.95" customHeight="1">
      <c r="A108" s="29"/>
      <c r="B108" s="188"/>
      <c r="C108" s="189"/>
      <c r="D108" s="189"/>
      <c r="E108" s="189"/>
      <c r="F108" s="189"/>
      <c r="G108" s="189"/>
      <c r="H108" s="189"/>
      <c r="I108" s="189"/>
      <c r="J108" s="189"/>
      <c r="K108" s="189"/>
      <c r="L108" s="38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190"/>
      <c r="C109" s="191" t="s">
        <v>148</v>
      </c>
      <c r="D109" s="192"/>
      <c r="E109" s="192"/>
      <c r="F109" s="192"/>
      <c r="G109" s="192"/>
      <c r="H109" s="192"/>
      <c r="I109" s="192"/>
      <c r="J109" s="192"/>
      <c r="K109" s="192"/>
      <c r="L109" s="38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190"/>
      <c r="C110" s="192"/>
      <c r="D110" s="192"/>
      <c r="E110" s="192"/>
      <c r="F110" s="192"/>
      <c r="G110" s="192"/>
      <c r="H110" s="192"/>
      <c r="I110" s="192"/>
      <c r="J110" s="192"/>
      <c r="K110" s="192"/>
      <c r="L110" s="38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190"/>
      <c r="C111" s="193" t="s">
        <v>15</v>
      </c>
      <c r="D111" s="192"/>
      <c r="E111" s="192"/>
      <c r="F111" s="192"/>
      <c r="G111" s="192"/>
      <c r="H111" s="192"/>
      <c r="I111" s="192"/>
      <c r="J111" s="192"/>
      <c r="K111" s="192"/>
      <c r="L111" s="38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190"/>
      <c r="C112" s="192"/>
      <c r="D112" s="192"/>
      <c r="E112" s="319" t="str">
        <f>E7</f>
        <v>Expozice Jihozápadní Afrika, ZOO Dvůr Králové a.s. - Změna B, 3.etapa-3.část</v>
      </c>
      <c r="F112" s="320"/>
      <c r="G112" s="320"/>
      <c r="H112" s="320"/>
      <c r="I112" s="192"/>
      <c r="J112" s="192"/>
      <c r="K112" s="192"/>
      <c r="L112" s="38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190"/>
      <c r="C113" s="193" t="s">
        <v>130</v>
      </c>
      <c r="D113" s="192"/>
      <c r="E113" s="192"/>
      <c r="F113" s="192"/>
      <c r="G113" s="192"/>
      <c r="H113" s="192"/>
      <c r="I113" s="192"/>
      <c r="J113" s="192"/>
      <c r="K113" s="192"/>
      <c r="L113" s="38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190"/>
      <c r="C114" s="192"/>
      <c r="D114" s="192"/>
      <c r="E114" s="321" t="str">
        <f>E9</f>
        <v>54b - SO 54b - Splašková kanalizace - Změna B, 3.etapa-3.část</v>
      </c>
      <c r="F114" s="322"/>
      <c r="G114" s="322"/>
      <c r="H114" s="322"/>
      <c r="I114" s="192"/>
      <c r="J114" s="192"/>
      <c r="K114" s="192"/>
      <c r="L114" s="38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190"/>
      <c r="C115" s="192"/>
      <c r="D115" s="192"/>
      <c r="E115" s="192"/>
      <c r="F115" s="192"/>
      <c r="G115" s="192"/>
      <c r="H115" s="192"/>
      <c r="I115" s="192"/>
      <c r="J115" s="192"/>
      <c r="K115" s="192"/>
      <c r="L115" s="38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190"/>
      <c r="C116" s="193" t="s">
        <v>18</v>
      </c>
      <c r="D116" s="192"/>
      <c r="E116" s="192"/>
      <c r="F116" s="194" t="str">
        <f>F12</f>
        <v xml:space="preserve"> </v>
      </c>
      <c r="G116" s="192"/>
      <c r="H116" s="192"/>
      <c r="I116" s="193" t="s">
        <v>20</v>
      </c>
      <c r="J116" s="195" t="str">
        <f>IF(J12="","",J12)</f>
        <v>11. 5. 2021</v>
      </c>
      <c r="K116" s="192"/>
      <c r="L116" s="38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190"/>
      <c r="C117" s="192"/>
      <c r="D117" s="192"/>
      <c r="E117" s="192"/>
      <c r="F117" s="192"/>
      <c r="G117" s="192"/>
      <c r="H117" s="192"/>
      <c r="I117" s="192"/>
      <c r="J117" s="192"/>
      <c r="K117" s="192"/>
      <c r="L117" s="38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40.15" customHeight="1">
      <c r="A118" s="29"/>
      <c r="B118" s="190"/>
      <c r="C118" s="193" t="s">
        <v>22</v>
      </c>
      <c r="D118" s="192"/>
      <c r="E118" s="192"/>
      <c r="F118" s="194" t="str">
        <f>E15</f>
        <v>ZOO Dvůr Králové a.s., Štefánikova 1029, D.K.n.L.</v>
      </c>
      <c r="G118" s="192"/>
      <c r="H118" s="192"/>
      <c r="I118" s="193" t="s">
        <v>28</v>
      </c>
      <c r="J118" s="196" t="str">
        <f>E21</f>
        <v>Projektis spol. s r.o., Legionářská 562, D.K.n.L.</v>
      </c>
      <c r="K118" s="192"/>
      <c r="L118" s="38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190"/>
      <c r="C119" s="193" t="s">
        <v>26</v>
      </c>
      <c r="D119" s="192"/>
      <c r="E119" s="192"/>
      <c r="F119" s="194" t="str">
        <f>IF(E18="","",E18)</f>
        <v xml:space="preserve"> </v>
      </c>
      <c r="G119" s="192"/>
      <c r="H119" s="192"/>
      <c r="I119" s="193" t="s">
        <v>31</v>
      </c>
      <c r="J119" s="196" t="str">
        <f>E24</f>
        <v>ing. V. Švehla</v>
      </c>
      <c r="K119" s="192"/>
      <c r="L119" s="38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190"/>
      <c r="C120" s="192"/>
      <c r="D120" s="192"/>
      <c r="E120" s="192"/>
      <c r="F120" s="192"/>
      <c r="G120" s="192"/>
      <c r="H120" s="192"/>
      <c r="I120" s="192"/>
      <c r="J120" s="192"/>
      <c r="K120" s="192"/>
      <c r="L120" s="38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17"/>
      <c r="B121" s="197"/>
      <c r="C121" s="198" t="s">
        <v>149</v>
      </c>
      <c r="D121" s="199" t="s">
        <v>59</v>
      </c>
      <c r="E121" s="199" t="s">
        <v>55</v>
      </c>
      <c r="F121" s="199" t="s">
        <v>56</v>
      </c>
      <c r="G121" s="199" t="s">
        <v>150</v>
      </c>
      <c r="H121" s="199" t="s">
        <v>151</v>
      </c>
      <c r="I121" s="199" t="s">
        <v>152</v>
      </c>
      <c r="J121" s="199" t="s">
        <v>133</v>
      </c>
      <c r="K121" s="200" t="s">
        <v>153</v>
      </c>
      <c r="L121" s="122"/>
      <c r="M121" s="58" t="s">
        <v>1</v>
      </c>
      <c r="N121" s="59" t="s">
        <v>38</v>
      </c>
      <c r="O121" s="59" t="s">
        <v>154</v>
      </c>
      <c r="P121" s="59" t="s">
        <v>155</v>
      </c>
      <c r="Q121" s="59" t="s">
        <v>156</v>
      </c>
      <c r="R121" s="59" t="s">
        <v>157</v>
      </c>
      <c r="S121" s="59" t="s">
        <v>158</v>
      </c>
      <c r="T121" s="60" t="s">
        <v>159</v>
      </c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</row>
    <row r="122" spans="1:65" s="2" customFormat="1" ht="22.9" customHeight="1">
      <c r="A122" s="29"/>
      <c r="B122" s="190"/>
      <c r="C122" s="201" t="s">
        <v>160</v>
      </c>
      <c r="D122" s="192"/>
      <c r="E122" s="192"/>
      <c r="F122" s="192"/>
      <c r="G122" s="192"/>
      <c r="H122" s="192"/>
      <c r="I122" s="192"/>
      <c r="J122" s="202">
        <f>BK122</f>
        <v>0</v>
      </c>
      <c r="K122" s="192"/>
      <c r="L122" s="30"/>
      <c r="M122" s="61"/>
      <c r="N122" s="52"/>
      <c r="O122" s="62"/>
      <c r="P122" s="123">
        <f>P123</f>
        <v>166.04192</v>
      </c>
      <c r="Q122" s="62"/>
      <c r="R122" s="123">
        <f>R123</f>
        <v>34.078836559999999</v>
      </c>
      <c r="S122" s="62"/>
      <c r="T122" s="124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73</v>
      </c>
      <c r="AU122" s="17" t="s">
        <v>135</v>
      </c>
      <c r="BK122" s="125">
        <f>BK123</f>
        <v>0</v>
      </c>
    </row>
    <row r="123" spans="1:65" s="12" customFormat="1" ht="25.9" customHeight="1">
      <c r="B123" s="203"/>
      <c r="C123" s="204"/>
      <c r="D123" s="205" t="s">
        <v>73</v>
      </c>
      <c r="E123" s="206" t="s">
        <v>161</v>
      </c>
      <c r="F123" s="206" t="s">
        <v>162</v>
      </c>
      <c r="G123" s="204"/>
      <c r="H123" s="204"/>
      <c r="I123" s="204"/>
      <c r="J123" s="207">
        <f>BK123</f>
        <v>0</v>
      </c>
      <c r="K123" s="204"/>
      <c r="L123" s="126"/>
      <c r="M123" s="128"/>
      <c r="N123" s="129"/>
      <c r="O123" s="129"/>
      <c r="P123" s="130">
        <f>P124+P149+P151+P158+P171</f>
        <v>166.04192</v>
      </c>
      <c r="Q123" s="129"/>
      <c r="R123" s="130">
        <f>R124+R149+R151+R158+R171</f>
        <v>34.078836559999999</v>
      </c>
      <c r="S123" s="129"/>
      <c r="T123" s="131">
        <f>T124+T149+T151+T158+T171</f>
        <v>0</v>
      </c>
      <c r="AR123" s="127" t="s">
        <v>8</v>
      </c>
      <c r="AT123" s="132" t="s">
        <v>73</v>
      </c>
      <c r="AU123" s="132" t="s">
        <v>74</v>
      </c>
      <c r="AY123" s="127" t="s">
        <v>163</v>
      </c>
      <c r="BK123" s="133">
        <f>BK124+BK149+BK151+BK158+BK171</f>
        <v>0</v>
      </c>
    </row>
    <row r="124" spans="1:65" s="12" customFormat="1" ht="22.9" customHeight="1">
      <c r="B124" s="203"/>
      <c r="C124" s="204"/>
      <c r="D124" s="205" t="s">
        <v>73</v>
      </c>
      <c r="E124" s="208" t="s">
        <v>8</v>
      </c>
      <c r="F124" s="208" t="s">
        <v>164</v>
      </c>
      <c r="G124" s="204"/>
      <c r="H124" s="204"/>
      <c r="I124" s="204"/>
      <c r="J124" s="209">
        <f>BK124</f>
        <v>0</v>
      </c>
      <c r="K124" s="204"/>
      <c r="L124" s="126"/>
      <c r="M124" s="128"/>
      <c r="N124" s="129"/>
      <c r="O124" s="129"/>
      <c r="P124" s="130">
        <f>SUM(P125:P148)</f>
        <v>140.86169999999998</v>
      </c>
      <c r="Q124" s="129"/>
      <c r="R124" s="130">
        <f>SUM(R125:R148)</f>
        <v>25.950919710000001</v>
      </c>
      <c r="S124" s="129"/>
      <c r="T124" s="131">
        <f>SUM(T125:T148)</f>
        <v>0</v>
      </c>
      <c r="AR124" s="127" t="s">
        <v>8</v>
      </c>
      <c r="AT124" s="132" t="s">
        <v>73</v>
      </c>
      <c r="AU124" s="132" t="s">
        <v>8</v>
      </c>
      <c r="AY124" s="127" t="s">
        <v>163</v>
      </c>
      <c r="BK124" s="133">
        <f>SUM(BK125:BK148)</f>
        <v>0</v>
      </c>
    </row>
    <row r="125" spans="1:65" s="2" customFormat="1" ht="24.2" customHeight="1">
      <c r="A125" s="29"/>
      <c r="B125" s="190"/>
      <c r="C125" s="210" t="s">
        <v>8</v>
      </c>
      <c r="D125" s="210" t="s">
        <v>165</v>
      </c>
      <c r="E125" s="211" t="s">
        <v>1179</v>
      </c>
      <c r="F125" s="212" t="s">
        <v>1180</v>
      </c>
      <c r="G125" s="213" t="s">
        <v>246</v>
      </c>
      <c r="H125" s="214">
        <v>4.5</v>
      </c>
      <c r="I125" s="175"/>
      <c r="J125" s="215">
        <f>ROUND(I125*H125,0)</f>
        <v>0</v>
      </c>
      <c r="K125" s="212" t="s">
        <v>178</v>
      </c>
      <c r="L125" s="30"/>
      <c r="M125" s="134" t="s">
        <v>1</v>
      </c>
      <c r="N125" s="135" t="s">
        <v>39</v>
      </c>
      <c r="O125" s="136">
        <v>0.54700000000000004</v>
      </c>
      <c r="P125" s="136">
        <f>O125*H125</f>
        <v>2.4615</v>
      </c>
      <c r="Q125" s="136">
        <v>3.6904300000000001E-2</v>
      </c>
      <c r="R125" s="136">
        <f>Q125*H125</f>
        <v>0.16606935</v>
      </c>
      <c r="S125" s="136">
        <v>0</v>
      </c>
      <c r="T125" s="137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38" t="s">
        <v>169</v>
      </c>
      <c r="AT125" s="138" t="s">
        <v>165</v>
      </c>
      <c r="AU125" s="138" t="s">
        <v>83</v>
      </c>
      <c r="AY125" s="17" t="s">
        <v>163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7" t="s">
        <v>8</v>
      </c>
      <c r="BK125" s="139">
        <f>ROUND(I125*H125,0)</f>
        <v>0</v>
      </c>
      <c r="BL125" s="17" t="s">
        <v>169</v>
      </c>
      <c r="BM125" s="138" t="s">
        <v>1288</v>
      </c>
    </row>
    <row r="126" spans="1:65" s="13" customFormat="1">
      <c r="B126" s="216"/>
      <c r="C126" s="217"/>
      <c r="D126" s="218" t="s">
        <v>171</v>
      </c>
      <c r="E126" s="219" t="s">
        <v>1</v>
      </c>
      <c r="F126" s="220" t="s">
        <v>1289</v>
      </c>
      <c r="G126" s="217"/>
      <c r="H126" s="221">
        <v>4.5</v>
      </c>
      <c r="I126" s="217"/>
      <c r="J126" s="217"/>
      <c r="K126" s="217"/>
      <c r="L126" s="140"/>
      <c r="M126" s="142"/>
      <c r="N126" s="143"/>
      <c r="O126" s="143"/>
      <c r="P126" s="143"/>
      <c r="Q126" s="143"/>
      <c r="R126" s="143"/>
      <c r="S126" s="143"/>
      <c r="T126" s="144"/>
      <c r="AT126" s="141" t="s">
        <v>171</v>
      </c>
      <c r="AU126" s="141" t="s">
        <v>83</v>
      </c>
      <c r="AV126" s="13" t="s">
        <v>83</v>
      </c>
      <c r="AW126" s="13" t="s">
        <v>30</v>
      </c>
      <c r="AX126" s="13" t="s">
        <v>8</v>
      </c>
      <c r="AY126" s="141" t="s">
        <v>163</v>
      </c>
    </row>
    <row r="127" spans="1:65" s="2" customFormat="1" ht="37.9" customHeight="1">
      <c r="A127" s="29"/>
      <c r="B127" s="190"/>
      <c r="C127" s="210" t="s">
        <v>83</v>
      </c>
      <c r="D127" s="210" t="s">
        <v>165</v>
      </c>
      <c r="E127" s="211" t="s">
        <v>1183</v>
      </c>
      <c r="F127" s="212" t="s">
        <v>1184</v>
      </c>
      <c r="G127" s="213" t="s">
        <v>168</v>
      </c>
      <c r="H127" s="214">
        <v>6.75</v>
      </c>
      <c r="I127" s="175"/>
      <c r="J127" s="215">
        <f>ROUND(I127*H127,0)</f>
        <v>0</v>
      </c>
      <c r="K127" s="212" t="s">
        <v>178</v>
      </c>
      <c r="L127" s="30"/>
      <c r="M127" s="134" t="s">
        <v>1</v>
      </c>
      <c r="N127" s="135" t="s">
        <v>39</v>
      </c>
      <c r="O127" s="136">
        <v>1.7629999999999999</v>
      </c>
      <c r="P127" s="136">
        <f>O127*H127</f>
        <v>11.90025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38" t="s">
        <v>169</v>
      </c>
      <c r="AT127" s="138" t="s">
        <v>165</v>
      </c>
      <c r="AU127" s="138" t="s">
        <v>83</v>
      </c>
      <c r="AY127" s="17" t="s">
        <v>163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7" t="s">
        <v>8</v>
      </c>
      <c r="BK127" s="139">
        <f>ROUND(I127*H127,0)</f>
        <v>0</v>
      </c>
      <c r="BL127" s="17" t="s">
        <v>169</v>
      </c>
      <c r="BM127" s="138" t="s">
        <v>1290</v>
      </c>
    </row>
    <row r="128" spans="1:65" s="13" customFormat="1">
      <c r="B128" s="216"/>
      <c r="C128" s="217"/>
      <c r="D128" s="218" t="s">
        <v>171</v>
      </c>
      <c r="E128" s="219" t="s">
        <v>1</v>
      </c>
      <c r="F128" s="220" t="s">
        <v>1291</v>
      </c>
      <c r="G128" s="217"/>
      <c r="H128" s="221">
        <v>6.75</v>
      </c>
      <c r="I128" s="217"/>
      <c r="J128" s="217"/>
      <c r="K128" s="217"/>
      <c r="L128" s="140"/>
      <c r="M128" s="142"/>
      <c r="N128" s="143"/>
      <c r="O128" s="143"/>
      <c r="P128" s="143"/>
      <c r="Q128" s="143"/>
      <c r="R128" s="143"/>
      <c r="S128" s="143"/>
      <c r="T128" s="144"/>
      <c r="AT128" s="141" t="s">
        <v>171</v>
      </c>
      <c r="AU128" s="141" t="s">
        <v>83</v>
      </c>
      <c r="AV128" s="13" t="s">
        <v>83</v>
      </c>
      <c r="AW128" s="13" t="s">
        <v>30</v>
      </c>
      <c r="AX128" s="13" t="s">
        <v>8</v>
      </c>
      <c r="AY128" s="141" t="s">
        <v>163</v>
      </c>
    </row>
    <row r="129" spans="1:65" s="2" customFormat="1" ht="24.2" customHeight="1">
      <c r="A129" s="29"/>
      <c r="B129" s="190"/>
      <c r="C129" s="210" t="s">
        <v>174</v>
      </c>
      <c r="D129" s="210" t="s">
        <v>165</v>
      </c>
      <c r="E129" s="211" t="s">
        <v>1292</v>
      </c>
      <c r="F129" s="212" t="s">
        <v>1293</v>
      </c>
      <c r="G129" s="213" t="s">
        <v>168</v>
      </c>
      <c r="H129" s="214">
        <v>16</v>
      </c>
      <c r="I129" s="175"/>
      <c r="J129" s="215">
        <f>ROUND(I129*H129,0)</f>
        <v>0</v>
      </c>
      <c r="K129" s="212" t="s">
        <v>178</v>
      </c>
      <c r="L129" s="30"/>
      <c r="M129" s="134" t="s">
        <v>1</v>
      </c>
      <c r="N129" s="135" t="s">
        <v>39</v>
      </c>
      <c r="O129" s="136">
        <v>2.1</v>
      </c>
      <c r="P129" s="136">
        <f>O129*H129</f>
        <v>33.6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38" t="s">
        <v>169</v>
      </c>
      <c r="AT129" s="138" t="s">
        <v>165</v>
      </c>
      <c r="AU129" s="138" t="s">
        <v>83</v>
      </c>
      <c r="AY129" s="17" t="s">
        <v>163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8</v>
      </c>
      <c r="BK129" s="139">
        <f>ROUND(I129*H129,0)</f>
        <v>0</v>
      </c>
      <c r="BL129" s="17" t="s">
        <v>169</v>
      </c>
      <c r="BM129" s="138" t="s">
        <v>1294</v>
      </c>
    </row>
    <row r="130" spans="1:65" s="13" customFormat="1">
      <c r="B130" s="216"/>
      <c r="C130" s="217"/>
      <c r="D130" s="218" t="s">
        <v>171</v>
      </c>
      <c r="E130" s="219" t="s">
        <v>1</v>
      </c>
      <c r="F130" s="220" t="s">
        <v>1295</v>
      </c>
      <c r="G130" s="217"/>
      <c r="H130" s="221">
        <v>16</v>
      </c>
      <c r="I130" s="217"/>
      <c r="J130" s="217"/>
      <c r="K130" s="217"/>
      <c r="L130" s="140"/>
      <c r="M130" s="142"/>
      <c r="N130" s="143"/>
      <c r="O130" s="143"/>
      <c r="P130" s="143"/>
      <c r="Q130" s="143"/>
      <c r="R130" s="143"/>
      <c r="S130" s="143"/>
      <c r="T130" s="144"/>
      <c r="AT130" s="141" t="s">
        <v>171</v>
      </c>
      <c r="AU130" s="141" t="s">
        <v>83</v>
      </c>
      <c r="AV130" s="13" t="s">
        <v>83</v>
      </c>
      <c r="AW130" s="13" t="s">
        <v>30</v>
      </c>
      <c r="AX130" s="13" t="s">
        <v>8</v>
      </c>
      <c r="AY130" s="141" t="s">
        <v>163</v>
      </c>
    </row>
    <row r="131" spans="1:65" s="2" customFormat="1" ht="24.2" customHeight="1">
      <c r="A131" s="29"/>
      <c r="B131" s="190"/>
      <c r="C131" s="210" t="s">
        <v>169</v>
      </c>
      <c r="D131" s="210" t="s">
        <v>165</v>
      </c>
      <c r="E131" s="211" t="s">
        <v>1187</v>
      </c>
      <c r="F131" s="212" t="s">
        <v>1188</v>
      </c>
      <c r="G131" s="213" t="s">
        <v>168</v>
      </c>
      <c r="H131" s="214">
        <v>44.25</v>
      </c>
      <c r="I131" s="175"/>
      <c r="J131" s="215">
        <f>ROUND(I131*H131,0)</f>
        <v>0</v>
      </c>
      <c r="K131" s="212" t="s">
        <v>178</v>
      </c>
      <c r="L131" s="30"/>
      <c r="M131" s="134" t="s">
        <v>1</v>
      </c>
      <c r="N131" s="135" t="s">
        <v>39</v>
      </c>
      <c r="O131" s="136">
        <v>0.97399999999999998</v>
      </c>
      <c r="P131" s="136">
        <f>O131*H131</f>
        <v>43.099499999999999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38" t="s">
        <v>169</v>
      </c>
      <c r="AT131" s="138" t="s">
        <v>165</v>
      </c>
      <c r="AU131" s="138" t="s">
        <v>83</v>
      </c>
      <c r="AY131" s="17" t="s">
        <v>163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8</v>
      </c>
      <c r="BK131" s="139">
        <f>ROUND(I131*H131,0)</f>
        <v>0</v>
      </c>
      <c r="BL131" s="17" t="s">
        <v>169</v>
      </c>
      <c r="BM131" s="138" t="s">
        <v>1296</v>
      </c>
    </row>
    <row r="132" spans="1:65" s="13" customFormat="1">
      <c r="B132" s="216"/>
      <c r="C132" s="217"/>
      <c r="D132" s="218" t="s">
        <v>171</v>
      </c>
      <c r="E132" s="219" t="s">
        <v>1</v>
      </c>
      <c r="F132" s="220" t="s">
        <v>1297</v>
      </c>
      <c r="G132" s="217"/>
      <c r="H132" s="221">
        <v>44.25</v>
      </c>
      <c r="I132" s="217"/>
      <c r="J132" s="217"/>
      <c r="K132" s="217"/>
      <c r="L132" s="140"/>
      <c r="M132" s="142"/>
      <c r="N132" s="143"/>
      <c r="O132" s="143"/>
      <c r="P132" s="143"/>
      <c r="Q132" s="143"/>
      <c r="R132" s="143"/>
      <c r="S132" s="143"/>
      <c r="T132" s="144"/>
      <c r="AT132" s="141" t="s">
        <v>171</v>
      </c>
      <c r="AU132" s="141" t="s">
        <v>83</v>
      </c>
      <c r="AV132" s="13" t="s">
        <v>83</v>
      </c>
      <c r="AW132" s="13" t="s">
        <v>30</v>
      </c>
      <c r="AX132" s="13" t="s">
        <v>8</v>
      </c>
      <c r="AY132" s="141" t="s">
        <v>163</v>
      </c>
    </row>
    <row r="133" spans="1:65" s="2" customFormat="1" ht="37.9" customHeight="1">
      <c r="A133" s="29"/>
      <c r="B133" s="190"/>
      <c r="C133" s="210" t="s">
        <v>188</v>
      </c>
      <c r="D133" s="210" t="s">
        <v>165</v>
      </c>
      <c r="E133" s="211" t="s">
        <v>1298</v>
      </c>
      <c r="F133" s="212" t="s">
        <v>1299</v>
      </c>
      <c r="G133" s="213" t="s">
        <v>246</v>
      </c>
      <c r="H133" s="214">
        <v>3.5</v>
      </c>
      <c r="I133" s="175"/>
      <c r="J133" s="215">
        <f>ROUND(I133*H133,0)</f>
        <v>0</v>
      </c>
      <c r="K133" s="212" t="s">
        <v>1</v>
      </c>
      <c r="L133" s="30"/>
      <c r="M133" s="134" t="s">
        <v>1</v>
      </c>
      <c r="N133" s="135" t="s">
        <v>39</v>
      </c>
      <c r="O133" s="136">
        <v>0.82899999999999996</v>
      </c>
      <c r="P133" s="136">
        <f>O133*H133</f>
        <v>2.9015</v>
      </c>
      <c r="Q133" s="136">
        <v>4.4000000000000003E-3</v>
      </c>
      <c r="R133" s="136">
        <f>Q133*H133</f>
        <v>1.54E-2</v>
      </c>
      <c r="S133" s="136">
        <v>0</v>
      </c>
      <c r="T133" s="137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38" t="s">
        <v>169</v>
      </c>
      <c r="AT133" s="138" t="s">
        <v>165</v>
      </c>
      <c r="AU133" s="138" t="s">
        <v>83</v>
      </c>
      <c r="AY133" s="17" t="s">
        <v>163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8</v>
      </c>
      <c r="BK133" s="139">
        <f>ROUND(I133*H133,0)</f>
        <v>0</v>
      </c>
      <c r="BL133" s="17" t="s">
        <v>169</v>
      </c>
      <c r="BM133" s="138" t="s">
        <v>1300</v>
      </c>
    </row>
    <row r="134" spans="1:65" s="2" customFormat="1" ht="14.45" customHeight="1">
      <c r="A134" s="29"/>
      <c r="B134" s="190"/>
      <c r="C134" s="210" t="s">
        <v>193</v>
      </c>
      <c r="D134" s="210" t="s">
        <v>165</v>
      </c>
      <c r="E134" s="211" t="s">
        <v>1194</v>
      </c>
      <c r="F134" s="212" t="s">
        <v>1195</v>
      </c>
      <c r="G134" s="213" t="s">
        <v>234</v>
      </c>
      <c r="H134" s="214">
        <v>88.5</v>
      </c>
      <c r="I134" s="175"/>
      <c r="J134" s="215">
        <f>ROUND(I134*H134,0)</f>
        <v>0</v>
      </c>
      <c r="K134" s="212" t="s">
        <v>178</v>
      </c>
      <c r="L134" s="30"/>
      <c r="M134" s="134" t="s">
        <v>1</v>
      </c>
      <c r="N134" s="135" t="s">
        <v>39</v>
      </c>
      <c r="O134" s="136">
        <v>8.7999999999999995E-2</v>
      </c>
      <c r="P134" s="136">
        <f>O134*H134</f>
        <v>7.7879999999999994</v>
      </c>
      <c r="Q134" s="136">
        <v>5.8135999999999995E-4</v>
      </c>
      <c r="R134" s="136">
        <f>Q134*H134</f>
        <v>5.1450359999999994E-2</v>
      </c>
      <c r="S134" s="136">
        <v>0</v>
      </c>
      <c r="T134" s="137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38" t="s">
        <v>169</v>
      </c>
      <c r="AT134" s="138" t="s">
        <v>165</v>
      </c>
      <c r="AU134" s="138" t="s">
        <v>83</v>
      </c>
      <c r="AY134" s="17" t="s">
        <v>163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7" t="s">
        <v>8</v>
      </c>
      <c r="BK134" s="139">
        <f>ROUND(I134*H134,0)</f>
        <v>0</v>
      </c>
      <c r="BL134" s="17" t="s">
        <v>169</v>
      </c>
      <c r="BM134" s="138" t="s">
        <v>1301</v>
      </c>
    </row>
    <row r="135" spans="1:65" s="13" customFormat="1">
      <c r="B135" s="216"/>
      <c r="C135" s="217"/>
      <c r="D135" s="218" t="s">
        <v>171</v>
      </c>
      <c r="E135" s="219" t="s">
        <v>1</v>
      </c>
      <c r="F135" s="220" t="s">
        <v>1302</v>
      </c>
      <c r="G135" s="217"/>
      <c r="H135" s="221">
        <v>88.5</v>
      </c>
      <c r="I135" s="217"/>
      <c r="J135" s="217"/>
      <c r="K135" s="217"/>
      <c r="L135" s="140"/>
      <c r="M135" s="142"/>
      <c r="N135" s="143"/>
      <c r="O135" s="143"/>
      <c r="P135" s="143"/>
      <c r="Q135" s="143"/>
      <c r="R135" s="143"/>
      <c r="S135" s="143"/>
      <c r="T135" s="144"/>
      <c r="AT135" s="141" t="s">
        <v>171</v>
      </c>
      <c r="AU135" s="141" t="s">
        <v>83</v>
      </c>
      <c r="AV135" s="13" t="s">
        <v>83</v>
      </c>
      <c r="AW135" s="13" t="s">
        <v>30</v>
      </c>
      <c r="AX135" s="13" t="s">
        <v>8</v>
      </c>
      <c r="AY135" s="141" t="s">
        <v>163</v>
      </c>
    </row>
    <row r="136" spans="1:65" s="2" customFormat="1" ht="14.45" customHeight="1">
      <c r="A136" s="29"/>
      <c r="B136" s="190"/>
      <c r="C136" s="210" t="s">
        <v>197</v>
      </c>
      <c r="D136" s="210" t="s">
        <v>165</v>
      </c>
      <c r="E136" s="211" t="s">
        <v>1198</v>
      </c>
      <c r="F136" s="212" t="s">
        <v>1199</v>
      </c>
      <c r="G136" s="213" t="s">
        <v>234</v>
      </c>
      <c r="H136" s="214">
        <v>88.5</v>
      </c>
      <c r="I136" s="175"/>
      <c r="J136" s="215">
        <f>ROUND(I136*H136,0)</f>
        <v>0</v>
      </c>
      <c r="K136" s="212" t="s">
        <v>178</v>
      </c>
      <c r="L136" s="30"/>
      <c r="M136" s="134" t="s">
        <v>1</v>
      </c>
      <c r="N136" s="135" t="s">
        <v>39</v>
      </c>
      <c r="O136" s="136">
        <v>8.5000000000000006E-2</v>
      </c>
      <c r="P136" s="136">
        <f>O136*H136</f>
        <v>7.5225000000000009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38" t="s">
        <v>169</v>
      </c>
      <c r="AT136" s="138" t="s">
        <v>165</v>
      </c>
      <c r="AU136" s="138" t="s">
        <v>83</v>
      </c>
      <c r="AY136" s="17" t="s">
        <v>163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7" t="s">
        <v>8</v>
      </c>
      <c r="BK136" s="139">
        <f>ROUND(I136*H136,0)</f>
        <v>0</v>
      </c>
      <c r="BL136" s="17" t="s">
        <v>169</v>
      </c>
      <c r="BM136" s="138" t="s">
        <v>1303</v>
      </c>
    </row>
    <row r="137" spans="1:65" s="2" customFormat="1" ht="24.2" customHeight="1">
      <c r="A137" s="29"/>
      <c r="B137" s="190"/>
      <c r="C137" s="210" t="s">
        <v>201</v>
      </c>
      <c r="D137" s="210" t="s">
        <v>165</v>
      </c>
      <c r="E137" s="211" t="s">
        <v>1201</v>
      </c>
      <c r="F137" s="212" t="s">
        <v>1202</v>
      </c>
      <c r="G137" s="213" t="s">
        <v>168</v>
      </c>
      <c r="H137" s="214">
        <v>60.25</v>
      </c>
      <c r="I137" s="175"/>
      <c r="J137" s="215">
        <f>ROUND(I137*H137,0)</f>
        <v>0</v>
      </c>
      <c r="K137" s="212" t="s">
        <v>178</v>
      </c>
      <c r="L137" s="30"/>
      <c r="M137" s="134" t="s">
        <v>1</v>
      </c>
      <c r="N137" s="135" t="s">
        <v>39</v>
      </c>
      <c r="O137" s="136">
        <v>0.08</v>
      </c>
      <c r="P137" s="136">
        <f>O137*H137</f>
        <v>4.82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38" t="s">
        <v>169</v>
      </c>
      <c r="AT137" s="138" t="s">
        <v>165</v>
      </c>
      <c r="AU137" s="138" t="s">
        <v>83</v>
      </c>
      <c r="AY137" s="17" t="s">
        <v>163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7" t="s">
        <v>8</v>
      </c>
      <c r="BK137" s="139">
        <f>ROUND(I137*H137,0)</f>
        <v>0</v>
      </c>
      <c r="BL137" s="17" t="s">
        <v>169</v>
      </c>
      <c r="BM137" s="138" t="s">
        <v>1304</v>
      </c>
    </row>
    <row r="138" spans="1:65" s="13" customFormat="1">
      <c r="B138" s="216"/>
      <c r="C138" s="217"/>
      <c r="D138" s="218" t="s">
        <v>171</v>
      </c>
      <c r="E138" s="219" t="s">
        <v>1</v>
      </c>
      <c r="F138" s="220" t="s">
        <v>1305</v>
      </c>
      <c r="G138" s="217"/>
      <c r="H138" s="221">
        <v>60.25</v>
      </c>
      <c r="I138" s="217"/>
      <c r="J138" s="217"/>
      <c r="K138" s="217"/>
      <c r="L138" s="140"/>
      <c r="M138" s="142"/>
      <c r="N138" s="143"/>
      <c r="O138" s="143"/>
      <c r="P138" s="143"/>
      <c r="Q138" s="143"/>
      <c r="R138" s="143"/>
      <c r="S138" s="143"/>
      <c r="T138" s="144"/>
      <c r="AT138" s="141" t="s">
        <v>171</v>
      </c>
      <c r="AU138" s="141" t="s">
        <v>83</v>
      </c>
      <c r="AV138" s="13" t="s">
        <v>83</v>
      </c>
      <c r="AW138" s="13" t="s">
        <v>30</v>
      </c>
      <c r="AX138" s="13" t="s">
        <v>8</v>
      </c>
      <c r="AY138" s="141" t="s">
        <v>163</v>
      </c>
    </row>
    <row r="139" spans="1:65" s="2" customFormat="1" ht="24.2" customHeight="1">
      <c r="A139" s="29"/>
      <c r="B139" s="190"/>
      <c r="C139" s="210" t="s">
        <v>206</v>
      </c>
      <c r="D139" s="210" t="s">
        <v>165</v>
      </c>
      <c r="E139" s="211" t="s">
        <v>1204</v>
      </c>
      <c r="F139" s="212" t="s">
        <v>1205</v>
      </c>
      <c r="G139" s="213" t="s">
        <v>168</v>
      </c>
      <c r="H139" s="214">
        <v>60.25</v>
      </c>
      <c r="I139" s="175"/>
      <c r="J139" s="215">
        <f>ROUND(I139*H139,0)</f>
        <v>0</v>
      </c>
      <c r="K139" s="212" t="s">
        <v>178</v>
      </c>
      <c r="L139" s="30"/>
      <c r="M139" s="134" t="s">
        <v>1</v>
      </c>
      <c r="N139" s="135" t="s">
        <v>39</v>
      </c>
      <c r="O139" s="136">
        <v>9.6000000000000002E-2</v>
      </c>
      <c r="P139" s="136">
        <f>O139*H139</f>
        <v>5.7839999999999998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38" t="s">
        <v>169</v>
      </c>
      <c r="AT139" s="138" t="s">
        <v>165</v>
      </c>
      <c r="AU139" s="138" t="s">
        <v>83</v>
      </c>
      <c r="AY139" s="17" t="s">
        <v>163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7" t="s">
        <v>8</v>
      </c>
      <c r="BK139" s="139">
        <f>ROUND(I139*H139,0)</f>
        <v>0</v>
      </c>
      <c r="BL139" s="17" t="s">
        <v>169</v>
      </c>
      <c r="BM139" s="138" t="s">
        <v>1306</v>
      </c>
    </row>
    <row r="140" spans="1:65" s="2" customFormat="1" ht="14.45" customHeight="1">
      <c r="A140" s="29"/>
      <c r="B140" s="190"/>
      <c r="C140" s="210" t="s">
        <v>210</v>
      </c>
      <c r="D140" s="210" t="s">
        <v>165</v>
      </c>
      <c r="E140" s="211" t="s">
        <v>207</v>
      </c>
      <c r="F140" s="212" t="s">
        <v>208</v>
      </c>
      <c r="G140" s="213" t="s">
        <v>168</v>
      </c>
      <c r="H140" s="214">
        <v>60.25</v>
      </c>
      <c r="I140" s="175"/>
      <c r="J140" s="215">
        <f>ROUND(I140*H140,0)</f>
        <v>0</v>
      </c>
      <c r="K140" s="212" t="s">
        <v>178</v>
      </c>
      <c r="L140" s="30"/>
      <c r="M140" s="134" t="s">
        <v>1</v>
      </c>
      <c r="N140" s="135" t="s">
        <v>39</v>
      </c>
      <c r="O140" s="136">
        <v>8.9999999999999993E-3</v>
      </c>
      <c r="P140" s="136">
        <f>O140*H140</f>
        <v>0.54225000000000001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38" t="s">
        <v>169</v>
      </c>
      <c r="AT140" s="138" t="s">
        <v>165</v>
      </c>
      <c r="AU140" s="138" t="s">
        <v>83</v>
      </c>
      <c r="AY140" s="17" t="s">
        <v>163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7" t="s">
        <v>8</v>
      </c>
      <c r="BK140" s="139">
        <f>ROUND(I140*H140,0)</f>
        <v>0</v>
      </c>
      <c r="BL140" s="17" t="s">
        <v>169</v>
      </c>
      <c r="BM140" s="138" t="s">
        <v>1307</v>
      </c>
    </row>
    <row r="141" spans="1:65" s="2" customFormat="1" ht="24.2" customHeight="1">
      <c r="A141" s="29"/>
      <c r="B141" s="190"/>
      <c r="C141" s="210" t="s">
        <v>216</v>
      </c>
      <c r="D141" s="210" t="s">
        <v>165</v>
      </c>
      <c r="E141" s="211" t="s">
        <v>1208</v>
      </c>
      <c r="F141" s="212" t="s">
        <v>218</v>
      </c>
      <c r="G141" s="213" t="s">
        <v>168</v>
      </c>
      <c r="H141" s="214">
        <v>41.9</v>
      </c>
      <c r="I141" s="175"/>
      <c r="J141" s="215">
        <f>ROUND(I141*H141,0)</f>
        <v>0</v>
      </c>
      <c r="K141" s="212" t="s">
        <v>178</v>
      </c>
      <c r="L141" s="30"/>
      <c r="M141" s="134" t="s">
        <v>1</v>
      </c>
      <c r="N141" s="135" t="s">
        <v>39</v>
      </c>
      <c r="O141" s="136">
        <v>0.32800000000000001</v>
      </c>
      <c r="P141" s="136">
        <f>O141*H141</f>
        <v>13.7432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38" t="s">
        <v>169</v>
      </c>
      <c r="AT141" s="138" t="s">
        <v>165</v>
      </c>
      <c r="AU141" s="138" t="s">
        <v>83</v>
      </c>
      <c r="AY141" s="17" t="s">
        <v>163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7" t="s">
        <v>8</v>
      </c>
      <c r="BK141" s="139">
        <f>ROUND(I141*H141,0)</f>
        <v>0</v>
      </c>
      <c r="BL141" s="17" t="s">
        <v>169</v>
      </c>
      <c r="BM141" s="138" t="s">
        <v>1308</v>
      </c>
    </row>
    <row r="142" spans="1:65" s="13" customFormat="1">
      <c r="B142" s="216"/>
      <c r="C142" s="217"/>
      <c r="D142" s="218" t="s">
        <v>171</v>
      </c>
      <c r="E142" s="219" t="s">
        <v>1</v>
      </c>
      <c r="F142" s="220" t="s">
        <v>1309</v>
      </c>
      <c r="G142" s="217"/>
      <c r="H142" s="221">
        <v>41.9</v>
      </c>
      <c r="I142" s="217"/>
      <c r="J142" s="217"/>
      <c r="K142" s="217"/>
      <c r="L142" s="140"/>
      <c r="M142" s="142"/>
      <c r="N142" s="143"/>
      <c r="O142" s="143"/>
      <c r="P142" s="143"/>
      <c r="Q142" s="143"/>
      <c r="R142" s="143"/>
      <c r="S142" s="143"/>
      <c r="T142" s="144"/>
      <c r="AT142" s="141" t="s">
        <v>171</v>
      </c>
      <c r="AU142" s="141" t="s">
        <v>83</v>
      </c>
      <c r="AV142" s="13" t="s">
        <v>83</v>
      </c>
      <c r="AW142" s="13" t="s">
        <v>30</v>
      </c>
      <c r="AX142" s="13" t="s">
        <v>8</v>
      </c>
      <c r="AY142" s="141" t="s">
        <v>163</v>
      </c>
    </row>
    <row r="143" spans="1:65" s="2" customFormat="1" ht="24.2" customHeight="1">
      <c r="A143" s="29"/>
      <c r="B143" s="190"/>
      <c r="C143" s="210" t="s">
        <v>221</v>
      </c>
      <c r="D143" s="210" t="s">
        <v>165</v>
      </c>
      <c r="E143" s="211" t="s">
        <v>1211</v>
      </c>
      <c r="F143" s="212" t="s">
        <v>1212</v>
      </c>
      <c r="G143" s="213" t="s">
        <v>168</v>
      </c>
      <c r="H143" s="214">
        <v>15.4</v>
      </c>
      <c r="I143" s="175"/>
      <c r="J143" s="215">
        <f>ROUND(I143*H143,0)</f>
        <v>0</v>
      </c>
      <c r="K143" s="212" t="s">
        <v>178</v>
      </c>
      <c r="L143" s="30"/>
      <c r="M143" s="134" t="s">
        <v>1</v>
      </c>
      <c r="N143" s="135" t="s">
        <v>39</v>
      </c>
      <c r="O143" s="136">
        <v>0.435</v>
      </c>
      <c r="P143" s="136">
        <f>O143*H143</f>
        <v>6.6989999999999998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38" t="s">
        <v>169</v>
      </c>
      <c r="AT143" s="138" t="s">
        <v>165</v>
      </c>
      <c r="AU143" s="138" t="s">
        <v>83</v>
      </c>
      <c r="AY143" s="17" t="s">
        <v>163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7" t="s">
        <v>8</v>
      </c>
      <c r="BK143" s="139">
        <f>ROUND(I143*H143,0)</f>
        <v>0</v>
      </c>
      <c r="BL143" s="17" t="s">
        <v>169</v>
      </c>
      <c r="BM143" s="138" t="s">
        <v>1310</v>
      </c>
    </row>
    <row r="144" spans="1:65" s="13" customFormat="1">
      <c r="B144" s="216"/>
      <c r="C144" s="217"/>
      <c r="D144" s="218" t="s">
        <v>171</v>
      </c>
      <c r="E144" s="219" t="s">
        <v>1</v>
      </c>
      <c r="F144" s="220" t="s">
        <v>1311</v>
      </c>
      <c r="G144" s="217"/>
      <c r="H144" s="221">
        <v>9.9</v>
      </c>
      <c r="I144" s="217"/>
      <c r="J144" s="217"/>
      <c r="K144" s="217"/>
      <c r="L144" s="140"/>
      <c r="M144" s="142"/>
      <c r="N144" s="143"/>
      <c r="O144" s="143"/>
      <c r="P144" s="143"/>
      <c r="Q144" s="143"/>
      <c r="R144" s="143"/>
      <c r="S144" s="143"/>
      <c r="T144" s="144"/>
      <c r="AT144" s="141" t="s">
        <v>171</v>
      </c>
      <c r="AU144" s="141" t="s">
        <v>83</v>
      </c>
      <c r="AV144" s="13" t="s">
        <v>83</v>
      </c>
      <c r="AW144" s="13" t="s">
        <v>30</v>
      </c>
      <c r="AX144" s="13" t="s">
        <v>74</v>
      </c>
      <c r="AY144" s="141" t="s">
        <v>163</v>
      </c>
    </row>
    <row r="145" spans="1:65" s="13" customFormat="1">
      <c r="B145" s="216"/>
      <c r="C145" s="217"/>
      <c r="D145" s="218" t="s">
        <v>171</v>
      </c>
      <c r="E145" s="219" t="s">
        <v>1</v>
      </c>
      <c r="F145" s="220" t="s">
        <v>1312</v>
      </c>
      <c r="G145" s="217"/>
      <c r="H145" s="221">
        <v>5.5</v>
      </c>
      <c r="I145" s="217"/>
      <c r="J145" s="217"/>
      <c r="K145" s="217"/>
      <c r="L145" s="140"/>
      <c r="M145" s="142"/>
      <c r="N145" s="143"/>
      <c r="O145" s="143"/>
      <c r="P145" s="143"/>
      <c r="Q145" s="143"/>
      <c r="R145" s="143"/>
      <c r="S145" s="143"/>
      <c r="T145" s="144"/>
      <c r="AT145" s="141" t="s">
        <v>171</v>
      </c>
      <c r="AU145" s="141" t="s">
        <v>83</v>
      </c>
      <c r="AV145" s="13" t="s">
        <v>83</v>
      </c>
      <c r="AW145" s="13" t="s">
        <v>30</v>
      </c>
      <c r="AX145" s="13" t="s">
        <v>74</v>
      </c>
      <c r="AY145" s="141" t="s">
        <v>163</v>
      </c>
    </row>
    <row r="146" spans="1:65" s="15" customFormat="1">
      <c r="B146" s="234"/>
      <c r="C146" s="235"/>
      <c r="D146" s="218" t="s">
        <v>171</v>
      </c>
      <c r="E146" s="236" t="s">
        <v>1</v>
      </c>
      <c r="F146" s="237" t="s">
        <v>317</v>
      </c>
      <c r="G146" s="235"/>
      <c r="H146" s="238">
        <v>15.4</v>
      </c>
      <c r="I146" s="235"/>
      <c r="J146" s="235"/>
      <c r="K146" s="235"/>
      <c r="L146" s="153"/>
      <c r="M146" s="155"/>
      <c r="N146" s="156"/>
      <c r="O146" s="156"/>
      <c r="P146" s="156"/>
      <c r="Q146" s="156"/>
      <c r="R146" s="156"/>
      <c r="S146" s="156"/>
      <c r="T146" s="157"/>
      <c r="AT146" s="154" t="s">
        <v>171</v>
      </c>
      <c r="AU146" s="154" t="s">
        <v>83</v>
      </c>
      <c r="AV146" s="15" t="s">
        <v>169</v>
      </c>
      <c r="AW146" s="15" t="s">
        <v>30</v>
      </c>
      <c r="AX146" s="15" t="s">
        <v>8</v>
      </c>
      <c r="AY146" s="154" t="s">
        <v>163</v>
      </c>
    </row>
    <row r="147" spans="1:65" s="2" customFormat="1" ht="14.45" customHeight="1">
      <c r="A147" s="29"/>
      <c r="B147" s="190"/>
      <c r="C147" s="227" t="s">
        <v>225</v>
      </c>
      <c r="D147" s="227" t="s">
        <v>238</v>
      </c>
      <c r="E147" s="228" t="s">
        <v>1313</v>
      </c>
      <c r="F147" s="229" t="s">
        <v>1314</v>
      </c>
      <c r="G147" s="230" t="s">
        <v>213</v>
      </c>
      <c r="H147" s="231">
        <v>25.718</v>
      </c>
      <c r="I147" s="176"/>
      <c r="J147" s="232">
        <f>ROUND(I147*H147,0)</f>
        <v>0</v>
      </c>
      <c r="K147" s="229" t="s">
        <v>178</v>
      </c>
      <c r="L147" s="150"/>
      <c r="M147" s="151" t="s">
        <v>1</v>
      </c>
      <c r="N147" s="152" t="s">
        <v>39</v>
      </c>
      <c r="O147" s="136">
        <v>0</v>
      </c>
      <c r="P147" s="136">
        <f>O147*H147</f>
        <v>0</v>
      </c>
      <c r="Q147" s="136">
        <v>1</v>
      </c>
      <c r="R147" s="136">
        <f>Q147*H147</f>
        <v>25.718</v>
      </c>
      <c r="S147" s="136">
        <v>0</v>
      </c>
      <c r="T147" s="137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38" t="s">
        <v>201</v>
      </c>
      <c r="AT147" s="138" t="s">
        <v>238</v>
      </c>
      <c r="AU147" s="138" t="s">
        <v>83</v>
      </c>
      <c r="AY147" s="17" t="s">
        <v>163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7" t="s">
        <v>8</v>
      </c>
      <c r="BK147" s="139">
        <f>ROUND(I147*H147,0)</f>
        <v>0</v>
      </c>
      <c r="BL147" s="17" t="s">
        <v>169</v>
      </c>
      <c r="BM147" s="138" t="s">
        <v>1315</v>
      </c>
    </row>
    <row r="148" spans="1:65" s="13" customFormat="1">
      <c r="B148" s="216"/>
      <c r="C148" s="217"/>
      <c r="D148" s="218" t="s">
        <v>171</v>
      </c>
      <c r="E148" s="219" t="s">
        <v>1</v>
      </c>
      <c r="F148" s="220" t="s">
        <v>1316</v>
      </c>
      <c r="G148" s="217"/>
      <c r="H148" s="221">
        <v>25.718</v>
      </c>
      <c r="I148" s="217"/>
      <c r="J148" s="217"/>
      <c r="K148" s="217"/>
      <c r="L148" s="140"/>
      <c r="M148" s="142"/>
      <c r="N148" s="143"/>
      <c r="O148" s="143"/>
      <c r="P148" s="143"/>
      <c r="Q148" s="143"/>
      <c r="R148" s="143"/>
      <c r="S148" s="143"/>
      <c r="T148" s="144"/>
      <c r="AT148" s="141" t="s">
        <v>171</v>
      </c>
      <c r="AU148" s="141" t="s">
        <v>83</v>
      </c>
      <c r="AV148" s="13" t="s">
        <v>83</v>
      </c>
      <c r="AW148" s="13" t="s">
        <v>30</v>
      </c>
      <c r="AX148" s="13" t="s">
        <v>8</v>
      </c>
      <c r="AY148" s="141" t="s">
        <v>163</v>
      </c>
    </row>
    <row r="149" spans="1:65" s="12" customFormat="1" ht="22.9" customHeight="1">
      <c r="B149" s="203"/>
      <c r="C149" s="204"/>
      <c r="D149" s="205" t="s">
        <v>73</v>
      </c>
      <c r="E149" s="208" t="s">
        <v>174</v>
      </c>
      <c r="F149" s="208" t="s">
        <v>293</v>
      </c>
      <c r="G149" s="204"/>
      <c r="H149" s="204"/>
      <c r="I149" s="204"/>
      <c r="J149" s="209">
        <f>BK149</f>
        <v>0</v>
      </c>
      <c r="K149" s="204"/>
      <c r="L149" s="126"/>
      <c r="M149" s="128"/>
      <c r="N149" s="129"/>
      <c r="O149" s="129"/>
      <c r="P149" s="130">
        <f>P150</f>
        <v>2.8050000000000002</v>
      </c>
      <c r="Q149" s="129"/>
      <c r="R149" s="130">
        <f>R150</f>
        <v>0</v>
      </c>
      <c r="S149" s="129"/>
      <c r="T149" s="131">
        <f>T150</f>
        <v>0</v>
      </c>
      <c r="AR149" s="127" t="s">
        <v>8</v>
      </c>
      <c r="AT149" s="132" t="s">
        <v>73</v>
      </c>
      <c r="AU149" s="132" t="s">
        <v>8</v>
      </c>
      <c r="AY149" s="127" t="s">
        <v>163</v>
      </c>
      <c r="BK149" s="133">
        <f>BK150</f>
        <v>0</v>
      </c>
    </row>
    <row r="150" spans="1:65" s="2" customFormat="1" ht="14.45" customHeight="1">
      <c r="A150" s="29"/>
      <c r="B150" s="190"/>
      <c r="C150" s="210" t="s">
        <v>229</v>
      </c>
      <c r="D150" s="210" t="s">
        <v>165</v>
      </c>
      <c r="E150" s="211" t="s">
        <v>1317</v>
      </c>
      <c r="F150" s="212" t="s">
        <v>1318</v>
      </c>
      <c r="G150" s="213" t="s">
        <v>246</v>
      </c>
      <c r="H150" s="214">
        <v>33</v>
      </c>
      <c r="I150" s="175"/>
      <c r="J150" s="215">
        <f>ROUND(I150*H150,0)</f>
        <v>0</v>
      </c>
      <c r="K150" s="212" t="s">
        <v>178</v>
      </c>
      <c r="L150" s="30"/>
      <c r="M150" s="134" t="s">
        <v>1</v>
      </c>
      <c r="N150" s="135" t="s">
        <v>39</v>
      </c>
      <c r="O150" s="136">
        <v>8.5000000000000006E-2</v>
      </c>
      <c r="P150" s="136">
        <f>O150*H150</f>
        <v>2.8050000000000002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38" t="s">
        <v>169</v>
      </c>
      <c r="AT150" s="138" t="s">
        <v>165</v>
      </c>
      <c r="AU150" s="138" t="s">
        <v>83</v>
      </c>
      <c r="AY150" s="17" t="s">
        <v>163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7" t="s">
        <v>8</v>
      </c>
      <c r="BK150" s="139">
        <f>ROUND(I150*H150,0)</f>
        <v>0</v>
      </c>
      <c r="BL150" s="17" t="s">
        <v>169</v>
      </c>
      <c r="BM150" s="138" t="s">
        <v>1319</v>
      </c>
    </row>
    <row r="151" spans="1:65" s="12" customFormat="1" ht="22.9" customHeight="1">
      <c r="B151" s="203"/>
      <c r="C151" s="204"/>
      <c r="D151" s="205" t="s">
        <v>73</v>
      </c>
      <c r="E151" s="208" t="s">
        <v>169</v>
      </c>
      <c r="F151" s="208" t="s">
        <v>576</v>
      </c>
      <c r="G151" s="204"/>
      <c r="H151" s="204"/>
      <c r="I151" s="204"/>
      <c r="J151" s="209">
        <f>BK151</f>
        <v>0</v>
      </c>
      <c r="K151" s="204"/>
      <c r="L151" s="126"/>
      <c r="M151" s="128"/>
      <c r="N151" s="129"/>
      <c r="O151" s="129"/>
      <c r="P151" s="130">
        <f>SUM(P152:P157)</f>
        <v>6.6301779999999999</v>
      </c>
      <c r="Q151" s="129"/>
      <c r="R151" s="130">
        <f>SUM(R152:R157)</f>
        <v>7.9462845000000009</v>
      </c>
      <c r="S151" s="129"/>
      <c r="T151" s="131">
        <f>SUM(T152:T157)</f>
        <v>0</v>
      </c>
      <c r="AR151" s="127" t="s">
        <v>8</v>
      </c>
      <c r="AT151" s="132" t="s">
        <v>73</v>
      </c>
      <c r="AU151" s="132" t="s">
        <v>8</v>
      </c>
      <c r="AY151" s="127" t="s">
        <v>163</v>
      </c>
      <c r="BK151" s="133">
        <f>SUM(BK152:BK157)</f>
        <v>0</v>
      </c>
    </row>
    <row r="152" spans="1:65" s="2" customFormat="1" ht="24.2" customHeight="1">
      <c r="A152" s="29"/>
      <c r="B152" s="190"/>
      <c r="C152" s="210" t="s">
        <v>9</v>
      </c>
      <c r="D152" s="210" t="s">
        <v>165</v>
      </c>
      <c r="E152" s="211" t="s">
        <v>1320</v>
      </c>
      <c r="F152" s="212" t="s">
        <v>1321</v>
      </c>
      <c r="G152" s="213" t="s">
        <v>168</v>
      </c>
      <c r="H152" s="214">
        <v>2.95</v>
      </c>
      <c r="I152" s="175"/>
      <c r="J152" s="215">
        <f>ROUND(I152*H152,0)</f>
        <v>0</v>
      </c>
      <c r="K152" s="212" t="s">
        <v>178</v>
      </c>
      <c r="L152" s="30"/>
      <c r="M152" s="134" t="s">
        <v>1</v>
      </c>
      <c r="N152" s="135" t="s">
        <v>39</v>
      </c>
      <c r="O152" s="136">
        <v>1.6950000000000001</v>
      </c>
      <c r="P152" s="136">
        <f>O152*H152</f>
        <v>5.0002500000000003</v>
      </c>
      <c r="Q152" s="136">
        <v>1.8907700000000001</v>
      </c>
      <c r="R152" s="136">
        <f>Q152*H152</f>
        <v>5.5777715000000008</v>
      </c>
      <c r="S152" s="136">
        <v>0</v>
      </c>
      <c r="T152" s="137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38" t="s">
        <v>169</v>
      </c>
      <c r="AT152" s="138" t="s">
        <v>165</v>
      </c>
      <c r="AU152" s="138" t="s">
        <v>83</v>
      </c>
      <c r="AY152" s="17" t="s">
        <v>163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7" t="s">
        <v>8</v>
      </c>
      <c r="BK152" s="139">
        <f>ROUND(I152*H152,0)</f>
        <v>0</v>
      </c>
      <c r="BL152" s="17" t="s">
        <v>169</v>
      </c>
      <c r="BM152" s="138" t="s">
        <v>1322</v>
      </c>
    </row>
    <row r="153" spans="1:65" s="13" customFormat="1">
      <c r="B153" s="216"/>
      <c r="C153" s="217"/>
      <c r="D153" s="218" t="s">
        <v>171</v>
      </c>
      <c r="E153" s="219" t="s">
        <v>1</v>
      </c>
      <c r="F153" s="220" t="s">
        <v>1323</v>
      </c>
      <c r="G153" s="217"/>
      <c r="H153" s="221">
        <v>2.95</v>
      </c>
      <c r="I153" s="217"/>
      <c r="J153" s="217"/>
      <c r="K153" s="217"/>
      <c r="L153" s="140"/>
      <c r="M153" s="142"/>
      <c r="N153" s="143"/>
      <c r="O153" s="143"/>
      <c r="P153" s="143"/>
      <c r="Q153" s="143"/>
      <c r="R153" s="143"/>
      <c r="S153" s="143"/>
      <c r="T153" s="144"/>
      <c r="AT153" s="141" t="s">
        <v>171</v>
      </c>
      <c r="AU153" s="141" t="s">
        <v>83</v>
      </c>
      <c r="AV153" s="13" t="s">
        <v>83</v>
      </c>
      <c r="AW153" s="13" t="s">
        <v>30</v>
      </c>
      <c r="AX153" s="13" t="s">
        <v>8</v>
      </c>
      <c r="AY153" s="141" t="s">
        <v>163</v>
      </c>
    </row>
    <row r="154" spans="1:65" s="2" customFormat="1" ht="14.45" customHeight="1">
      <c r="A154" s="29"/>
      <c r="B154" s="190"/>
      <c r="C154" s="210" t="s">
        <v>237</v>
      </c>
      <c r="D154" s="210" t="s">
        <v>165</v>
      </c>
      <c r="E154" s="211" t="s">
        <v>1324</v>
      </c>
      <c r="F154" s="212" t="s">
        <v>1325</v>
      </c>
      <c r="G154" s="213" t="s">
        <v>168</v>
      </c>
      <c r="H154" s="214">
        <v>1.2</v>
      </c>
      <c r="I154" s="175"/>
      <c r="J154" s="215">
        <f>ROUND(I154*H154,0)</f>
        <v>0</v>
      </c>
      <c r="K154" s="212" t="s">
        <v>178</v>
      </c>
      <c r="L154" s="30"/>
      <c r="M154" s="134" t="s">
        <v>1</v>
      </c>
      <c r="N154" s="135" t="s">
        <v>39</v>
      </c>
      <c r="O154" s="136">
        <v>1.3169999999999999</v>
      </c>
      <c r="P154" s="136">
        <f>O154*H154</f>
        <v>1.5803999999999998</v>
      </c>
      <c r="Q154" s="136">
        <v>1.8907700000000001</v>
      </c>
      <c r="R154" s="136">
        <f>Q154*H154</f>
        <v>2.2689240000000002</v>
      </c>
      <c r="S154" s="136">
        <v>0</v>
      </c>
      <c r="T154" s="137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38" t="s">
        <v>169</v>
      </c>
      <c r="AT154" s="138" t="s">
        <v>165</v>
      </c>
      <c r="AU154" s="138" t="s">
        <v>83</v>
      </c>
      <c r="AY154" s="17" t="s">
        <v>163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7" t="s">
        <v>8</v>
      </c>
      <c r="BK154" s="139">
        <f>ROUND(I154*H154,0)</f>
        <v>0</v>
      </c>
      <c r="BL154" s="17" t="s">
        <v>169</v>
      </c>
      <c r="BM154" s="138" t="s">
        <v>1326</v>
      </c>
    </row>
    <row r="155" spans="1:65" s="13" customFormat="1">
      <c r="B155" s="216"/>
      <c r="C155" s="217"/>
      <c r="D155" s="218" t="s">
        <v>171</v>
      </c>
      <c r="E155" s="219" t="s">
        <v>1</v>
      </c>
      <c r="F155" s="220" t="s">
        <v>1327</v>
      </c>
      <c r="G155" s="217"/>
      <c r="H155" s="221">
        <v>1.2</v>
      </c>
      <c r="I155" s="217"/>
      <c r="J155" s="217"/>
      <c r="K155" s="217"/>
      <c r="L155" s="140"/>
      <c r="M155" s="142"/>
      <c r="N155" s="143"/>
      <c r="O155" s="143"/>
      <c r="P155" s="143"/>
      <c r="Q155" s="143"/>
      <c r="R155" s="143"/>
      <c r="S155" s="143"/>
      <c r="T155" s="144"/>
      <c r="AT155" s="141" t="s">
        <v>171</v>
      </c>
      <c r="AU155" s="141" t="s">
        <v>83</v>
      </c>
      <c r="AV155" s="13" t="s">
        <v>83</v>
      </c>
      <c r="AW155" s="13" t="s">
        <v>30</v>
      </c>
      <c r="AX155" s="13" t="s">
        <v>8</v>
      </c>
      <c r="AY155" s="141" t="s">
        <v>163</v>
      </c>
    </row>
    <row r="156" spans="1:65" s="2" customFormat="1" ht="24.2" customHeight="1">
      <c r="A156" s="29"/>
      <c r="B156" s="190"/>
      <c r="C156" s="210" t="s">
        <v>243</v>
      </c>
      <c r="D156" s="210" t="s">
        <v>165</v>
      </c>
      <c r="E156" s="211" t="s">
        <v>1328</v>
      </c>
      <c r="F156" s="212" t="s">
        <v>1329</v>
      </c>
      <c r="G156" s="213" t="s">
        <v>168</v>
      </c>
      <c r="H156" s="214">
        <v>4.1000000000000002E-2</v>
      </c>
      <c r="I156" s="175"/>
      <c r="J156" s="215">
        <f>ROUND(I156*H156,0)</f>
        <v>0</v>
      </c>
      <c r="K156" s="212" t="s">
        <v>178</v>
      </c>
      <c r="L156" s="30"/>
      <c r="M156" s="134" t="s">
        <v>1</v>
      </c>
      <c r="N156" s="135" t="s">
        <v>39</v>
      </c>
      <c r="O156" s="136">
        <v>1.208</v>
      </c>
      <c r="P156" s="136">
        <f>O156*H156</f>
        <v>4.9528000000000003E-2</v>
      </c>
      <c r="Q156" s="136">
        <v>2.4289999999999998</v>
      </c>
      <c r="R156" s="136">
        <f>Q156*H156</f>
        <v>9.9588999999999997E-2</v>
      </c>
      <c r="S156" s="136">
        <v>0</v>
      </c>
      <c r="T156" s="137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38" t="s">
        <v>169</v>
      </c>
      <c r="AT156" s="138" t="s">
        <v>165</v>
      </c>
      <c r="AU156" s="138" t="s">
        <v>83</v>
      </c>
      <c r="AY156" s="17" t="s">
        <v>163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7" t="s">
        <v>8</v>
      </c>
      <c r="BK156" s="139">
        <f>ROUND(I156*H156,0)</f>
        <v>0</v>
      </c>
      <c r="BL156" s="17" t="s">
        <v>169</v>
      </c>
      <c r="BM156" s="138" t="s">
        <v>1330</v>
      </c>
    </row>
    <row r="157" spans="1:65" s="13" customFormat="1">
      <c r="B157" s="216"/>
      <c r="C157" s="217"/>
      <c r="D157" s="218" t="s">
        <v>171</v>
      </c>
      <c r="E157" s="219" t="s">
        <v>1</v>
      </c>
      <c r="F157" s="220" t="s">
        <v>1331</v>
      </c>
      <c r="G157" s="217"/>
      <c r="H157" s="221">
        <v>4.1000000000000002E-2</v>
      </c>
      <c r="I157" s="217"/>
      <c r="J157" s="217"/>
      <c r="K157" s="217"/>
      <c r="L157" s="140"/>
      <c r="M157" s="142"/>
      <c r="N157" s="143"/>
      <c r="O157" s="143"/>
      <c r="P157" s="143"/>
      <c r="Q157" s="143"/>
      <c r="R157" s="143"/>
      <c r="S157" s="143"/>
      <c r="T157" s="144"/>
      <c r="AT157" s="141" t="s">
        <v>171</v>
      </c>
      <c r="AU157" s="141" t="s">
        <v>83</v>
      </c>
      <c r="AV157" s="13" t="s">
        <v>83</v>
      </c>
      <c r="AW157" s="13" t="s">
        <v>30</v>
      </c>
      <c r="AX157" s="13" t="s">
        <v>8</v>
      </c>
      <c r="AY157" s="141" t="s">
        <v>163</v>
      </c>
    </row>
    <row r="158" spans="1:65" s="12" customFormat="1" ht="22.9" customHeight="1">
      <c r="B158" s="203"/>
      <c r="C158" s="204"/>
      <c r="D158" s="205" t="s">
        <v>73</v>
      </c>
      <c r="E158" s="208" t="s">
        <v>201</v>
      </c>
      <c r="F158" s="208" t="s">
        <v>373</v>
      </c>
      <c r="G158" s="204"/>
      <c r="H158" s="204"/>
      <c r="I158" s="204"/>
      <c r="J158" s="209">
        <f>BK158</f>
        <v>0</v>
      </c>
      <c r="K158" s="204"/>
      <c r="L158" s="126"/>
      <c r="M158" s="128"/>
      <c r="N158" s="129"/>
      <c r="O158" s="129"/>
      <c r="P158" s="130">
        <f>SUM(P159:P170)</f>
        <v>13.495999999999999</v>
      </c>
      <c r="Q158" s="129"/>
      <c r="R158" s="130">
        <f>SUM(R159:R170)</f>
        <v>0.18163235</v>
      </c>
      <c r="S158" s="129"/>
      <c r="T158" s="131">
        <f>SUM(T159:T170)</f>
        <v>0</v>
      </c>
      <c r="AR158" s="127" t="s">
        <v>8</v>
      </c>
      <c r="AT158" s="132" t="s">
        <v>73</v>
      </c>
      <c r="AU158" s="132" t="s">
        <v>8</v>
      </c>
      <c r="AY158" s="127" t="s">
        <v>163</v>
      </c>
      <c r="BK158" s="133">
        <f>SUM(BK159:BK170)</f>
        <v>0</v>
      </c>
    </row>
    <row r="159" spans="1:65" s="2" customFormat="1" ht="37.9" customHeight="1">
      <c r="A159" s="29"/>
      <c r="B159" s="190"/>
      <c r="C159" s="210" t="s">
        <v>249</v>
      </c>
      <c r="D159" s="210" t="s">
        <v>165</v>
      </c>
      <c r="E159" s="211" t="s">
        <v>1332</v>
      </c>
      <c r="F159" s="212" t="s">
        <v>1333</v>
      </c>
      <c r="G159" s="213" t="s">
        <v>1061</v>
      </c>
      <c r="H159" s="214">
        <v>2</v>
      </c>
      <c r="I159" s="175"/>
      <c r="J159" s="215">
        <f>ROUND(I159*H159,0)</f>
        <v>0</v>
      </c>
      <c r="K159" s="212" t="s">
        <v>1</v>
      </c>
      <c r="L159" s="30"/>
      <c r="M159" s="134" t="s">
        <v>1</v>
      </c>
      <c r="N159" s="135" t="s">
        <v>39</v>
      </c>
      <c r="O159" s="136">
        <v>0</v>
      </c>
      <c r="P159" s="136">
        <f>O159*H159</f>
        <v>0</v>
      </c>
      <c r="Q159" s="136">
        <v>0</v>
      </c>
      <c r="R159" s="136">
        <f>Q159*H159</f>
        <v>0</v>
      </c>
      <c r="S159" s="136">
        <v>0</v>
      </c>
      <c r="T159" s="137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38" t="s">
        <v>169</v>
      </c>
      <c r="AT159" s="138" t="s">
        <v>165</v>
      </c>
      <c r="AU159" s="138" t="s">
        <v>83</v>
      </c>
      <c r="AY159" s="17" t="s">
        <v>163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7" t="s">
        <v>8</v>
      </c>
      <c r="BK159" s="139">
        <f>ROUND(I159*H159,0)</f>
        <v>0</v>
      </c>
      <c r="BL159" s="17" t="s">
        <v>169</v>
      </c>
      <c r="BM159" s="138" t="s">
        <v>1334</v>
      </c>
    </row>
    <row r="160" spans="1:65" s="2" customFormat="1" ht="24.2" customHeight="1">
      <c r="A160" s="29"/>
      <c r="B160" s="190"/>
      <c r="C160" s="210" t="s">
        <v>255</v>
      </c>
      <c r="D160" s="210" t="s">
        <v>165</v>
      </c>
      <c r="E160" s="211" t="s">
        <v>1335</v>
      </c>
      <c r="F160" s="212" t="s">
        <v>1336</v>
      </c>
      <c r="G160" s="213" t="s">
        <v>246</v>
      </c>
      <c r="H160" s="214">
        <v>22</v>
      </c>
      <c r="I160" s="175"/>
      <c r="J160" s="215">
        <f>ROUND(I160*H160,0)</f>
        <v>0</v>
      </c>
      <c r="K160" s="212" t="s">
        <v>178</v>
      </c>
      <c r="L160" s="30"/>
      <c r="M160" s="134" t="s">
        <v>1</v>
      </c>
      <c r="N160" s="135" t="s">
        <v>39</v>
      </c>
      <c r="O160" s="136">
        <v>0.29199999999999998</v>
      </c>
      <c r="P160" s="136">
        <f>O160*H160</f>
        <v>6.4239999999999995</v>
      </c>
      <c r="Q160" s="136">
        <v>1.1E-5</v>
      </c>
      <c r="R160" s="136">
        <f>Q160*H160</f>
        <v>2.42E-4</v>
      </c>
      <c r="S160" s="136">
        <v>0</v>
      </c>
      <c r="T160" s="137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38" t="s">
        <v>169</v>
      </c>
      <c r="AT160" s="138" t="s">
        <v>165</v>
      </c>
      <c r="AU160" s="138" t="s">
        <v>83</v>
      </c>
      <c r="AY160" s="17" t="s">
        <v>163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8</v>
      </c>
      <c r="BK160" s="139">
        <f>ROUND(I160*H160,0)</f>
        <v>0</v>
      </c>
      <c r="BL160" s="17" t="s">
        <v>169</v>
      </c>
      <c r="BM160" s="138" t="s">
        <v>1337</v>
      </c>
    </row>
    <row r="161" spans="1:65" s="2" customFormat="1" ht="14.45" customHeight="1">
      <c r="A161" s="29"/>
      <c r="B161" s="190"/>
      <c r="C161" s="227" t="s">
        <v>261</v>
      </c>
      <c r="D161" s="227" t="s">
        <v>238</v>
      </c>
      <c r="E161" s="228" t="s">
        <v>1338</v>
      </c>
      <c r="F161" s="229" t="s">
        <v>1339</v>
      </c>
      <c r="G161" s="230" t="s">
        <v>246</v>
      </c>
      <c r="H161" s="231">
        <v>22.66</v>
      </c>
      <c r="I161" s="176"/>
      <c r="J161" s="232">
        <f>ROUND(I161*H161,0)</f>
        <v>0</v>
      </c>
      <c r="K161" s="229" t="s">
        <v>178</v>
      </c>
      <c r="L161" s="150"/>
      <c r="M161" s="151" t="s">
        <v>1</v>
      </c>
      <c r="N161" s="152" t="s">
        <v>39</v>
      </c>
      <c r="O161" s="136">
        <v>0</v>
      </c>
      <c r="P161" s="136">
        <f>O161*H161</f>
        <v>0</v>
      </c>
      <c r="Q161" s="136">
        <v>4.3099999999999996E-3</v>
      </c>
      <c r="R161" s="136">
        <f>Q161*H161</f>
        <v>9.766459999999999E-2</v>
      </c>
      <c r="S161" s="136">
        <v>0</v>
      </c>
      <c r="T161" s="137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38" t="s">
        <v>201</v>
      </c>
      <c r="AT161" s="138" t="s">
        <v>238</v>
      </c>
      <c r="AU161" s="138" t="s">
        <v>83</v>
      </c>
      <c r="AY161" s="17" t="s">
        <v>163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7" t="s">
        <v>8</v>
      </c>
      <c r="BK161" s="139">
        <f>ROUND(I161*H161,0)</f>
        <v>0</v>
      </c>
      <c r="BL161" s="17" t="s">
        <v>169</v>
      </c>
      <c r="BM161" s="138" t="s">
        <v>1340</v>
      </c>
    </row>
    <row r="162" spans="1:65" s="13" customFormat="1">
      <c r="B162" s="216"/>
      <c r="C162" s="217"/>
      <c r="D162" s="218" t="s">
        <v>171</v>
      </c>
      <c r="E162" s="219" t="s">
        <v>1</v>
      </c>
      <c r="F162" s="220" t="s">
        <v>1341</v>
      </c>
      <c r="G162" s="217"/>
      <c r="H162" s="221">
        <v>22.66</v>
      </c>
      <c r="I162" s="217"/>
      <c r="J162" s="217"/>
      <c r="K162" s="217"/>
      <c r="L162" s="140"/>
      <c r="M162" s="142"/>
      <c r="N162" s="143"/>
      <c r="O162" s="143"/>
      <c r="P162" s="143"/>
      <c r="Q162" s="143"/>
      <c r="R162" s="143"/>
      <c r="S162" s="143"/>
      <c r="T162" s="144"/>
      <c r="AT162" s="141" t="s">
        <v>171</v>
      </c>
      <c r="AU162" s="141" t="s">
        <v>83</v>
      </c>
      <c r="AV162" s="13" t="s">
        <v>83</v>
      </c>
      <c r="AW162" s="13" t="s">
        <v>30</v>
      </c>
      <c r="AX162" s="13" t="s">
        <v>8</v>
      </c>
      <c r="AY162" s="141" t="s">
        <v>163</v>
      </c>
    </row>
    <row r="163" spans="1:65" s="2" customFormat="1" ht="24.2" customHeight="1">
      <c r="A163" s="29"/>
      <c r="B163" s="190"/>
      <c r="C163" s="210" t="s">
        <v>7</v>
      </c>
      <c r="D163" s="210" t="s">
        <v>165</v>
      </c>
      <c r="E163" s="211" t="s">
        <v>1342</v>
      </c>
      <c r="F163" s="212" t="s">
        <v>1343</v>
      </c>
      <c r="G163" s="213" t="s">
        <v>246</v>
      </c>
      <c r="H163" s="214">
        <v>11</v>
      </c>
      <c r="I163" s="175"/>
      <c r="J163" s="215">
        <f>ROUND(I163*H163,0)</f>
        <v>0</v>
      </c>
      <c r="K163" s="212" t="s">
        <v>178</v>
      </c>
      <c r="L163" s="30"/>
      <c r="M163" s="134" t="s">
        <v>1</v>
      </c>
      <c r="N163" s="135" t="s">
        <v>39</v>
      </c>
      <c r="O163" s="136">
        <v>0.312</v>
      </c>
      <c r="P163" s="136">
        <f>O163*H163</f>
        <v>3.4319999999999999</v>
      </c>
      <c r="Q163" s="136">
        <v>1.2999999999999999E-5</v>
      </c>
      <c r="R163" s="136">
        <f>Q163*H163</f>
        <v>1.4299999999999998E-4</v>
      </c>
      <c r="S163" s="136">
        <v>0</v>
      </c>
      <c r="T163" s="137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38" t="s">
        <v>169</v>
      </c>
      <c r="AT163" s="138" t="s">
        <v>165</v>
      </c>
      <c r="AU163" s="138" t="s">
        <v>83</v>
      </c>
      <c r="AY163" s="17" t="s">
        <v>163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7" t="s">
        <v>8</v>
      </c>
      <c r="BK163" s="139">
        <f>ROUND(I163*H163,0)</f>
        <v>0</v>
      </c>
      <c r="BL163" s="17" t="s">
        <v>169</v>
      </c>
      <c r="BM163" s="138" t="s">
        <v>1344</v>
      </c>
    </row>
    <row r="164" spans="1:65" s="2" customFormat="1" ht="14.45" customHeight="1">
      <c r="A164" s="29"/>
      <c r="B164" s="190"/>
      <c r="C164" s="227" t="s">
        <v>269</v>
      </c>
      <c r="D164" s="227" t="s">
        <v>238</v>
      </c>
      <c r="E164" s="228" t="s">
        <v>1345</v>
      </c>
      <c r="F164" s="229" t="s">
        <v>1346</v>
      </c>
      <c r="G164" s="230" t="s">
        <v>246</v>
      </c>
      <c r="H164" s="231">
        <v>11.33</v>
      </c>
      <c r="I164" s="176"/>
      <c r="J164" s="232">
        <f>ROUND(I164*H164,0)</f>
        <v>0</v>
      </c>
      <c r="K164" s="229" t="s">
        <v>178</v>
      </c>
      <c r="L164" s="150"/>
      <c r="M164" s="151" t="s">
        <v>1</v>
      </c>
      <c r="N164" s="152" t="s">
        <v>39</v>
      </c>
      <c r="O164" s="136">
        <v>0</v>
      </c>
      <c r="P164" s="136">
        <f>O164*H164</f>
        <v>0</v>
      </c>
      <c r="Q164" s="136">
        <v>6.7299999999999999E-3</v>
      </c>
      <c r="R164" s="136">
        <f>Q164*H164</f>
        <v>7.6250899999999996E-2</v>
      </c>
      <c r="S164" s="136">
        <v>0</v>
      </c>
      <c r="T164" s="137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38" t="s">
        <v>201</v>
      </c>
      <c r="AT164" s="138" t="s">
        <v>238</v>
      </c>
      <c r="AU164" s="138" t="s">
        <v>83</v>
      </c>
      <c r="AY164" s="17" t="s">
        <v>163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7" t="s">
        <v>8</v>
      </c>
      <c r="BK164" s="139">
        <f>ROUND(I164*H164,0)</f>
        <v>0</v>
      </c>
      <c r="BL164" s="17" t="s">
        <v>169</v>
      </c>
      <c r="BM164" s="138" t="s">
        <v>1347</v>
      </c>
    </row>
    <row r="165" spans="1:65" s="13" customFormat="1">
      <c r="B165" s="216"/>
      <c r="C165" s="217"/>
      <c r="D165" s="218" t="s">
        <v>171</v>
      </c>
      <c r="E165" s="219" t="s">
        <v>1</v>
      </c>
      <c r="F165" s="220" t="s">
        <v>1348</v>
      </c>
      <c r="G165" s="217"/>
      <c r="H165" s="221">
        <v>11.33</v>
      </c>
      <c r="I165" s="217"/>
      <c r="J165" s="217"/>
      <c r="K165" s="217"/>
      <c r="L165" s="140"/>
      <c r="M165" s="142"/>
      <c r="N165" s="143"/>
      <c r="O165" s="143"/>
      <c r="P165" s="143"/>
      <c r="Q165" s="143"/>
      <c r="R165" s="143"/>
      <c r="S165" s="143"/>
      <c r="T165" s="144"/>
      <c r="AT165" s="141" t="s">
        <v>171</v>
      </c>
      <c r="AU165" s="141" t="s">
        <v>83</v>
      </c>
      <c r="AV165" s="13" t="s">
        <v>83</v>
      </c>
      <c r="AW165" s="13" t="s">
        <v>30</v>
      </c>
      <c r="AX165" s="13" t="s">
        <v>8</v>
      </c>
      <c r="AY165" s="141" t="s">
        <v>163</v>
      </c>
    </row>
    <row r="166" spans="1:65" s="2" customFormat="1" ht="24.2" customHeight="1">
      <c r="A166" s="29"/>
      <c r="B166" s="190"/>
      <c r="C166" s="210" t="s">
        <v>274</v>
      </c>
      <c r="D166" s="210" t="s">
        <v>165</v>
      </c>
      <c r="E166" s="211" t="s">
        <v>1349</v>
      </c>
      <c r="F166" s="212" t="s">
        <v>1350</v>
      </c>
      <c r="G166" s="213" t="s">
        <v>383</v>
      </c>
      <c r="H166" s="214">
        <v>1</v>
      </c>
      <c r="I166" s="175"/>
      <c r="J166" s="215">
        <f>ROUND(I166*H166,0)</f>
        <v>0</v>
      </c>
      <c r="K166" s="212" t="s">
        <v>178</v>
      </c>
      <c r="L166" s="30"/>
      <c r="M166" s="134" t="s">
        <v>1</v>
      </c>
      <c r="N166" s="135" t="s">
        <v>39</v>
      </c>
      <c r="O166" s="136">
        <v>1.1319999999999999</v>
      </c>
      <c r="P166" s="136">
        <f>O166*H166</f>
        <v>1.1319999999999999</v>
      </c>
      <c r="Q166" s="136">
        <v>1.2500000000000001E-6</v>
      </c>
      <c r="R166" s="136">
        <f>Q166*H166</f>
        <v>1.2500000000000001E-6</v>
      </c>
      <c r="S166" s="136">
        <v>0</v>
      </c>
      <c r="T166" s="137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38" t="s">
        <v>169</v>
      </c>
      <c r="AT166" s="138" t="s">
        <v>165</v>
      </c>
      <c r="AU166" s="138" t="s">
        <v>83</v>
      </c>
      <c r="AY166" s="17" t="s">
        <v>163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8</v>
      </c>
      <c r="BK166" s="139">
        <f>ROUND(I166*H166,0)</f>
        <v>0</v>
      </c>
      <c r="BL166" s="17" t="s">
        <v>169</v>
      </c>
      <c r="BM166" s="138" t="s">
        <v>1351</v>
      </c>
    </row>
    <row r="167" spans="1:65" s="2" customFormat="1" ht="14.45" customHeight="1">
      <c r="A167" s="29"/>
      <c r="B167" s="190"/>
      <c r="C167" s="227" t="s">
        <v>279</v>
      </c>
      <c r="D167" s="227" t="s">
        <v>238</v>
      </c>
      <c r="E167" s="228" t="s">
        <v>1352</v>
      </c>
      <c r="F167" s="229" t="s">
        <v>1353</v>
      </c>
      <c r="G167" s="230" t="s">
        <v>383</v>
      </c>
      <c r="H167" s="231">
        <v>1</v>
      </c>
      <c r="I167" s="176"/>
      <c r="J167" s="232">
        <f>ROUND(I167*H167,0)</f>
        <v>0</v>
      </c>
      <c r="K167" s="229" t="s">
        <v>1</v>
      </c>
      <c r="L167" s="150"/>
      <c r="M167" s="151" t="s">
        <v>1</v>
      </c>
      <c r="N167" s="152" t="s">
        <v>39</v>
      </c>
      <c r="O167" s="136">
        <v>0</v>
      </c>
      <c r="P167" s="136">
        <f>O167*H167</f>
        <v>0</v>
      </c>
      <c r="Q167" s="136">
        <v>6.4000000000000003E-3</v>
      </c>
      <c r="R167" s="136">
        <f>Q167*H167</f>
        <v>6.4000000000000003E-3</v>
      </c>
      <c r="S167" s="136">
        <v>0</v>
      </c>
      <c r="T167" s="137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38" t="s">
        <v>201</v>
      </c>
      <c r="AT167" s="138" t="s">
        <v>238</v>
      </c>
      <c r="AU167" s="138" t="s">
        <v>83</v>
      </c>
      <c r="AY167" s="17" t="s">
        <v>163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7" t="s">
        <v>8</v>
      </c>
      <c r="BK167" s="139">
        <f>ROUND(I167*H167,0)</f>
        <v>0</v>
      </c>
      <c r="BL167" s="17" t="s">
        <v>169</v>
      </c>
      <c r="BM167" s="138" t="s">
        <v>1354</v>
      </c>
    </row>
    <row r="168" spans="1:65" s="2" customFormat="1" ht="24.2" customHeight="1">
      <c r="A168" s="29"/>
      <c r="B168" s="190"/>
      <c r="C168" s="210" t="s">
        <v>287</v>
      </c>
      <c r="D168" s="210" t="s">
        <v>165</v>
      </c>
      <c r="E168" s="211" t="s">
        <v>1355</v>
      </c>
      <c r="F168" s="212" t="s">
        <v>1356</v>
      </c>
      <c r="G168" s="213" t="s">
        <v>1357</v>
      </c>
      <c r="H168" s="214">
        <v>3</v>
      </c>
      <c r="I168" s="175"/>
      <c r="J168" s="215">
        <f>ROUND(I168*H168,0)</f>
        <v>0</v>
      </c>
      <c r="K168" s="212" t="s">
        <v>178</v>
      </c>
      <c r="L168" s="30"/>
      <c r="M168" s="134" t="s">
        <v>1</v>
      </c>
      <c r="N168" s="135" t="s">
        <v>39</v>
      </c>
      <c r="O168" s="136">
        <v>0.83599999999999997</v>
      </c>
      <c r="P168" s="136">
        <f>O168*H168</f>
        <v>2.508</v>
      </c>
      <c r="Q168" s="136">
        <v>3.102E-4</v>
      </c>
      <c r="R168" s="136">
        <f>Q168*H168</f>
        <v>9.3059999999999996E-4</v>
      </c>
      <c r="S168" s="136">
        <v>0</v>
      </c>
      <c r="T168" s="137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38" t="s">
        <v>169</v>
      </c>
      <c r="AT168" s="138" t="s">
        <v>165</v>
      </c>
      <c r="AU168" s="138" t="s">
        <v>83</v>
      </c>
      <c r="AY168" s="17" t="s">
        <v>163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7" t="s">
        <v>8</v>
      </c>
      <c r="BK168" s="139">
        <f>ROUND(I168*H168,0)</f>
        <v>0</v>
      </c>
      <c r="BL168" s="17" t="s">
        <v>169</v>
      </c>
      <c r="BM168" s="138" t="s">
        <v>1358</v>
      </c>
    </row>
    <row r="169" spans="1:65" s="2" customFormat="1" ht="14.45" customHeight="1">
      <c r="A169" s="29"/>
      <c r="B169" s="190"/>
      <c r="C169" s="210" t="s">
        <v>294</v>
      </c>
      <c r="D169" s="210" t="s">
        <v>165</v>
      </c>
      <c r="E169" s="211" t="s">
        <v>1359</v>
      </c>
      <c r="F169" s="212" t="s">
        <v>1360</v>
      </c>
      <c r="G169" s="213" t="s">
        <v>1177</v>
      </c>
      <c r="H169" s="214">
        <v>2</v>
      </c>
      <c r="I169" s="175"/>
      <c r="J169" s="215">
        <f>ROUND(I169*H169,0)</f>
        <v>0</v>
      </c>
      <c r="K169" s="212" t="s">
        <v>1</v>
      </c>
      <c r="L169" s="30"/>
      <c r="M169" s="134" t="s">
        <v>1</v>
      </c>
      <c r="N169" s="135" t="s">
        <v>39</v>
      </c>
      <c r="O169" s="136">
        <v>0</v>
      </c>
      <c r="P169" s="136">
        <f>O169*H169</f>
        <v>0</v>
      </c>
      <c r="Q169" s="136">
        <v>0</v>
      </c>
      <c r="R169" s="136">
        <f>Q169*H169</f>
        <v>0</v>
      </c>
      <c r="S169" s="136">
        <v>0</v>
      </c>
      <c r="T169" s="137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38" t="s">
        <v>169</v>
      </c>
      <c r="AT169" s="138" t="s">
        <v>165</v>
      </c>
      <c r="AU169" s="138" t="s">
        <v>83</v>
      </c>
      <c r="AY169" s="17" t="s">
        <v>163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7" t="s">
        <v>8</v>
      </c>
      <c r="BK169" s="139">
        <f>ROUND(I169*H169,0)</f>
        <v>0</v>
      </c>
      <c r="BL169" s="17" t="s">
        <v>169</v>
      </c>
      <c r="BM169" s="138" t="s">
        <v>1361</v>
      </c>
    </row>
    <row r="170" spans="1:65" s="2" customFormat="1" ht="24.2" customHeight="1">
      <c r="A170" s="29"/>
      <c r="B170" s="190"/>
      <c r="C170" s="210" t="s">
        <v>318</v>
      </c>
      <c r="D170" s="210" t="s">
        <v>165</v>
      </c>
      <c r="E170" s="211" t="s">
        <v>1362</v>
      </c>
      <c r="F170" s="212" t="s">
        <v>1363</v>
      </c>
      <c r="G170" s="213" t="s">
        <v>1177</v>
      </c>
      <c r="H170" s="214">
        <v>2</v>
      </c>
      <c r="I170" s="175"/>
      <c r="J170" s="215">
        <f>ROUND(I170*H170,0)</f>
        <v>0</v>
      </c>
      <c r="K170" s="212" t="s">
        <v>1</v>
      </c>
      <c r="L170" s="30"/>
      <c r="M170" s="134" t="s">
        <v>1</v>
      </c>
      <c r="N170" s="135" t="s">
        <v>39</v>
      </c>
      <c r="O170" s="136">
        <v>0</v>
      </c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38" t="s">
        <v>169</v>
      </c>
      <c r="AT170" s="138" t="s">
        <v>165</v>
      </c>
      <c r="AU170" s="138" t="s">
        <v>83</v>
      </c>
      <c r="AY170" s="17" t="s">
        <v>163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7" t="s">
        <v>8</v>
      </c>
      <c r="BK170" s="139">
        <f>ROUND(I170*H170,0)</f>
        <v>0</v>
      </c>
      <c r="BL170" s="17" t="s">
        <v>169</v>
      </c>
      <c r="BM170" s="138" t="s">
        <v>1364</v>
      </c>
    </row>
    <row r="171" spans="1:65" s="12" customFormat="1" ht="22.9" customHeight="1">
      <c r="B171" s="203"/>
      <c r="C171" s="204"/>
      <c r="D171" s="205" t="s">
        <v>73</v>
      </c>
      <c r="E171" s="208" t="s">
        <v>424</v>
      </c>
      <c r="F171" s="208" t="s">
        <v>425</v>
      </c>
      <c r="G171" s="204"/>
      <c r="H171" s="204"/>
      <c r="I171" s="204"/>
      <c r="J171" s="209">
        <f>BK171</f>
        <v>0</v>
      </c>
      <c r="K171" s="204"/>
      <c r="L171" s="126"/>
      <c r="M171" s="128"/>
      <c r="N171" s="129"/>
      <c r="O171" s="129"/>
      <c r="P171" s="130">
        <f>SUM(P172:P173)</f>
        <v>2.2490419999999998</v>
      </c>
      <c r="Q171" s="129"/>
      <c r="R171" s="130">
        <f>SUM(R172:R173)</f>
        <v>0</v>
      </c>
      <c r="S171" s="129"/>
      <c r="T171" s="131">
        <f>SUM(T172:T173)</f>
        <v>0</v>
      </c>
      <c r="AR171" s="127" t="s">
        <v>8</v>
      </c>
      <c r="AT171" s="132" t="s">
        <v>73</v>
      </c>
      <c r="AU171" s="132" t="s">
        <v>8</v>
      </c>
      <c r="AY171" s="127" t="s">
        <v>163</v>
      </c>
      <c r="BK171" s="133">
        <f>SUM(BK172:BK173)</f>
        <v>0</v>
      </c>
    </row>
    <row r="172" spans="1:65" s="2" customFormat="1" ht="24.2" customHeight="1">
      <c r="A172" s="29"/>
      <c r="B172" s="190"/>
      <c r="C172" s="210" t="s">
        <v>323</v>
      </c>
      <c r="D172" s="210" t="s">
        <v>165</v>
      </c>
      <c r="E172" s="211" t="s">
        <v>431</v>
      </c>
      <c r="F172" s="212" t="s">
        <v>432</v>
      </c>
      <c r="G172" s="213" t="s">
        <v>213</v>
      </c>
      <c r="H172" s="214">
        <v>33.896999999999998</v>
      </c>
      <c r="I172" s="175"/>
      <c r="J172" s="215">
        <f>ROUND(I172*H172,0)</f>
        <v>0</v>
      </c>
      <c r="K172" s="212" t="s">
        <v>178</v>
      </c>
      <c r="L172" s="30"/>
      <c r="M172" s="134" t="s">
        <v>1</v>
      </c>
      <c r="N172" s="135" t="s">
        <v>39</v>
      </c>
      <c r="O172" s="136">
        <v>6.6000000000000003E-2</v>
      </c>
      <c r="P172" s="136">
        <f>O172*H172</f>
        <v>2.2372019999999999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38" t="s">
        <v>169</v>
      </c>
      <c r="AT172" s="138" t="s">
        <v>165</v>
      </c>
      <c r="AU172" s="138" t="s">
        <v>83</v>
      </c>
      <c r="AY172" s="17" t="s">
        <v>163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7" t="s">
        <v>8</v>
      </c>
      <c r="BK172" s="139">
        <f>ROUND(I172*H172,0)</f>
        <v>0</v>
      </c>
      <c r="BL172" s="17" t="s">
        <v>169</v>
      </c>
      <c r="BM172" s="138" t="s">
        <v>1365</v>
      </c>
    </row>
    <row r="173" spans="1:65" s="2" customFormat="1" ht="24.2" customHeight="1">
      <c r="A173" s="29"/>
      <c r="B173" s="190"/>
      <c r="C173" s="210" t="s">
        <v>327</v>
      </c>
      <c r="D173" s="210" t="s">
        <v>165</v>
      </c>
      <c r="E173" s="211" t="s">
        <v>1285</v>
      </c>
      <c r="F173" s="212" t="s">
        <v>1286</v>
      </c>
      <c r="G173" s="213" t="s">
        <v>213</v>
      </c>
      <c r="H173" s="214">
        <v>8.0000000000000002E-3</v>
      </c>
      <c r="I173" s="175"/>
      <c r="J173" s="215">
        <f>ROUND(I173*H173,0)</f>
        <v>0</v>
      </c>
      <c r="K173" s="212" t="s">
        <v>178</v>
      </c>
      <c r="L173" s="30"/>
      <c r="M173" s="158" t="s">
        <v>1</v>
      </c>
      <c r="N173" s="159" t="s">
        <v>39</v>
      </c>
      <c r="O173" s="160">
        <v>1.48</v>
      </c>
      <c r="P173" s="160">
        <f>O173*H173</f>
        <v>1.184E-2</v>
      </c>
      <c r="Q173" s="160">
        <v>0</v>
      </c>
      <c r="R173" s="160">
        <f>Q173*H173</f>
        <v>0</v>
      </c>
      <c r="S173" s="160">
        <v>0</v>
      </c>
      <c r="T173" s="161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38" t="s">
        <v>169</v>
      </c>
      <c r="AT173" s="138" t="s">
        <v>165</v>
      </c>
      <c r="AU173" s="138" t="s">
        <v>83</v>
      </c>
      <c r="AY173" s="17" t="s">
        <v>163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7" t="s">
        <v>8</v>
      </c>
      <c r="BK173" s="139">
        <f>ROUND(I173*H173,0)</f>
        <v>0</v>
      </c>
      <c r="BL173" s="17" t="s">
        <v>169</v>
      </c>
      <c r="BM173" s="138" t="s">
        <v>1366</v>
      </c>
    </row>
    <row r="174" spans="1:65" s="2" customFormat="1" ht="6.95" customHeight="1">
      <c r="A174" s="29"/>
      <c r="B174" s="239"/>
      <c r="C174" s="240"/>
      <c r="D174" s="240"/>
      <c r="E174" s="240"/>
      <c r="F174" s="240"/>
      <c r="G174" s="240"/>
      <c r="H174" s="240"/>
      <c r="I174" s="240"/>
      <c r="J174" s="240"/>
      <c r="K174" s="240"/>
      <c r="L174" s="30"/>
      <c r="M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</row>
  </sheetData>
  <sheetProtection password="D62F" sheet="1" objects="1" scenarios="1"/>
  <autoFilter ref="C121:K173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6"/>
  <sheetViews>
    <sheetView showGridLines="0" topLeftCell="A122" workbookViewId="0">
      <selection activeCell="E153" sqref="E15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8"/>
    </row>
    <row r="2" spans="1:46" s="1" customFormat="1" ht="36.950000000000003" customHeight="1">
      <c r="L2" s="292" t="s">
        <v>5</v>
      </c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113</v>
      </c>
    </row>
    <row r="3" spans="1:46" s="1" customFormat="1" ht="6.95" customHeight="1"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20"/>
      <c r="AT3" s="17" t="s">
        <v>83</v>
      </c>
    </row>
    <row r="4" spans="1:46" s="1" customFormat="1" ht="24.95" customHeight="1">
      <c r="B4" s="243"/>
      <c r="C4" s="88"/>
      <c r="D4" s="191" t="s">
        <v>120</v>
      </c>
      <c r="E4" s="88"/>
      <c r="F4" s="88"/>
      <c r="G4" s="88"/>
      <c r="H4" s="88"/>
      <c r="I4" s="88"/>
      <c r="J4" s="88"/>
      <c r="K4" s="88"/>
      <c r="L4" s="20"/>
      <c r="M4" s="90" t="s">
        <v>11</v>
      </c>
      <c r="AT4" s="17" t="s">
        <v>3</v>
      </c>
    </row>
    <row r="5" spans="1:46" s="1" customFormat="1" ht="6.95" customHeight="1">
      <c r="B5" s="243"/>
      <c r="C5" s="88"/>
      <c r="D5" s="88"/>
      <c r="E5" s="88"/>
      <c r="F5" s="88"/>
      <c r="G5" s="88"/>
      <c r="H5" s="88"/>
      <c r="I5" s="88"/>
      <c r="J5" s="88"/>
      <c r="K5" s="88"/>
      <c r="L5" s="20"/>
    </row>
    <row r="6" spans="1:46" s="1" customFormat="1" ht="12" customHeight="1">
      <c r="B6" s="243"/>
      <c r="C6" s="88"/>
      <c r="D6" s="193" t="s">
        <v>15</v>
      </c>
      <c r="E6" s="88"/>
      <c r="F6" s="88"/>
      <c r="G6" s="88"/>
      <c r="H6" s="88"/>
      <c r="I6" s="88"/>
      <c r="J6" s="88"/>
      <c r="K6" s="88"/>
      <c r="L6" s="20"/>
    </row>
    <row r="7" spans="1:46" s="1" customFormat="1" ht="16.5" customHeight="1">
      <c r="B7" s="243"/>
      <c r="C7" s="88"/>
      <c r="D7" s="88"/>
      <c r="E7" s="319" t="str">
        <f>'Rekapitulace stavby'!K6</f>
        <v>Expozice Jihozápadní Afrika, ZOO Dvůr Králové a.s. - Změna B, 3.etapa-3.část</v>
      </c>
      <c r="F7" s="320"/>
      <c r="G7" s="320"/>
      <c r="H7" s="320"/>
      <c r="I7" s="88"/>
      <c r="J7" s="88"/>
      <c r="K7" s="88"/>
      <c r="L7" s="20"/>
    </row>
    <row r="8" spans="1:46" s="2" customFormat="1" ht="12" customHeight="1">
      <c r="A8" s="29"/>
      <c r="B8" s="190"/>
      <c r="C8" s="192"/>
      <c r="D8" s="193" t="s">
        <v>130</v>
      </c>
      <c r="E8" s="192"/>
      <c r="F8" s="192"/>
      <c r="G8" s="192"/>
      <c r="H8" s="192"/>
      <c r="I8" s="192"/>
      <c r="J8" s="192"/>
      <c r="K8" s="192"/>
      <c r="L8" s="3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190"/>
      <c r="C9" s="192"/>
      <c r="D9" s="192"/>
      <c r="E9" s="321" t="s">
        <v>1445</v>
      </c>
      <c r="F9" s="322"/>
      <c r="G9" s="322"/>
      <c r="H9" s="322"/>
      <c r="I9" s="192"/>
      <c r="J9" s="192"/>
      <c r="K9" s="192"/>
      <c r="L9" s="3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190"/>
      <c r="C10" s="192"/>
      <c r="D10" s="192"/>
      <c r="E10" s="192"/>
      <c r="F10" s="192"/>
      <c r="G10" s="192"/>
      <c r="H10" s="192"/>
      <c r="I10" s="192"/>
      <c r="J10" s="192"/>
      <c r="K10" s="192"/>
      <c r="L10" s="3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190"/>
      <c r="C11" s="192"/>
      <c r="D11" s="193" t="s">
        <v>16</v>
      </c>
      <c r="E11" s="192"/>
      <c r="F11" s="194" t="s">
        <v>1</v>
      </c>
      <c r="G11" s="192"/>
      <c r="H11" s="192"/>
      <c r="I11" s="193" t="s">
        <v>17</v>
      </c>
      <c r="J11" s="194" t="s">
        <v>1</v>
      </c>
      <c r="K11" s="192"/>
      <c r="L11" s="3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190"/>
      <c r="C12" s="192"/>
      <c r="D12" s="193" t="s">
        <v>18</v>
      </c>
      <c r="E12" s="192"/>
      <c r="F12" s="194" t="s">
        <v>19</v>
      </c>
      <c r="G12" s="192"/>
      <c r="H12" s="192"/>
      <c r="I12" s="193" t="s">
        <v>20</v>
      </c>
      <c r="J12" s="195" t="str">
        <f>'Rekapitulace stavby'!AN8</f>
        <v>11. 5. 2021</v>
      </c>
      <c r="K12" s="192"/>
      <c r="L12" s="3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190"/>
      <c r="C13" s="192"/>
      <c r="D13" s="192"/>
      <c r="E13" s="192"/>
      <c r="F13" s="192"/>
      <c r="G13" s="192"/>
      <c r="H13" s="192"/>
      <c r="I13" s="192"/>
      <c r="J13" s="192"/>
      <c r="K13" s="192"/>
      <c r="L13" s="3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190"/>
      <c r="C14" s="192"/>
      <c r="D14" s="193" t="s">
        <v>22</v>
      </c>
      <c r="E14" s="192"/>
      <c r="F14" s="192"/>
      <c r="G14" s="192"/>
      <c r="H14" s="192"/>
      <c r="I14" s="193" t="s">
        <v>23</v>
      </c>
      <c r="J14" s="194" t="s">
        <v>1</v>
      </c>
      <c r="K14" s="192"/>
      <c r="L14" s="3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190"/>
      <c r="C15" s="192"/>
      <c r="D15" s="192"/>
      <c r="E15" s="194" t="s">
        <v>24</v>
      </c>
      <c r="F15" s="192"/>
      <c r="G15" s="192"/>
      <c r="H15" s="192"/>
      <c r="I15" s="193" t="s">
        <v>25</v>
      </c>
      <c r="J15" s="194" t="s">
        <v>1</v>
      </c>
      <c r="K15" s="192"/>
      <c r="L15" s="3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190"/>
      <c r="C16" s="192"/>
      <c r="D16" s="192"/>
      <c r="E16" s="192"/>
      <c r="F16" s="192"/>
      <c r="G16" s="192"/>
      <c r="H16" s="192"/>
      <c r="I16" s="192"/>
      <c r="J16" s="192"/>
      <c r="K16" s="192"/>
      <c r="L16" s="3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190"/>
      <c r="C17" s="192"/>
      <c r="D17" s="193" t="s">
        <v>26</v>
      </c>
      <c r="E17" s="192"/>
      <c r="F17" s="192"/>
      <c r="G17" s="192"/>
      <c r="H17" s="192"/>
      <c r="I17" s="193" t="s">
        <v>23</v>
      </c>
      <c r="J17" s="194" t="str">
        <f>'Rekapitulace stavby'!AN13</f>
        <v/>
      </c>
      <c r="K17" s="192"/>
      <c r="L17" s="3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190"/>
      <c r="C18" s="192"/>
      <c r="D18" s="192"/>
      <c r="E18" s="325" t="str">
        <f>'Rekapitulace stavby'!E14</f>
        <v xml:space="preserve"> </v>
      </c>
      <c r="F18" s="325"/>
      <c r="G18" s="325"/>
      <c r="H18" s="325"/>
      <c r="I18" s="193" t="s">
        <v>25</v>
      </c>
      <c r="J18" s="194" t="str">
        <f>'Rekapitulace stavby'!AN14</f>
        <v/>
      </c>
      <c r="K18" s="192"/>
      <c r="L18" s="3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190"/>
      <c r="C19" s="192"/>
      <c r="D19" s="192"/>
      <c r="E19" s="192"/>
      <c r="F19" s="192"/>
      <c r="G19" s="192"/>
      <c r="H19" s="192"/>
      <c r="I19" s="192"/>
      <c r="J19" s="192"/>
      <c r="K19" s="192"/>
      <c r="L19" s="3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190"/>
      <c r="C20" s="192"/>
      <c r="D20" s="193" t="s">
        <v>28</v>
      </c>
      <c r="E20" s="192"/>
      <c r="F20" s="192"/>
      <c r="G20" s="192"/>
      <c r="H20" s="192"/>
      <c r="I20" s="193" t="s">
        <v>23</v>
      </c>
      <c r="J20" s="194" t="s">
        <v>1</v>
      </c>
      <c r="K20" s="192"/>
      <c r="L20" s="3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190"/>
      <c r="C21" s="192"/>
      <c r="D21" s="192"/>
      <c r="E21" s="194" t="s">
        <v>29</v>
      </c>
      <c r="F21" s="192"/>
      <c r="G21" s="192"/>
      <c r="H21" s="192"/>
      <c r="I21" s="193" t="s">
        <v>25</v>
      </c>
      <c r="J21" s="194" t="s">
        <v>1</v>
      </c>
      <c r="K21" s="192"/>
      <c r="L21" s="3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190"/>
      <c r="C22" s="192"/>
      <c r="D22" s="192"/>
      <c r="E22" s="192"/>
      <c r="F22" s="192"/>
      <c r="G22" s="192"/>
      <c r="H22" s="192"/>
      <c r="I22" s="192"/>
      <c r="J22" s="192"/>
      <c r="K22" s="192"/>
      <c r="L22" s="3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190"/>
      <c r="C23" s="192"/>
      <c r="D23" s="193" t="s">
        <v>31</v>
      </c>
      <c r="E23" s="192"/>
      <c r="F23" s="192"/>
      <c r="G23" s="192"/>
      <c r="H23" s="192"/>
      <c r="I23" s="193" t="s">
        <v>23</v>
      </c>
      <c r="J23" s="194" t="s">
        <v>1</v>
      </c>
      <c r="K23" s="192"/>
      <c r="L23" s="3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190"/>
      <c r="C24" s="192"/>
      <c r="D24" s="192"/>
      <c r="E24" s="194" t="s">
        <v>32</v>
      </c>
      <c r="F24" s="192"/>
      <c r="G24" s="192"/>
      <c r="H24" s="192"/>
      <c r="I24" s="193" t="s">
        <v>25</v>
      </c>
      <c r="J24" s="194" t="s">
        <v>1</v>
      </c>
      <c r="K24" s="192"/>
      <c r="L24" s="3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190"/>
      <c r="C25" s="192"/>
      <c r="D25" s="192"/>
      <c r="E25" s="192"/>
      <c r="F25" s="192"/>
      <c r="G25" s="192"/>
      <c r="H25" s="192"/>
      <c r="I25" s="192"/>
      <c r="J25" s="192"/>
      <c r="K25" s="192"/>
      <c r="L25" s="3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190"/>
      <c r="C26" s="192"/>
      <c r="D26" s="193" t="s">
        <v>33</v>
      </c>
      <c r="E26" s="192"/>
      <c r="F26" s="192"/>
      <c r="G26" s="192"/>
      <c r="H26" s="192"/>
      <c r="I26" s="192"/>
      <c r="J26" s="192"/>
      <c r="K26" s="192"/>
      <c r="L26" s="3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244"/>
      <c r="C27" s="245"/>
      <c r="D27" s="245"/>
      <c r="E27" s="326" t="s">
        <v>1</v>
      </c>
      <c r="F27" s="326"/>
      <c r="G27" s="326"/>
      <c r="H27" s="326"/>
      <c r="I27" s="245"/>
      <c r="J27" s="245"/>
      <c r="K27" s="245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190"/>
      <c r="C28" s="192"/>
      <c r="D28" s="192"/>
      <c r="E28" s="192"/>
      <c r="F28" s="192"/>
      <c r="G28" s="192"/>
      <c r="H28" s="192"/>
      <c r="I28" s="192"/>
      <c r="J28" s="192"/>
      <c r="K28" s="192"/>
      <c r="L28" s="3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190"/>
      <c r="C29" s="192"/>
      <c r="D29" s="246"/>
      <c r="E29" s="246"/>
      <c r="F29" s="246"/>
      <c r="G29" s="246"/>
      <c r="H29" s="246"/>
      <c r="I29" s="246"/>
      <c r="J29" s="246"/>
      <c r="K29" s="246"/>
      <c r="L29" s="3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190"/>
      <c r="C30" s="192"/>
      <c r="D30" s="247" t="s">
        <v>34</v>
      </c>
      <c r="E30" s="192"/>
      <c r="F30" s="192"/>
      <c r="G30" s="192"/>
      <c r="H30" s="192"/>
      <c r="I30" s="192"/>
      <c r="J30" s="248">
        <f>ROUND(J126, 0)</f>
        <v>0</v>
      </c>
      <c r="K30" s="192"/>
      <c r="L30" s="3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190"/>
      <c r="C31" s="192"/>
      <c r="D31" s="246"/>
      <c r="E31" s="246"/>
      <c r="F31" s="246"/>
      <c r="G31" s="246"/>
      <c r="H31" s="246"/>
      <c r="I31" s="246"/>
      <c r="J31" s="246"/>
      <c r="K31" s="246"/>
      <c r="L31" s="3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190"/>
      <c r="C32" s="192"/>
      <c r="D32" s="192"/>
      <c r="E32" s="192"/>
      <c r="F32" s="249" t="s">
        <v>36</v>
      </c>
      <c r="G32" s="192"/>
      <c r="H32" s="192"/>
      <c r="I32" s="249" t="s">
        <v>35</v>
      </c>
      <c r="J32" s="249" t="s">
        <v>37</v>
      </c>
      <c r="K32" s="192"/>
      <c r="L32" s="3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190"/>
      <c r="C33" s="192"/>
      <c r="D33" s="250" t="s">
        <v>38</v>
      </c>
      <c r="E33" s="193" t="s">
        <v>39</v>
      </c>
      <c r="F33" s="251">
        <f>ROUND((SUM(BE126:BE145)),  0)</f>
        <v>0</v>
      </c>
      <c r="G33" s="192"/>
      <c r="H33" s="192"/>
      <c r="I33" s="252">
        <v>0.21</v>
      </c>
      <c r="J33" s="251">
        <f>ROUND(((SUM(BE126:BE145))*I33),  0)</f>
        <v>0</v>
      </c>
      <c r="K33" s="192"/>
      <c r="L33" s="3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190"/>
      <c r="C34" s="192"/>
      <c r="D34" s="192"/>
      <c r="E34" s="193" t="s">
        <v>40</v>
      </c>
      <c r="F34" s="251">
        <f>ROUND((SUM(BF126:BF145)),  0)</f>
        <v>0</v>
      </c>
      <c r="G34" s="192"/>
      <c r="H34" s="192"/>
      <c r="I34" s="252">
        <v>0.15</v>
      </c>
      <c r="J34" s="251">
        <f>ROUND(((SUM(BF126:BF145))*I34),  0)</f>
        <v>0</v>
      </c>
      <c r="K34" s="192"/>
      <c r="L34" s="3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190"/>
      <c r="C35" s="192"/>
      <c r="D35" s="192"/>
      <c r="E35" s="193" t="s">
        <v>41</v>
      </c>
      <c r="F35" s="251">
        <f>ROUND((SUM(BG126:BG145)),  0)</f>
        <v>0</v>
      </c>
      <c r="G35" s="192"/>
      <c r="H35" s="192"/>
      <c r="I35" s="252">
        <v>0.21</v>
      </c>
      <c r="J35" s="251">
        <f>0</f>
        <v>0</v>
      </c>
      <c r="K35" s="192"/>
      <c r="L35" s="3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190"/>
      <c r="C36" s="192"/>
      <c r="D36" s="192"/>
      <c r="E36" s="193" t="s">
        <v>42</v>
      </c>
      <c r="F36" s="251">
        <f>ROUND((SUM(BH126:BH145)),  0)</f>
        <v>0</v>
      </c>
      <c r="G36" s="192"/>
      <c r="H36" s="192"/>
      <c r="I36" s="252">
        <v>0.15</v>
      </c>
      <c r="J36" s="251">
        <f>0</f>
        <v>0</v>
      </c>
      <c r="K36" s="192"/>
      <c r="L36" s="3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190"/>
      <c r="C37" s="192"/>
      <c r="D37" s="192"/>
      <c r="E37" s="193" t="s">
        <v>43</v>
      </c>
      <c r="F37" s="251">
        <f>ROUND((SUM(BI126:BI145)),  0)</f>
        <v>0</v>
      </c>
      <c r="G37" s="192"/>
      <c r="H37" s="192"/>
      <c r="I37" s="252">
        <v>0</v>
      </c>
      <c r="J37" s="251">
        <f>0</f>
        <v>0</v>
      </c>
      <c r="K37" s="192"/>
      <c r="L37" s="3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190"/>
      <c r="C38" s="192"/>
      <c r="D38" s="192"/>
      <c r="E38" s="192"/>
      <c r="F38" s="192"/>
      <c r="G38" s="192"/>
      <c r="H38" s="192"/>
      <c r="I38" s="192"/>
      <c r="J38" s="192"/>
      <c r="K38" s="192"/>
      <c r="L38" s="3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190"/>
      <c r="C39" s="253"/>
      <c r="D39" s="254" t="s">
        <v>44</v>
      </c>
      <c r="E39" s="255"/>
      <c r="F39" s="255"/>
      <c r="G39" s="256" t="s">
        <v>45</v>
      </c>
      <c r="H39" s="257" t="s">
        <v>46</v>
      </c>
      <c r="I39" s="255"/>
      <c r="J39" s="258">
        <f>SUM(J30:J37)</f>
        <v>0</v>
      </c>
      <c r="K39" s="259"/>
      <c r="L39" s="3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190"/>
      <c r="C40" s="192"/>
      <c r="D40" s="192"/>
      <c r="E40" s="192"/>
      <c r="F40" s="192"/>
      <c r="G40" s="192"/>
      <c r="H40" s="192"/>
      <c r="I40" s="192"/>
      <c r="J40" s="192"/>
      <c r="K40" s="192"/>
      <c r="L40" s="3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243"/>
      <c r="C41" s="88"/>
      <c r="D41" s="88"/>
      <c r="E41" s="88"/>
      <c r="F41" s="88"/>
      <c r="G41" s="88"/>
      <c r="H41" s="88"/>
      <c r="I41" s="88"/>
      <c r="J41" s="88"/>
      <c r="K41" s="88"/>
      <c r="L41" s="20"/>
    </row>
    <row r="42" spans="1:31" s="1" customFormat="1" ht="14.45" customHeight="1">
      <c r="B42" s="243"/>
      <c r="C42" s="88"/>
      <c r="D42" s="88"/>
      <c r="E42" s="88"/>
      <c r="F42" s="88"/>
      <c r="G42" s="88"/>
      <c r="H42" s="88"/>
      <c r="I42" s="88"/>
      <c r="J42" s="88"/>
      <c r="K42" s="88"/>
      <c r="L42" s="20"/>
    </row>
    <row r="43" spans="1:31" s="1" customFormat="1" ht="14.45" customHeight="1">
      <c r="B43" s="243"/>
      <c r="C43" s="88"/>
      <c r="D43" s="88"/>
      <c r="E43" s="88"/>
      <c r="F43" s="88"/>
      <c r="G43" s="88"/>
      <c r="H43" s="88"/>
      <c r="I43" s="88"/>
      <c r="J43" s="88"/>
      <c r="K43" s="88"/>
      <c r="L43" s="20"/>
    </row>
    <row r="44" spans="1:31" s="1" customFormat="1" ht="14.45" customHeight="1">
      <c r="B44" s="243"/>
      <c r="C44" s="88"/>
      <c r="D44" s="88"/>
      <c r="E44" s="88"/>
      <c r="F44" s="88"/>
      <c r="G44" s="88"/>
      <c r="H44" s="88"/>
      <c r="I44" s="88"/>
      <c r="J44" s="88"/>
      <c r="K44" s="88"/>
      <c r="L44" s="20"/>
    </row>
    <row r="45" spans="1:31" s="1" customFormat="1" ht="14.45" customHeight="1">
      <c r="B45" s="243"/>
      <c r="C45" s="88"/>
      <c r="D45" s="88"/>
      <c r="E45" s="88"/>
      <c r="F45" s="88"/>
      <c r="G45" s="88"/>
      <c r="H45" s="88"/>
      <c r="I45" s="88"/>
      <c r="J45" s="88"/>
      <c r="K45" s="88"/>
      <c r="L45" s="20"/>
    </row>
    <row r="46" spans="1:31" s="1" customFormat="1" ht="14.45" customHeight="1">
      <c r="B46" s="243"/>
      <c r="C46" s="88"/>
      <c r="D46" s="88"/>
      <c r="E46" s="88"/>
      <c r="F46" s="88"/>
      <c r="G46" s="88"/>
      <c r="H46" s="88"/>
      <c r="I46" s="88"/>
      <c r="J46" s="88"/>
      <c r="K46" s="88"/>
      <c r="L46" s="20"/>
    </row>
    <row r="47" spans="1:31" s="1" customFormat="1" ht="14.45" customHeight="1">
      <c r="B47" s="243"/>
      <c r="C47" s="88"/>
      <c r="D47" s="88"/>
      <c r="E47" s="88"/>
      <c r="F47" s="88"/>
      <c r="G47" s="88"/>
      <c r="H47" s="88"/>
      <c r="I47" s="88"/>
      <c r="J47" s="88"/>
      <c r="K47" s="88"/>
      <c r="L47" s="20"/>
    </row>
    <row r="48" spans="1:31" s="1" customFormat="1" ht="14.45" customHeight="1">
      <c r="B48" s="243"/>
      <c r="C48" s="88"/>
      <c r="D48" s="88"/>
      <c r="E48" s="88"/>
      <c r="F48" s="88"/>
      <c r="G48" s="88"/>
      <c r="H48" s="88"/>
      <c r="I48" s="88"/>
      <c r="J48" s="88"/>
      <c r="K48" s="88"/>
      <c r="L48" s="20"/>
    </row>
    <row r="49" spans="1:31" s="1" customFormat="1" ht="14.45" customHeight="1">
      <c r="B49" s="243"/>
      <c r="C49" s="88"/>
      <c r="D49" s="88"/>
      <c r="E49" s="88"/>
      <c r="F49" s="88"/>
      <c r="G49" s="88"/>
      <c r="H49" s="88"/>
      <c r="I49" s="88"/>
      <c r="J49" s="88"/>
      <c r="K49" s="88"/>
      <c r="L49" s="20"/>
    </row>
    <row r="50" spans="1:31" s="2" customFormat="1" ht="14.45" customHeight="1">
      <c r="B50" s="260"/>
      <c r="C50" s="261"/>
      <c r="D50" s="262" t="s">
        <v>47</v>
      </c>
      <c r="E50" s="263"/>
      <c r="F50" s="263"/>
      <c r="G50" s="262" t="s">
        <v>48</v>
      </c>
      <c r="H50" s="263"/>
      <c r="I50" s="263"/>
      <c r="J50" s="263"/>
      <c r="K50" s="263"/>
      <c r="L50" s="38"/>
    </row>
    <row r="51" spans="1:31">
      <c r="B51" s="243"/>
      <c r="C51" s="88"/>
      <c r="D51" s="88"/>
      <c r="E51" s="88"/>
      <c r="F51" s="88"/>
      <c r="G51" s="88"/>
      <c r="H51" s="88"/>
      <c r="I51" s="88"/>
      <c r="J51" s="88"/>
      <c r="K51" s="88"/>
      <c r="L51" s="20"/>
    </row>
    <row r="52" spans="1:31">
      <c r="B52" s="243"/>
      <c r="C52" s="88"/>
      <c r="D52" s="88"/>
      <c r="E52" s="88"/>
      <c r="F52" s="88"/>
      <c r="G52" s="88"/>
      <c r="H52" s="88"/>
      <c r="I52" s="88"/>
      <c r="J52" s="88"/>
      <c r="K52" s="88"/>
      <c r="L52" s="20"/>
    </row>
    <row r="53" spans="1:31">
      <c r="B53" s="243"/>
      <c r="C53" s="88"/>
      <c r="D53" s="88"/>
      <c r="E53" s="88"/>
      <c r="F53" s="88"/>
      <c r="G53" s="88"/>
      <c r="H53" s="88"/>
      <c r="I53" s="88"/>
      <c r="J53" s="88"/>
      <c r="K53" s="88"/>
      <c r="L53" s="20"/>
    </row>
    <row r="54" spans="1:31">
      <c r="B54" s="243"/>
      <c r="C54" s="88"/>
      <c r="D54" s="88"/>
      <c r="E54" s="88"/>
      <c r="F54" s="88"/>
      <c r="G54" s="88"/>
      <c r="H54" s="88"/>
      <c r="I54" s="88"/>
      <c r="J54" s="88"/>
      <c r="K54" s="88"/>
      <c r="L54" s="20"/>
    </row>
    <row r="55" spans="1:31">
      <c r="B55" s="243"/>
      <c r="C55" s="88"/>
      <c r="D55" s="88"/>
      <c r="E55" s="88"/>
      <c r="F55" s="88"/>
      <c r="G55" s="88"/>
      <c r="H55" s="88"/>
      <c r="I55" s="88"/>
      <c r="J55" s="88"/>
      <c r="K55" s="88"/>
      <c r="L55" s="20"/>
    </row>
    <row r="56" spans="1:31">
      <c r="B56" s="243"/>
      <c r="C56" s="88"/>
      <c r="D56" s="88"/>
      <c r="E56" s="88"/>
      <c r="F56" s="88"/>
      <c r="G56" s="88"/>
      <c r="H56" s="88"/>
      <c r="I56" s="88"/>
      <c r="J56" s="88"/>
      <c r="K56" s="88"/>
      <c r="L56" s="20"/>
    </row>
    <row r="57" spans="1:31">
      <c r="B57" s="243"/>
      <c r="C57" s="88"/>
      <c r="D57" s="88"/>
      <c r="E57" s="88"/>
      <c r="F57" s="88"/>
      <c r="G57" s="88"/>
      <c r="H57" s="88"/>
      <c r="I57" s="88"/>
      <c r="J57" s="88"/>
      <c r="K57" s="88"/>
      <c r="L57" s="20"/>
    </row>
    <row r="58" spans="1:31">
      <c r="B58" s="243"/>
      <c r="C58" s="88"/>
      <c r="D58" s="88"/>
      <c r="E58" s="88"/>
      <c r="F58" s="88"/>
      <c r="G58" s="88"/>
      <c r="H58" s="88"/>
      <c r="I58" s="88"/>
      <c r="J58" s="88"/>
      <c r="K58" s="88"/>
      <c r="L58" s="20"/>
    </row>
    <row r="59" spans="1:31">
      <c r="B59" s="243"/>
      <c r="C59" s="88"/>
      <c r="D59" s="88"/>
      <c r="E59" s="88"/>
      <c r="F59" s="88"/>
      <c r="G59" s="88"/>
      <c r="H59" s="88"/>
      <c r="I59" s="88"/>
      <c r="J59" s="88"/>
      <c r="K59" s="88"/>
      <c r="L59" s="20"/>
    </row>
    <row r="60" spans="1:31">
      <c r="B60" s="243"/>
      <c r="C60" s="88"/>
      <c r="D60" s="88"/>
      <c r="E60" s="88"/>
      <c r="F60" s="88"/>
      <c r="G60" s="88"/>
      <c r="H60" s="88"/>
      <c r="I60" s="88"/>
      <c r="J60" s="88"/>
      <c r="K60" s="88"/>
      <c r="L60" s="20"/>
    </row>
    <row r="61" spans="1:31" s="2" customFormat="1" ht="12.75">
      <c r="A61" s="29"/>
      <c r="B61" s="190"/>
      <c r="C61" s="192"/>
      <c r="D61" s="264" t="s">
        <v>49</v>
      </c>
      <c r="E61" s="265"/>
      <c r="F61" s="266" t="s">
        <v>50</v>
      </c>
      <c r="G61" s="264" t="s">
        <v>49</v>
      </c>
      <c r="H61" s="265"/>
      <c r="I61" s="265"/>
      <c r="J61" s="267" t="s">
        <v>50</v>
      </c>
      <c r="K61" s="265"/>
      <c r="L61" s="38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43"/>
      <c r="C62" s="88"/>
      <c r="D62" s="88"/>
      <c r="E62" s="88"/>
      <c r="F62" s="88"/>
      <c r="G62" s="88"/>
      <c r="H62" s="88"/>
      <c r="I62" s="88"/>
      <c r="J62" s="88"/>
      <c r="K62" s="88"/>
      <c r="L62" s="20"/>
    </row>
    <row r="63" spans="1:31">
      <c r="B63" s="243"/>
      <c r="C63" s="88"/>
      <c r="D63" s="88"/>
      <c r="E63" s="88"/>
      <c r="F63" s="88"/>
      <c r="G63" s="88"/>
      <c r="H63" s="88"/>
      <c r="I63" s="88"/>
      <c r="J63" s="88"/>
      <c r="K63" s="88"/>
      <c r="L63" s="20"/>
    </row>
    <row r="64" spans="1:31">
      <c r="B64" s="243"/>
      <c r="C64" s="88"/>
      <c r="D64" s="88"/>
      <c r="E64" s="88"/>
      <c r="F64" s="88"/>
      <c r="G64" s="88"/>
      <c r="H64" s="88"/>
      <c r="I64" s="88"/>
      <c r="J64" s="88"/>
      <c r="K64" s="88"/>
      <c r="L64" s="20"/>
    </row>
    <row r="65" spans="1:31" s="2" customFormat="1" ht="12.75">
      <c r="A65" s="29"/>
      <c r="B65" s="190"/>
      <c r="C65" s="192"/>
      <c r="D65" s="262" t="s">
        <v>51</v>
      </c>
      <c r="E65" s="268"/>
      <c r="F65" s="268"/>
      <c r="G65" s="262" t="s">
        <v>52</v>
      </c>
      <c r="H65" s="268"/>
      <c r="I65" s="268"/>
      <c r="J65" s="268"/>
      <c r="K65" s="268"/>
      <c r="L65" s="38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43"/>
      <c r="C66" s="88"/>
      <c r="D66" s="88"/>
      <c r="E66" s="88"/>
      <c r="F66" s="88"/>
      <c r="G66" s="88"/>
      <c r="H66" s="88"/>
      <c r="I66" s="88"/>
      <c r="J66" s="88"/>
      <c r="K66" s="88"/>
      <c r="L66" s="20"/>
    </row>
    <row r="67" spans="1:31">
      <c r="B67" s="243"/>
      <c r="C67" s="88"/>
      <c r="D67" s="88"/>
      <c r="E67" s="88"/>
      <c r="F67" s="88"/>
      <c r="G67" s="88"/>
      <c r="H67" s="88"/>
      <c r="I67" s="88"/>
      <c r="J67" s="88"/>
      <c r="K67" s="88"/>
      <c r="L67" s="20"/>
    </row>
    <row r="68" spans="1:31">
      <c r="B68" s="243"/>
      <c r="C68" s="88"/>
      <c r="D68" s="88"/>
      <c r="E68" s="88"/>
      <c r="F68" s="88"/>
      <c r="G68" s="88"/>
      <c r="H68" s="88"/>
      <c r="I68" s="88"/>
      <c r="J68" s="88"/>
      <c r="K68" s="88"/>
      <c r="L68" s="20"/>
    </row>
    <row r="69" spans="1:31">
      <c r="B69" s="243"/>
      <c r="C69" s="88"/>
      <c r="D69" s="88"/>
      <c r="E69" s="88"/>
      <c r="F69" s="88"/>
      <c r="G69" s="88"/>
      <c r="H69" s="88"/>
      <c r="I69" s="88"/>
      <c r="J69" s="88"/>
      <c r="K69" s="88"/>
      <c r="L69" s="20"/>
    </row>
    <row r="70" spans="1:31">
      <c r="B70" s="243"/>
      <c r="C70" s="88"/>
      <c r="D70" s="88"/>
      <c r="E70" s="88"/>
      <c r="F70" s="88"/>
      <c r="G70" s="88"/>
      <c r="H70" s="88"/>
      <c r="I70" s="88"/>
      <c r="J70" s="88"/>
      <c r="K70" s="88"/>
      <c r="L70" s="20"/>
    </row>
    <row r="71" spans="1:31">
      <c r="B71" s="243"/>
      <c r="C71" s="88"/>
      <c r="D71" s="88"/>
      <c r="E71" s="88"/>
      <c r="F71" s="88"/>
      <c r="G71" s="88"/>
      <c r="H71" s="88"/>
      <c r="I71" s="88"/>
      <c r="J71" s="88"/>
      <c r="K71" s="88"/>
      <c r="L71" s="20"/>
    </row>
    <row r="72" spans="1:31">
      <c r="B72" s="243"/>
      <c r="C72" s="88"/>
      <c r="D72" s="88"/>
      <c r="E72" s="88"/>
      <c r="F72" s="88"/>
      <c r="G72" s="88"/>
      <c r="H72" s="88"/>
      <c r="I72" s="88"/>
      <c r="J72" s="88"/>
      <c r="K72" s="88"/>
      <c r="L72" s="20"/>
    </row>
    <row r="73" spans="1:31">
      <c r="B73" s="243"/>
      <c r="C73" s="88"/>
      <c r="D73" s="88"/>
      <c r="E73" s="88"/>
      <c r="F73" s="88"/>
      <c r="G73" s="88"/>
      <c r="H73" s="88"/>
      <c r="I73" s="88"/>
      <c r="J73" s="88"/>
      <c r="K73" s="88"/>
      <c r="L73" s="20"/>
    </row>
    <row r="74" spans="1:31">
      <c r="B74" s="243"/>
      <c r="C74" s="88"/>
      <c r="D74" s="88"/>
      <c r="E74" s="88"/>
      <c r="F74" s="88"/>
      <c r="G74" s="88"/>
      <c r="H74" s="88"/>
      <c r="I74" s="88"/>
      <c r="J74" s="88"/>
      <c r="K74" s="88"/>
      <c r="L74" s="20"/>
    </row>
    <row r="75" spans="1:31">
      <c r="B75" s="243"/>
      <c r="C75" s="88"/>
      <c r="D75" s="88"/>
      <c r="E75" s="88"/>
      <c r="F75" s="88"/>
      <c r="G75" s="88"/>
      <c r="H75" s="88"/>
      <c r="I75" s="88"/>
      <c r="J75" s="88"/>
      <c r="K75" s="88"/>
      <c r="L75" s="20"/>
    </row>
    <row r="76" spans="1:31" s="2" customFormat="1" ht="12.75">
      <c r="A76" s="29"/>
      <c r="B76" s="190"/>
      <c r="C76" s="192"/>
      <c r="D76" s="264" t="s">
        <v>49</v>
      </c>
      <c r="E76" s="265"/>
      <c r="F76" s="266" t="s">
        <v>50</v>
      </c>
      <c r="G76" s="264" t="s">
        <v>49</v>
      </c>
      <c r="H76" s="265"/>
      <c r="I76" s="265"/>
      <c r="J76" s="267" t="s">
        <v>50</v>
      </c>
      <c r="K76" s="265"/>
      <c r="L76" s="3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239"/>
      <c r="C77" s="240"/>
      <c r="D77" s="240"/>
      <c r="E77" s="240"/>
      <c r="F77" s="240"/>
      <c r="G77" s="240"/>
      <c r="H77" s="240"/>
      <c r="I77" s="240"/>
      <c r="J77" s="240"/>
      <c r="K77" s="240"/>
      <c r="L77" s="3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>
      <c r="B78" s="88"/>
      <c r="C78" s="88"/>
      <c r="D78" s="88"/>
      <c r="E78" s="88"/>
      <c r="F78" s="88"/>
      <c r="G78" s="88"/>
      <c r="H78" s="88"/>
      <c r="I78" s="88"/>
      <c r="J78" s="88"/>
      <c r="K78" s="88"/>
    </row>
    <row r="79" spans="1:31">
      <c r="B79" s="88"/>
      <c r="C79" s="88"/>
      <c r="D79" s="88"/>
      <c r="E79" s="88"/>
      <c r="F79" s="88"/>
      <c r="G79" s="88"/>
      <c r="H79" s="88"/>
      <c r="I79" s="88"/>
      <c r="J79" s="88"/>
      <c r="K79" s="88"/>
    </row>
    <row r="80" spans="1:31">
      <c r="B80" s="88"/>
      <c r="C80" s="88"/>
      <c r="D80" s="88"/>
      <c r="E80" s="88"/>
      <c r="F80" s="88"/>
      <c r="G80" s="88"/>
      <c r="H80" s="88"/>
      <c r="I80" s="88"/>
      <c r="J80" s="88"/>
      <c r="K80" s="88"/>
    </row>
    <row r="81" spans="1:47" s="2" customFormat="1" ht="6.95" customHeight="1">
      <c r="A81" s="29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3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190"/>
      <c r="C82" s="191" t="s">
        <v>131</v>
      </c>
      <c r="D82" s="192"/>
      <c r="E82" s="192"/>
      <c r="F82" s="192"/>
      <c r="G82" s="192"/>
      <c r="H82" s="192"/>
      <c r="I82" s="192"/>
      <c r="J82" s="192"/>
      <c r="K82" s="192"/>
      <c r="L82" s="38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190"/>
      <c r="C83" s="192"/>
      <c r="D83" s="192"/>
      <c r="E83" s="192"/>
      <c r="F83" s="192"/>
      <c r="G83" s="192"/>
      <c r="H83" s="192"/>
      <c r="I83" s="192"/>
      <c r="J83" s="192"/>
      <c r="K83" s="192"/>
      <c r="L83" s="38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190"/>
      <c r="C84" s="193" t="s">
        <v>15</v>
      </c>
      <c r="D84" s="192"/>
      <c r="E84" s="192"/>
      <c r="F84" s="192"/>
      <c r="G84" s="192"/>
      <c r="H84" s="192"/>
      <c r="I84" s="192"/>
      <c r="J84" s="192"/>
      <c r="K84" s="192"/>
      <c r="L84" s="38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190"/>
      <c r="C85" s="192"/>
      <c r="D85" s="192"/>
      <c r="E85" s="319" t="str">
        <f>E7</f>
        <v>Expozice Jihozápadní Afrika, ZOO Dvůr Králové a.s. - Změna B, 3.etapa-3.část</v>
      </c>
      <c r="F85" s="320"/>
      <c r="G85" s="320"/>
      <c r="H85" s="320"/>
      <c r="I85" s="192"/>
      <c r="J85" s="192"/>
      <c r="K85" s="192"/>
      <c r="L85" s="38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190"/>
      <c r="C86" s="193" t="s">
        <v>130</v>
      </c>
      <c r="D86" s="192"/>
      <c r="E86" s="192"/>
      <c r="F86" s="192"/>
      <c r="G86" s="192"/>
      <c r="H86" s="192"/>
      <c r="I86" s="192"/>
      <c r="J86" s="192"/>
      <c r="K86" s="192"/>
      <c r="L86" s="38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190"/>
      <c r="C87" s="192"/>
      <c r="D87" s="192"/>
      <c r="E87" s="321" t="str">
        <f>E9</f>
        <v>99b - Vedlejší náklady - změna B. 3. etapa-3.část</v>
      </c>
      <c r="F87" s="322"/>
      <c r="G87" s="322"/>
      <c r="H87" s="322"/>
      <c r="I87" s="192"/>
      <c r="J87" s="192"/>
      <c r="K87" s="192"/>
      <c r="L87" s="38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190"/>
      <c r="C88" s="192"/>
      <c r="D88" s="192"/>
      <c r="E88" s="192"/>
      <c r="F88" s="192"/>
      <c r="G88" s="192"/>
      <c r="H88" s="192"/>
      <c r="I88" s="192"/>
      <c r="J88" s="192"/>
      <c r="K88" s="192"/>
      <c r="L88" s="38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190"/>
      <c r="C89" s="193" t="s">
        <v>18</v>
      </c>
      <c r="D89" s="192"/>
      <c r="E89" s="192"/>
      <c r="F89" s="194" t="str">
        <f>F12</f>
        <v>Dvůr Králové nad Labem</v>
      </c>
      <c r="G89" s="192"/>
      <c r="H89" s="192"/>
      <c r="I89" s="193" t="s">
        <v>20</v>
      </c>
      <c r="J89" s="195" t="str">
        <f>IF(J12="","",J12)</f>
        <v>11. 5. 2021</v>
      </c>
      <c r="K89" s="192"/>
      <c r="L89" s="38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190"/>
      <c r="C90" s="192"/>
      <c r="D90" s="192"/>
      <c r="E90" s="192"/>
      <c r="F90" s="192"/>
      <c r="G90" s="192"/>
      <c r="H90" s="192"/>
      <c r="I90" s="192"/>
      <c r="J90" s="192"/>
      <c r="K90" s="192"/>
      <c r="L90" s="38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15" customHeight="1">
      <c r="A91" s="29"/>
      <c r="B91" s="190"/>
      <c r="C91" s="193" t="s">
        <v>22</v>
      </c>
      <c r="D91" s="192"/>
      <c r="E91" s="192"/>
      <c r="F91" s="194" t="str">
        <f>E15</f>
        <v>ZOO Dvůr Králové a.s., Štefánikova 1029, D.K.n.L.</v>
      </c>
      <c r="G91" s="192"/>
      <c r="H91" s="192"/>
      <c r="I91" s="193" t="s">
        <v>28</v>
      </c>
      <c r="J91" s="196" t="str">
        <f>E21</f>
        <v>Projektis spol. s r.o., Legionářská 562, D.K.n.L.</v>
      </c>
      <c r="K91" s="192"/>
      <c r="L91" s="38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190"/>
      <c r="C92" s="193" t="s">
        <v>26</v>
      </c>
      <c r="D92" s="192"/>
      <c r="E92" s="192"/>
      <c r="F92" s="194" t="str">
        <f>IF(E18="","",E18)</f>
        <v xml:space="preserve"> </v>
      </c>
      <c r="G92" s="192"/>
      <c r="H92" s="192"/>
      <c r="I92" s="193" t="s">
        <v>31</v>
      </c>
      <c r="J92" s="196" t="str">
        <f>E24</f>
        <v>ing. V. Švehla</v>
      </c>
      <c r="K92" s="192"/>
      <c r="L92" s="38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190"/>
      <c r="C93" s="192"/>
      <c r="D93" s="192"/>
      <c r="E93" s="192"/>
      <c r="F93" s="192"/>
      <c r="G93" s="192"/>
      <c r="H93" s="192"/>
      <c r="I93" s="192"/>
      <c r="J93" s="192"/>
      <c r="K93" s="192"/>
      <c r="L93" s="38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190"/>
      <c r="C94" s="269" t="s">
        <v>132</v>
      </c>
      <c r="D94" s="253"/>
      <c r="E94" s="253"/>
      <c r="F94" s="253"/>
      <c r="G94" s="253"/>
      <c r="H94" s="253"/>
      <c r="I94" s="253"/>
      <c r="J94" s="270" t="s">
        <v>133</v>
      </c>
      <c r="K94" s="253"/>
      <c r="L94" s="38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190"/>
      <c r="C95" s="192"/>
      <c r="D95" s="192"/>
      <c r="E95" s="192"/>
      <c r="F95" s="192"/>
      <c r="G95" s="192"/>
      <c r="H95" s="192"/>
      <c r="I95" s="192"/>
      <c r="J95" s="192"/>
      <c r="K95" s="192"/>
      <c r="L95" s="38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190"/>
      <c r="C96" s="271" t="s">
        <v>134</v>
      </c>
      <c r="D96" s="192"/>
      <c r="E96" s="192"/>
      <c r="F96" s="192"/>
      <c r="G96" s="192"/>
      <c r="H96" s="192"/>
      <c r="I96" s="192"/>
      <c r="J96" s="248">
        <f>J126</f>
        <v>0</v>
      </c>
      <c r="K96" s="192"/>
      <c r="L96" s="38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135</v>
      </c>
    </row>
    <row r="97" spans="1:31" s="9" customFormat="1" ht="24.95" customHeight="1">
      <c r="B97" s="272"/>
      <c r="C97" s="273"/>
      <c r="D97" s="274" t="s">
        <v>1367</v>
      </c>
      <c r="E97" s="275"/>
      <c r="F97" s="275"/>
      <c r="G97" s="275"/>
      <c r="H97" s="275"/>
      <c r="I97" s="275"/>
      <c r="J97" s="276">
        <f>J127</f>
        <v>0</v>
      </c>
      <c r="K97" s="273"/>
      <c r="L97" s="109"/>
    </row>
    <row r="98" spans="1:31" s="10" customFormat="1" ht="19.899999999999999" customHeight="1">
      <c r="B98" s="277"/>
      <c r="C98" s="278"/>
      <c r="D98" s="279" t="s">
        <v>1368</v>
      </c>
      <c r="E98" s="280"/>
      <c r="F98" s="280"/>
      <c r="G98" s="280"/>
      <c r="H98" s="280"/>
      <c r="I98" s="280"/>
      <c r="J98" s="281">
        <f>J128</f>
        <v>0</v>
      </c>
      <c r="K98" s="278"/>
      <c r="L98" s="113"/>
    </row>
    <row r="99" spans="1:31" s="10" customFormat="1" ht="19.899999999999999" customHeight="1">
      <c r="B99" s="277"/>
      <c r="C99" s="278"/>
      <c r="D99" s="279" t="s">
        <v>1369</v>
      </c>
      <c r="E99" s="280"/>
      <c r="F99" s="280"/>
      <c r="G99" s="280"/>
      <c r="H99" s="280"/>
      <c r="I99" s="280"/>
      <c r="J99" s="281">
        <f>J130</f>
        <v>0</v>
      </c>
      <c r="K99" s="278"/>
      <c r="L99" s="113"/>
    </row>
    <row r="100" spans="1:31" s="10" customFormat="1" ht="19.899999999999999" customHeight="1">
      <c r="B100" s="277"/>
      <c r="C100" s="278"/>
      <c r="D100" s="279" t="s">
        <v>1370</v>
      </c>
      <c r="E100" s="280"/>
      <c r="F100" s="280"/>
      <c r="G100" s="280"/>
      <c r="H100" s="280"/>
      <c r="I100" s="280"/>
      <c r="J100" s="281">
        <f>J132</f>
        <v>0</v>
      </c>
      <c r="K100" s="278"/>
      <c r="L100" s="113"/>
    </row>
    <row r="101" spans="1:31" s="10" customFormat="1" ht="19.899999999999999" customHeight="1">
      <c r="B101" s="277"/>
      <c r="C101" s="278"/>
      <c r="D101" s="279" t="s">
        <v>1371</v>
      </c>
      <c r="E101" s="280"/>
      <c r="F101" s="280"/>
      <c r="G101" s="280"/>
      <c r="H101" s="280"/>
      <c r="I101" s="280"/>
      <c r="J101" s="281">
        <f>J134</f>
        <v>0</v>
      </c>
      <c r="K101" s="278"/>
      <c r="L101" s="113"/>
    </row>
    <row r="102" spans="1:31" s="10" customFormat="1" ht="19.899999999999999" customHeight="1">
      <c r="B102" s="277"/>
      <c r="C102" s="278"/>
      <c r="D102" s="279" t="s">
        <v>1372</v>
      </c>
      <c r="E102" s="280"/>
      <c r="F102" s="280"/>
      <c r="G102" s="280"/>
      <c r="H102" s="280"/>
      <c r="I102" s="280"/>
      <c r="J102" s="281">
        <f>J136</f>
        <v>0</v>
      </c>
      <c r="K102" s="278"/>
      <c r="L102" s="113"/>
    </row>
    <row r="103" spans="1:31" s="10" customFormat="1" ht="19.899999999999999" customHeight="1">
      <c r="B103" s="277"/>
      <c r="C103" s="278"/>
      <c r="D103" s="279" t="s">
        <v>1373</v>
      </c>
      <c r="E103" s="280"/>
      <c r="F103" s="280"/>
      <c r="G103" s="280"/>
      <c r="H103" s="280"/>
      <c r="I103" s="280"/>
      <c r="J103" s="281">
        <f>J138</f>
        <v>0</v>
      </c>
      <c r="K103" s="278"/>
      <c r="L103" s="113"/>
    </row>
    <row r="104" spans="1:31" s="10" customFormat="1" ht="19.899999999999999" customHeight="1">
      <c r="B104" s="277"/>
      <c r="C104" s="278"/>
      <c r="D104" s="279" t="s">
        <v>1374</v>
      </c>
      <c r="E104" s="280"/>
      <c r="F104" s="280"/>
      <c r="G104" s="280"/>
      <c r="H104" s="280"/>
      <c r="I104" s="280"/>
      <c r="J104" s="281">
        <f>J140</f>
        <v>0</v>
      </c>
      <c r="K104" s="278"/>
      <c r="L104" s="113"/>
    </row>
    <row r="105" spans="1:31" s="10" customFormat="1" ht="19.899999999999999" customHeight="1">
      <c r="B105" s="277"/>
      <c r="C105" s="278"/>
      <c r="D105" s="279" t="s">
        <v>1375</v>
      </c>
      <c r="E105" s="280"/>
      <c r="F105" s="280"/>
      <c r="G105" s="280"/>
      <c r="H105" s="280"/>
      <c r="I105" s="280"/>
      <c r="J105" s="281">
        <f>J142</f>
        <v>0</v>
      </c>
      <c r="K105" s="278"/>
      <c r="L105" s="113"/>
    </row>
    <row r="106" spans="1:31" s="10" customFormat="1" ht="19.899999999999999" customHeight="1">
      <c r="B106" s="277"/>
      <c r="C106" s="278"/>
      <c r="D106" s="279" t="s">
        <v>1376</v>
      </c>
      <c r="E106" s="280"/>
      <c r="F106" s="280"/>
      <c r="G106" s="280"/>
      <c r="H106" s="280"/>
      <c r="I106" s="280"/>
      <c r="J106" s="281">
        <f>J144</f>
        <v>0</v>
      </c>
      <c r="K106" s="278"/>
      <c r="L106" s="113"/>
    </row>
    <row r="107" spans="1:31" s="2" customFormat="1" ht="21.75" customHeight="1">
      <c r="A107" s="29"/>
      <c r="B107" s="190"/>
      <c r="C107" s="192"/>
      <c r="D107" s="192"/>
      <c r="E107" s="192"/>
      <c r="F107" s="192"/>
      <c r="G107" s="192"/>
      <c r="H107" s="192"/>
      <c r="I107" s="192"/>
      <c r="J107" s="192"/>
      <c r="K107" s="192"/>
      <c r="L107" s="38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239"/>
      <c r="C108" s="240"/>
      <c r="D108" s="240"/>
      <c r="E108" s="240"/>
      <c r="F108" s="240"/>
      <c r="G108" s="240"/>
      <c r="H108" s="240"/>
      <c r="I108" s="240"/>
      <c r="J108" s="240"/>
      <c r="K108" s="240"/>
      <c r="L108" s="38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>
      <c r="B109" s="88"/>
      <c r="C109" s="88"/>
      <c r="D109" s="88"/>
      <c r="E109" s="88"/>
      <c r="F109" s="88"/>
      <c r="G109" s="88"/>
      <c r="H109" s="88"/>
      <c r="I109" s="88"/>
      <c r="J109" s="88"/>
      <c r="K109" s="88"/>
    </row>
    <row r="110" spans="1:31">
      <c r="B110" s="88"/>
      <c r="C110" s="88"/>
      <c r="D110" s="88"/>
      <c r="E110" s="88"/>
      <c r="F110" s="88"/>
      <c r="G110" s="88"/>
      <c r="H110" s="88"/>
      <c r="I110" s="88"/>
      <c r="J110" s="88"/>
      <c r="K110" s="88"/>
    </row>
    <row r="111" spans="1:31">
      <c r="B111" s="88"/>
      <c r="C111" s="88"/>
      <c r="D111" s="88"/>
      <c r="E111" s="88"/>
      <c r="F111" s="88"/>
      <c r="G111" s="88"/>
      <c r="H111" s="88"/>
      <c r="I111" s="88"/>
      <c r="J111" s="88"/>
      <c r="K111" s="88"/>
    </row>
    <row r="112" spans="1:31" s="2" customFormat="1" ht="6.95" customHeight="1">
      <c r="A112" s="29"/>
      <c r="B112" s="188"/>
      <c r="C112" s="189"/>
      <c r="D112" s="189"/>
      <c r="E112" s="189"/>
      <c r="F112" s="189"/>
      <c r="G112" s="189"/>
      <c r="H112" s="189"/>
      <c r="I112" s="189"/>
      <c r="J112" s="189"/>
      <c r="K112" s="189"/>
      <c r="L112" s="38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5" customHeight="1">
      <c r="A113" s="29"/>
      <c r="B113" s="190"/>
      <c r="C113" s="191" t="s">
        <v>148</v>
      </c>
      <c r="D113" s="192"/>
      <c r="E113" s="192"/>
      <c r="F113" s="192"/>
      <c r="G113" s="192"/>
      <c r="H113" s="192"/>
      <c r="I113" s="192"/>
      <c r="J113" s="192"/>
      <c r="K113" s="192"/>
      <c r="L113" s="38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5" customHeight="1">
      <c r="A114" s="29"/>
      <c r="B114" s="190"/>
      <c r="C114" s="192"/>
      <c r="D114" s="192"/>
      <c r="E114" s="192"/>
      <c r="F114" s="192"/>
      <c r="G114" s="192"/>
      <c r="H114" s="192"/>
      <c r="I114" s="192"/>
      <c r="J114" s="192"/>
      <c r="K114" s="192"/>
      <c r="L114" s="38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190"/>
      <c r="C115" s="193" t="s">
        <v>15</v>
      </c>
      <c r="D115" s="192"/>
      <c r="E115" s="192"/>
      <c r="F115" s="192"/>
      <c r="G115" s="192"/>
      <c r="H115" s="192"/>
      <c r="I115" s="192"/>
      <c r="J115" s="192"/>
      <c r="K115" s="192"/>
      <c r="L115" s="38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190"/>
      <c r="C116" s="192"/>
      <c r="D116" s="192"/>
      <c r="E116" s="319" t="str">
        <f>E7</f>
        <v>Expozice Jihozápadní Afrika, ZOO Dvůr Králové a.s. - Změna B, 3.etapa-3.část</v>
      </c>
      <c r="F116" s="320"/>
      <c r="G116" s="320"/>
      <c r="H116" s="320"/>
      <c r="I116" s="192"/>
      <c r="J116" s="192"/>
      <c r="K116" s="192"/>
      <c r="L116" s="38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190"/>
      <c r="C117" s="193" t="s">
        <v>130</v>
      </c>
      <c r="D117" s="192"/>
      <c r="E117" s="192"/>
      <c r="F117" s="192"/>
      <c r="G117" s="192"/>
      <c r="H117" s="192"/>
      <c r="I117" s="192"/>
      <c r="J117" s="192"/>
      <c r="K117" s="192"/>
      <c r="L117" s="38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190"/>
      <c r="C118" s="192"/>
      <c r="D118" s="192"/>
      <c r="E118" s="321" t="str">
        <f>E9</f>
        <v>99b - Vedlejší náklady - změna B. 3. etapa-3.část</v>
      </c>
      <c r="F118" s="322"/>
      <c r="G118" s="322"/>
      <c r="H118" s="322"/>
      <c r="I118" s="192"/>
      <c r="J118" s="192"/>
      <c r="K118" s="192"/>
      <c r="L118" s="38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>
      <c r="A119" s="29"/>
      <c r="B119" s="190"/>
      <c r="C119" s="192"/>
      <c r="D119" s="192"/>
      <c r="E119" s="192"/>
      <c r="F119" s="192"/>
      <c r="G119" s="192"/>
      <c r="H119" s="192"/>
      <c r="I119" s="192"/>
      <c r="J119" s="192"/>
      <c r="K119" s="192"/>
      <c r="L119" s="38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190"/>
      <c r="C120" s="193" t="s">
        <v>18</v>
      </c>
      <c r="D120" s="192"/>
      <c r="E120" s="192"/>
      <c r="F120" s="194" t="str">
        <f>F12</f>
        <v>Dvůr Králové nad Labem</v>
      </c>
      <c r="G120" s="192"/>
      <c r="H120" s="192"/>
      <c r="I120" s="193" t="s">
        <v>20</v>
      </c>
      <c r="J120" s="195" t="str">
        <f>IF(J12="","",J12)</f>
        <v>11. 5. 2021</v>
      </c>
      <c r="K120" s="192"/>
      <c r="L120" s="38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190"/>
      <c r="C121" s="192"/>
      <c r="D121" s="192"/>
      <c r="E121" s="192"/>
      <c r="F121" s="192"/>
      <c r="G121" s="192"/>
      <c r="H121" s="192"/>
      <c r="I121" s="192"/>
      <c r="J121" s="192"/>
      <c r="K121" s="192"/>
      <c r="L121" s="38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40.15" customHeight="1">
      <c r="A122" s="29"/>
      <c r="B122" s="190"/>
      <c r="C122" s="193" t="s">
        <v>22</v>
      </c>
      <c r="D122" s="192"/>
      <c r="E122" s="192"/>
      <c r="F122" s="194" t="str">
        <f>E15</f>
        <v>ZOO Dvůr Králové a.s., Štefánikova 1029, D.K.n.L.</v>
      </c>
      <c r="G122" s="192"/>
      <c r="H122" s="192"/>
      <c r="I122" s="193" t="s">
        <v>28</v>
      </c>
      <c r="J122" s="196" t="str">
        <f>E21</f>
        <v>Projektis spol. s r.o., Legionářská 562, D.K.n.L.</v>
      </c>
      <c r="K122" s="192"/>
      <c r="L122" s="38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190"/>
      <c r="C123" s="193" t="s">
        <v>26</v>
      </c>
      <c r="D123" s="192"/>
      <c r="E123" s="192"/>
      <c r="F123" s="194" t="str">
        <f>IF(E18="","",E18)</f>
        <v xml:space="preserve"> </v>
      </c>
      <c r="G123" s="192"/>
      <c r="H123" s="192"/>
      <c r="I123" s="193" t="s">
        <v>31</v>
      </c>
      <c r="J123" s="196" t="str">
        <f>E24</f>
        <v>ing. V. Švehla</v>
      </c>
      <c r="K123" s="192"/>
      <c r="L123" s="38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190"/>
      <c r="C124" s="192"/>
      <c r="D124" s="192"/>
      <c r="E124" s="192"/>
      <c r="F124" s="192"/>
      <c r="G124" s="192"/>
      <c r="H124" s="192"/>
      <c r="I124" s="192"/>
      <c r="J124" s="192"/>
      <c r="K124" s="192"/>
      <c r="L124" s="38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17"/>
      <c r="B125" s="197"/>
      <c r="C125" s="198" t="s">
        <v>149</v>
      </c>
      <c r="D125" s="199" t="s">
        <v>59</v>
      </c>
      <c r="E125" s="199" t="s">
        <v>55</v>
      </c>
      <c r="F125" s="199" t="s">
        <v>56</v>
      </c>
      <c r="G125" s="199" t="s">
        <v>150</v>
      </c>
      <c r="H125" s="199" t="s">
        <v>151</v>
      </c>
      <c r="I125" s="199" t="s">
        <v>152</v>
      </c>
      <c r="J125" s="199" t="s">
        <v>133</v>
      </c>
      <c r="K125" s="200" t="s">
        <v>153</v>
      </c>
      <c r="L125" s="122"/>
      <c r="M125" s="58" t="s">
        <v>1</v>
      </c>
      <c r="N125" s="59" t="s">
        <v>38</v>
      </c>
      <c r="O125" s="59" t="s">
        <v>154</v>
      </c>
      <c r="P125" s="59" t="s">
        <v>155</v>
      </c>
      <c r="Q125" s="59" t="s">
        <v>156</v>
      </c>
      <c r="R125" s="59" t="s">
        <v>157</v>
      </c>
      <c r="S125" s="59" t="s">
        <v>158</v>
      </c>
      <c r="T125" s="60" t="s">
        <v>159</v>
      </c>
      <c r="U125" s="117"/>
      <c r="V125" s="117"/>
      <c r="W125" s="117"/>
      <c r="X125" s="117"/>
      <c r="Y125" s="117"/>
      <c r="Z125" s="117"/>
      <c r="AA125" s="117"/>
      <c r="AB125" s="117"/>
      <c r="AC125" s="117"/>
      <c r="AD125" s="117"/>
      <c r="AE125" s="117"/>
    </row>
    <row r="126" spans="1:63" s="2" customFormat="1" ht="22.9" customHeight="1">
      <c r="A126" s="29"/>
      <c r="B126" s="190"/>
      <c r="C126" s="201" t="s">
        <v>160</v>
      </c>
      <c r="D126" s="192"/>
      <c r="E126" s="192"/>
      <c r="F126" s="192"/>
      <c r="G126" s="192"/>
      <c r="H126" s="192"/>
      <c r="I126" s="192"/>
      <c r="J126" s="202">
        <f>BK126</f>
        <v>0</v>
      </c>
      <c r="K126" s="192"/>
      <c r="L126" s="30"/>
      <c r="M126" s="61"/>
      <c r="N126" s="52"/>
      <c r="O126" s="62"/>
      <c r="P126" s="123">
        <f>P127</f>
        <v>0</v>
      </c>
      <c r="Q126" s="62"/>
      <c r="R126" s="123">
        <f>R127</f>
        <v>0</v>
      </c>
      <c r="S126" s="62"/>
      <c r="T126" s="124">
        <f>T127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7" t="s">
        <v>73</v>
      </c>
      <c r="AU126" s="17" t="s">
        <v>135</v>
      </c>
      <c r="BK126" s="125">
        <f>BK127</f>
        <v>0</v>
      </c>
    </row>
    <row r="127" spans="1:63" s="12" customFormat="1" ht="25.9" customHeight="1">
      <c r="B127" s="203"/>
      <c r="C127" s="204"/>
      <c r="D127" s="205" t="s">
        <v>73</v>
      </c>
      <c r="E127" s="206" t="s">
        <v>1377</v>
      </c>
      <c r="F127" s="206" t="s">
        <v>1378</v>
      </c>
      <c r="G127" s="204"/>
      <c r="H127" s="204"/>
      <c r="I127" s="204"/>
      <c r="J127" s="207">
        <f>BK127</f>
        <v>0</v>
      </c>
      <c r="K127" s="204"/>
      <c r="L127" s="126"/>
      <c r="M127" s="128"/>
      <c r="N127" s="129"/>
      <c r="O127" s="129"/>
      <c r="P127" s="130">
        <f>P128+P130+P132+P134+P136+P138+P140+P142+P144</f>
        <v>0</v>
      </c>
      <c r="Q127" s="129"/>
      <c r="R127" s="130">
        <f>R128+R130+R132+R134+R136+R138+R140+R142+R144</f>
        <v>0</v>
      </c>
      <c r="S127" s="129"/>
      <c r="T127" s="131">
        <f>T128+T130+T132+T134+T136+T138+T140+T142+T144</f>
        <v>0</v>
      </c>
      <c r="AR127" s="127" t="s">
        <v>188</v>
      </c>
      <c r="AT127" s="132" t="s">
        <v>73</v>
      </c>
      <c r="AU127" s="132" t="s">
        <v>74</v>
      </c>
      <c r="AY127" s="127" t="s">
        <v>163</v>
      </c>
      <c r="BK127" s="133">
        <f>BK128+BK130+BK132+BK134+BK136+BK138+BK140+BK142+BK144</f>
        <v>0</v>
      </c>
    </row>
    <row r="128" spans="1:63" s="12" customFormat="1" ht="22.9" customHeight="1">
      <c r="B128" s="203"/>
      <c r="C128" s="204"/>
      <c r="D128" s="205" t="s">
        <v>73</v>
      </c>
      <c r="E128" s="208" t="s">
        <v>1379</v>
      </c>
      <c r="F128" s="208" t="s">
        <v>1380</v>
      </c>
      <c r="G128" s="204"/>
      <c r="H128" s="204"/>
      <c r="I128" s="204"/>
      <c r="J128" s="209">
        <f>BK128</f>
        <v>0</v>
      </c>
      <c r="K128" s="204"/>
      <c r="L128" s="126"/>
      <c r="M128" s="128"/>
      <c r="N128" s="129"/>
      <c r="O128" s="129"/>
      <c r="P128" s="130">
        <f>P129</f>
        <v>0</v>
      </c>
      <c r="Q128" s="129"/>
      <c r="R128" s="130">
        <f>R129</f>
        <v>0</v>
      </c>
      <c r="S128" s="129"/>
      <c r="T128" s="131">
        <f>T129</f>
        <v>0</v>
      </c>
      <c r="AR128" s="127" t="s">
        <v>188</v>
      </c>
      <c r="AT128" s="132" t="s">
        <v>73</v>
      </c>
      <c r="AU128" s="132" t="s">
        <v>8</v>
      </c>
      <c r="AY128" s="127" t="s">
        <v>163</v>
      </c>
      <c r="BK128" s="133">
        <f>BK129</f>
        <v>0</v>
      </c>
    </row>
    <row r="129" spans="1:65" s="2" customFormat="1" ht="14.45" customHeight="1">
      <c r="A129" s="29"/>
      <c r="B129" s="190"/>
      <c r="C129" s="210" t="s">
        <v>8</v>
      </c>
      <c r="D129" s="210" t="s">
        <v>165</v>
      </c>
      <c r="E129" s="211" t="s">
        <v>1381</v>
      </c>
      <c r="F129" s="212" t="s">
        <v>1380</v>
      </c>
      <c r="G129" s="213" t="s">
        <v>1177</v>
      </c>
      <c r="H129" s="214">
        <v>1</v>
      </c>
      <c r="I129" s="175"/>
      <c r="J129" s="215">
        <f>ROUND(I129*H129,0)</f>
        <v>0</v>
      </c>
      <c r="K129" s="212" t="s">
        <v>178</v>
      </c>
      <c r="L129" s="30"/>
      <c r="M129" s="134" t="s">
        <v>1</v>
      </c>
      <c r="N129" s="135" t="s">
        <v>39</v>
      </c>
      <c r="O129" s="136">
        <v>0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38" t="s">
        <v>1382</v>
      </c>
      <c r="AT129" s="138" t="s">
        <v>165</v>
      </c>
      <c r="AU129" s="138" t="s">
        <v>83</v>
      </c>
      <c r="AY129" s="17" t="s">
        <v>163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8</v>
      </c>
      <c r="BK129" s="139">
        <f>ROUND(I129*H129,0)</f>
        <v>0</v>
      </c>
      <c r="BL129" s="17" t="s">
        <v>1382</v>
      </c>
      <c r="BM129" s="138" t="s">
        <v>1383</v>
      </c>
    </row>
    <row r="130" spans="1:65" s="12" customFormat="1" ht="22.9" customHeight="1">
      <c r="B130" s="203"/>
      <c r="C130" s="204"/>
      <c r="D130" s="205" t="s">
        <v>73</v>
      </c>
      <c r="E130" s="208" t="s">
        <v>1384</v>
      </c>
      <c r="F130" s="208" t="s">
        <v>1385</v>
      </c>
      <c r="G130" s="204"/>
      <c r="H130" s="204"/>
      <c r="I130" s="204"/>
      <c r="J130" s="209">
        <f>BK130</f>
        <v>0</v>
      </c>
      <c r="K130" s="204"/>
      <c r="L130" s="126"/>
      <c r="M130" s="128"/>
      <c r="N130" s="129"/>
      <c r="O130" s="129"/>
      <c r="P130" s="130">
        <f>P131</f>
        <v>0</v>
      </c>
      <c r="Q130" s="129"/>
      <c r="R130" s="130">
        <f>R131</f>
        <v>0</v>
      </c>
      <c r="S130" s="129"/>
      <c r="T130" s="131">
        <f>T131</f>
        <v>0</v>
      </c>
      <c r="AR130" s="127" t="s">
        <v>188</v>
      </c>
      <c r="AT130" s="132" t="s">
        <v>73</v>
      </c>
      <c r="AU130" s="132" t="s">
        <v>8</v>
      </c>
      <c r="AY130" s="127" t="s">
        <v>163</v>
      </c>
      <c r="BK130" s="133">
        <f>BK131</f>
        <v>0</v>
      </c>
    </row>
    <row r="131" spans="1:65" s="2" customFormat="1" ht="14.45" customHeight="1">
      <c r="A131" s="29"/>
      <c r="B131" s="190"/>
      <c r="C131" s="210" t="s">
        <v>83</v>
      </c>
      <c r="D131" s="210" t="s">
        <v>165</v>
      </c>
      <c r="E131" s="211" t="s">
        <v>1386</v>
      </c>
      <c r="F131" s="212" t="s">
        <v>1385</v>
      </c>
      <c r="G131" s="213" t="s">
        <v>1177</v>
      </c>
      <c r="H131" s="214">
        <v>1</v>
      </c>
      <c r="I131" s="175"/>
      <c r="J131" s="215">
        <f>ROUND(I131*H131,0)</f>
        <v>0</v>
      </c>
      <c r="K131" s="212" t="s">
        <v>178</v>
      </c>
      <c r="L131" s="30"/>
      <c r="M131" s="134" t="s">
        <v>1</v>
      </c>
      <c r="N131" s="135" t="s">
        <v>39</v>
      </c>
      <c r="O131" s="136">
        <v>0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38" t="s">
        <v>1382</v>
      </c>
      <c r="AT131" s="138" t="s">
        <v>165</v>
      </c>
      <c r="AU131" s="138" t="s">
        <v>83</v>
      </c>
      <c r="AY131" s="17" t="s">
        <v>163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8</v>
      </c>
      <c r="BK131" s="139">
        <f>ROUND(I131*H131,0)</f>
        <v>0</v>
      </c>
      <c r="BL131" s="17" t="s">
        <v>1382</v>
      </c>
      <c r="BM131" s="138" t="s">
        <v>1387</v>
      </c>
    </row>
    <row r="132" spans="1:65" s="12" customFormat="1" ht="22.9" customHeight="1">
      <c r="B132" s="203"/>
      <c r="C132" s="204"/>
      <c r="D132" s="205" t="s">
        <v>73</v>
      </c>
      <c r="E132" s="208" t="s">
        <v>1388</v>
      </c>
      <c r="F132" s="208" t="s">
        <v>1389</v>
      </c>
      <c r="G132" s="204"/>
      <c r="H132" s="204"/>
      <c r="I132" s="204"/>
      <c r="J132" s="209">
        <f>BK132</f>
        <v>0</v>
      </c>
      <c r="K132" s="204"/>
      <c r="L132" s="126"/>
      <c r="M132" s="128"/>
      <c r="N132" s="129"/>
      <c r="O132" s="129"/>
      <c r="P132" s="130">
        <f>P133</f>
        <v>0</v>
      </c>
      <c r="Q132" s="129"/>
      <c r="R132" s="130">
        <f>R133</f>
        <v>0</v>
      </c>
      <c r="S132" s="129"/>
      <c r="T132" s="131">
        <f>T133</f>
        <v>0</v>
      </c>
      <c r="AR132" s="127" t="s">
        <v>188</v>
      </c>
      <c r="AT132" s="132" t="s">
        <v>73</v>
      </c>
      <c r="AU132" s="132" t="s">
        <v>8</v>
      </c>
      <c r="AY132" s="127" t="s">
        <v>163</v>
      </c>
      <c r="BK132" s="133">
        <f>BK133</f>
        <v>0</v>
      </c>
    </row>
    <row r="133" spans="1:65" s="2" customFormat="1" ht="14.45" customHeight="1">
      <c r="A133" s="29"/>
      <c r="B133" s="190"/>
      <c r="C133" s="210" t="s">
        <v>174</v>
      </c>
      <c r="D133" s="210" t="s">
        <v>165</v>
      </c>
      <c r="E133" s="211" t="s">
        <v>1390</v>
      </c>
      <c r="F133" s="212" t="s">
        <v>1389</v>
      </c>
      <c r="G133" s="213" t="s">
        <v>1177</v>
      </c>
      <c r="H133" s="214">
        <v>1</v>
      </c>
      <c r="I133" s="175"/>
      <c r="J133" s="215">
        <f>ROUND(I133*H133,0)</f>
        <v>0</v>
      </c>
      <c r="K133" s="212" t="s">
        <v>178</v>
      </c>
      <c r="L133" s="30"/>
      <c r="M133" s="134" t="s">
        <v>1</v>
      </c>
      <c r="N133" s="135" t="s">
        <v>39</v>
      </c>
      <c r="O133" s="136">
        <v>0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38" t="s">
        <v>1382</v>
      </c>
      <c r="AT133" s="138" t="s">
        <v>165</v>
      </c>
      <c r="AU133" s="138" t="s">
        <v>83</v>
      </c>
      <c r="AY133" s="17" t="s">
        <v>163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8</v>
      </c>
      <c r="BK133" s="139">
        <f>ROUND(I133*H133,0)</f>
        <v>0</v>
      </c>
      <c r="BL133" s="17" t="s">
        <v>1382</v>
      </c>
      <c r="BM133" s="138" t="s">
        <v>1391</v>
      </c>
    </row>
    <row r="134" spans="1:65" s="12" customFormat="1" ht="22.9" customHeight="1">
      <c r="B134" s="203"/>
      <c r="C134" s="204"/>
      <c r="D134" s="205" t="s">
        <v>73</v>
      </c>
      <c r="E134" s="208" t="s">
        <v>1392</v>
      </c>
      <c r="F134" s="208" t="s">
        <v>1393</v>
      </c>
      <c r="G134" s="204"/>
      <c r="H134" s="204"/>
      <c r="I134" s="204"/>
      <c r="J134" s="209">
        <f>BK134</f>
        <v>0</v>
      </c>
      <c r="K134" s="204"/>
      <c r="L134" s="126"/>
      <c r="M134" s="128"/>
      <c r="N134" s="129"/>
      <c r="O134" s="129"/>
      <c r="P134" s="130">
        <f>P135</f>
        <v>0</v>
      </c>
      <c r="Q134" s="129"/>
      <c r="R134" s="130">
        <f>R135</f>
        <v>0</v>
      </c>
      <c r="S134" s="129"/>
      <c r="T134" s="131">
        <f>T135</f>
        <v>0</v>
      </c>
      <c r="AR134" s="127" t="s">
        <v>188</v>
      </c>
      <c r="AT134" s="132" t="s">
        <v>73</v>
      </c>
      <c r="AU134" s="132" t="s">
        <v>8</v>
      </c>
      <c r="AY134" s="127" t="s">
        <v>163</v>
      </c>
      <c r="BK134" s="133">
        <f>BK135</f>
        <v>0</v>
      </c>
    </row>
    <row r="135" spans="1:65" s="2" customFormat="1" ht="14.45" customHeight="1">
      <c r="A135" s="29"/>
      <c r="B135" s="190"/>
      <c r="C135" s="210" t="s">
        <v>169</v>
      </c>
      <c r="D135" s="210" t="s">
        <v>165</v>
      </c>
      <c r="E135" s="211" t="s">
        <v>1394</v>
      </c>
      <c r="F135" s="212" t="s">
        <v>1393</v>
      </c>
      <c r="G135" s="213" t="s">
        <v>1177</v>
      </c>
      <c r="H135" s="214">
        <v>1</v>
      </c>
      <c r="I135" s="175"/>
      <c r="J135" s="215">
        <f>ROUND(I135*H135,0)</f>
        <v>0</v>
      </c>
      <c r="K135" s="212" t="s">
        <v>178</v>
      </c>
      <c r="L135" s="30"/>
      <c r="M135" s="134" t="s">
        <v>1</v>
      </c>
      <c r="N135" s="135" t="s">
        <v>39</v>
      </c>
      <c r="O135" s="136">
        <v>0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38" t="s">
        <v>1382</v>
      </c>
      <c r="AT135" s="138" t="s">
        <v>165</v>
      </c>
      <c r="AU135" s="138" t="s">
        <v>83</v>
      </c>
      <c r="AY135" s="17" t="s">
        <v>163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7" t="s">
        <v>8</v>
      </c>
      <c r="BK135" s="139">
        <f>ROUND(I135*H135,0)</f>
        <v>0</v>
      </c>
      <c r="BL135" s="17" t="s">
        <v>1382</v>
      </c>
      <c r="BM135" s="138" t="s">
        <v>1395</v>
      </c>
    </row>
    <row r="136" spans="1:65" s="12" customFormat="1" ht="22.9" customHeight="1">
      <c r="B136" s="203"/>
      <c r="C136" s="204"/>
      <c r="D136" s="205" t="s">
        <v>73</v>
      </c>
      <c r="E136" s="208" t="s">
        <v>1396</v>
      </c>
      <c r="F136" s="208" t="s">
        <v>1397</v>
      </c>
      <c r="G136" s="204"/>
      <c r="H136" s="204"/>
      <c r="I136" s="204"/>
      <c r="J136" s="209">
        <f>BK136</f>
        <v>0</v>
      </c>
      <c r="K136" s="204"/>
      <c r="L136" s="126"/>
      <c r="M136" s="128"/>
      <c r="N136" s="129"/>
      <c r="O136" s="129"/>
      <c r="P136" s="130">
        <f>P137</f>
        <v>0</v>
      </c>
      <c r="Q136" s="129"/>
      <c r="R136" s="130">
        <f>R137</f>
        <v>0</v>
      </c>
      <c r="S136" s="129"/>
      <c r="T136" s="131">
        <f>T137</f>
        <v>0</v>
      </c>
      <c r="AR136" s="127" t="s">
        <v>188</v>
      </c>
      <c r="AT136" s="132" t="s">
        <v>73</v>
      </c>
      <c r="AU136" s="132" t="s">
        <v>8</v>
      </c>
      <c r="AY136" s="127" t="s">
        <v>163</v>
      </c>
      <c r="BK136" s="133">
        <f>BK137</f>
        <v>0</v>
      </c>
    </row>
    <row r="137" spans="1:65" s="2" customFormat="1" ht="14.45" customHeight="1">
      <c r="A137" s="29"/>
      <c r="B137" s="190"/>
      <c r="C137" s="210" t="s">
        <v>188</v>
      </c>
      <c r="D137" s="210" t="s">
        <v>165</v>
      </c>
      <c r="E137" s="211" t="s">
        <v>1398</v>
      </c>
      <c r="F137" s="212" t="s">
        <v>1397</v>
      </c>
      <c r="G137" s="213" t="s">
        <v>1177</v>
      </c>
      <c r="H137" s="214">
        <v>1</v>
      </c>
      <c r="I137" s="175"/>
      <c r="J137" s="215">
        <f>ROUND(I137*H137,0)</f>
        <v>0</v>
      </c>
      <c r="K137" s="212" t="s">
        <v>178</v>
      </c>
      <c r="L137" s="30"/>
      <c r="M137" s="134" t="s">
        <v>1</v>
      </c>
      <c r="N137" s="135" t="s">
        <v>39</v>
      </c>
      <c r="O137" s="136">
        <v>0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38" t="s">
        <v>1382</v>
      </c>
      <c r="AT137" s="138" t="s">
        <v>165</v>
      </c>
      <c r="AU137" s="138" t="s">
        <v>83</v>
      </c>
      <c r="AY137" s="17" t="s">
        <v>163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7" t="s">
        <v>8</v>
      </c>
      <c r="BK137" s="139">
        <f>ROUND(I137*H137,0)</f>
        <v>0</v>
      </c>
      <c r="BL137" s="17" t="s">
        <v>1382</v>
      </c>
      <c r="BM137" s="138" t="s">
        <v>1399</v>
      </c>
    </row>
    <row r="138" spans="1:65" s="12" customFormat="1" ht="22.9" customHeight="1">
      <c r="B138" s="203"/>
      <c r="C138" s="204"/>
      <c r="D138" s="205" t="s">
        <v>73</v>
      </c>
      <c r="E138" s="208" t="s">
        <v>1400</v>
      </c>
      <c r="F138" s="208" t="s">
        <v>1401</v>
      </c>
      <c r="G138" s="204"/>
      <c r="H138" s="204"/>
      <c r="I138" s="204"/>
      <c r="J138" s="209">
        <f>BK138</f>
        <v>0</v>
      </c>
      <c r="K138" s="204"/>
      <c r="L138" s="126"/>
      <c r="M138" s="128"/>
      <c r="N138" s="129"/>
      <c r="O138" s="129"/>
      <c r="P138" s="130">
        <f>P139</f>
        <v>0</v>
      </c>
      <c r="Q138" s="129"/>
      <c r="R138" s="130">
        <f>R139</f>
        <v>0</v>
      </c>
      <c r="S138" s="129"/>
      <c r="T138" s="131">
        <f>T139</f>
        <v>0</v>
      </c>
      <c r="AR138" s="127" t="s">
        <v>188</v>
      </c>
      <c r="AT138" s="132" t="s">
        <v>73</v>
      </c>
      <c r="AU138" s="132" t="s">
        <v>8</v>
      </c>
      <c r="AY138" s="127" t="s">
        <v>163</v>
      </c>
      <c r="BK138" s="133">
        <f>BK139</f>
        <v>0</v>
      </c>
    </row>
    <row r="139" spans="1:65" s="2" customFormat="1" ht="14.45" customHeight="1">
      <c r="A139" s="29"/>
      <c r="B139" s="190"/>
      <c r="C139" s="210" t="s">
        <v>193</v>
      </c>
      <c r="D139" s="210" t="s">
        <v>165</v>
      </c>
      <c r="E139" s="211" t="s">
        <v>1402</v>
      </c>
      <c r="F139" s="212" t="s">
        <v>1401</v>
      </c>
      <c r="G139" s="213" t="s">
        <v>1177</v>
      </c>
      <c r="H139" s="214">
        <v>1</v>
      </c>
      <c r="I139" s="175"/>
      <c r="J139" s="215">
        <f>ROUND(I139*H139,0)</f>
        <v>0</v>
      </c>
      <c r="K139" s="212" t="s">
        <v>178</v>
      </c>
      <c r="L139" s="30"/>
      <c r="M139" s="134" t="s">
        <v>1</v>
      </c>
      <c r="N139" s="135" t="s">
        <v>39</v>
      </c>
      <c r="O139" s="136">
        <v>0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38" t="s">
        <v>1382</v>
      </c>
      <c r="AT139" s="138" t="s">
        <v>165</v>
      </c>
      <c r="AU139" s="138" t="s">
        <v>83</v>
      </c>
      <c r="AY139" s="17" t="s">
        <v>163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7" t="s">
        <v>8</v>
      </c>
      <c r="BK139" s="139">
        <f>ROUND(I139*H139,0)</f>
        <v>0</v>
      </c>
      <c r="BL139" s="17" t="s">
        <v>1382</v>
      </c>
      <c r="BM139" s="138" t="s">
        <v>1403</v>
      </c>
    </row>
    <row r="140" spans="1:65" s="12" customFormat="1" ht="22.9" customHeight="1">
      <c r="B140" s="203"/>
      <c r="C140" s="204"/>
      <c r="D140" s="205" t="s">
        <v>73</v>
      </c>
      <c r="E140" s="208" t="s">
        <v>1404</v>
      </c>
      <c r="F140" s="208" t="s">
        <v>1405</v>
      </c>
      <c r="G140" s="204"/>
      <c r="H140" s="204"/>
      <c r="I140" s="204"/>
      <c r="J140" s="209">
        <f>BK140</f>
        <v>0</v>
      </c>
      <c r="K140" s="204"/>
      <c r="L140" s="126"/>
      <c r="M140" s="128"/>
      <c r="N140" s="129"/>
      <c r="O140" s="129"/>
      <c r="P140" s="130">
        <f>P141</f>
        <v>0</v>
      </c>
      <c r="Q140" s="129"/>
      <c r="R140" s="130">
        <f>R141</f>
        <v>0</v>
      </c>
      <c r="S140" s="129"/>
      <c r="T140" s="131">
        <f>T141</f>
        <v>0</v>
      </c>
      <c r="AR140" s="127" t="s">
        <v>188</v>
      </c>
      <c r="AT140" s="132" t="s">
        <v>73</v>
      </c>
      <c r="AU140" s="132" t="s">
        <v>8</v>
      </c>
      <c r="AY140" s="127" t="s">
        <v>163</v>
      </c>
      <c r="BK140" s="133">
        <f>BK141</f>
        <v>0</v>
      </c>
    </row>
    <row r="141" spans="1:65" s="2" customFormat="1" ht="14.45" customHeight="1">
      <c r="A141" s="29"/>
      <c r="B141" s="190"/>
      <c r="C141" s="210" t="s">
        <v>197</v>
      </c>
      <c r="D141" s="210" t="s">
        <v>165</v>
      </c>
      <c r="E141" s="211" t="s">
        <v>1406</v>
      </c>
      <c r="F141" s="212" t="s">
        <v>1405</v>
      </c>
      <c r="G141" s="213" t="s">
        <v>1177</v>
      </c>
      <c r="H141" s="214">
        <v>1</v>
      </c>
      <c r="I141" s="175"/>
      <c r="J141" s="215">
        <f>ROUND(I141*H141,0)</f>
        <v>0</v>
      </c>
      <c r="K141" s="212" t="s">
        <v>178</v>
      </c>
      <c r="L141" s="30"/>
      <c r="M141" s="134" t="s">
        <v>1</v>
      </c>
      <c r="N141" s="135" t="s">
        <v>39</v>
      </c>
      <c r="O141" s="136">
        <v>0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38" t="s">
        <v>1382</v>
      </c>
      <c r="AT141" s="138" t="s">
        <v>165</v>
      </c>
      <c r="AU141" s="138" t="s">
        <v>83</v>
      </c>
      <c r="AY141" s="17" t="s">
        <v>163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7" t="s">
        <v>8</v>
      </c>
      <c r="BK141" s="139">
        <f>ROUND(I141*H141,0)</f>
        <v>0</v>
      </c>
      <c r="BL141" s="17" t="s">
        <v>1382</v>
      </c>
      <c r="BM141" s="138" t="s">
        <v>1407</v>
      </c>
    </row>
    <row r="142" spans="1:65" s="12" customFormat="1" ht="22.9" customHeight="1">
      <c r="B142" s="203"/>
      <c r="C142" s="204"/>
      <c r="D142" s="205" t="s">
        <v>73</v>
      </c>
      <c r="E142" s="208" t="s">
        <v>1408</v>
      </c>
      <c r="F142" s="208" t="s">
        <v>1409</v>
      </c>
      <c r="G142" s="204"/>
      <c r="H142" s="204"/>
      <c r="I142" s="204"/>
      <c r="J142" s="209">
        <f>BK142</f>
        <v>0</v>
      </c>
      <c r="K142" s="204"/>
      <c r="L142" s="126"/>
      <c r="M142" s="128"/>
      <c r="N142" s="129"/>
      <c r="O142" s="129"/>
      <c r="P142" s="130">
        <f>P143</f>
        <v>0</v>
      </c>
      <c r="Q142" s="129"/>
      <c r="R142" s="130">
        <f>R143</f>
        <v>0</v>
      </c>
      <c r="S142" s="129"/>
      <c r="T142" s="131">
        <f>T143</f>
        <v>0</v>
      </c>
      <c r="AR142" s="127" t="s">
        <v>188</v>
      </c>
      <c r="AT142" s="132" t="s">
        <v>73</v>
      </c>
      <c r="AU142" s="132" t="s">
        <v>8</v>
      </c>
      <c r="AY142" s="127" t="s">
        <v>163</v>
      </c>
      <c r="BK142" s="133">
        <f>BK143</f>
        <v>0</v>
      </c>
    </row>
    <row r="143" spans="1:65" s="2" customFormat="1" ht="14.45" customHeight="1">
      <c r="A143" s="29"/>
      <c r="B143" s="190"/>
      <c r="C143" s="210" t="s">
        <v>201</v>
      </c>
      <c r="D143" s="210" t="s">
        <v>165</v>
      </c>
      <c r="E143" s="211" t="s">
        <v>1410</v>
      </c>
      <c r="F143" s="212" t="s">
        <v>1411</v>
      </c>
      <c r="G143" s="213" t="s">
        <v>1177</v>
      </c>
      <c r="H143" s="214">
        <v>1</v>
      </c>
      <c r="I143" s="175"/>
      <c r="J143" s="215">
        <f>ROUND(I143*H143,0)</f>
        <v>0</v>
      </c>
      <c r="K143" s="212" t="s">
        <v>178</v>
      </c>
      <c r="L143" s="30"/>
      <c r="M143" s="134" t="s">
        <v>1</v>
      </c>
      <c r="N143" s="135" t="s">
        <v>39</v>
      </c>
      <c r="O143" s="136">
        <v>0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38" t="s">
        <v>1382</v>
      </c>
      <c r="AT143" s="138" t="s">
        <v>165</v>
      </c>
      <c r="AU143" s="138" t="s">
        <v>83</v>
      </c>
      <c r="AY143" s="17" t="s">
        <v>163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7" t="s">
        <v>8</v>
      </c>
      <c r="BK143" s="139">
        <f>ROUND(I143*H143,0)</f>
        <v>0</v>
      </c>
      <c r="BL143" s="17" t="s">
        <v>1382</v>
      </c>
      <c r="BM143" s="138" t="s">
        <v>1412</v>
      </c>
    </row>
    <row r="144" spans="1:65" s="12" customFormat="1" ht="22.9" customHeight="1">
      <c r="B144" s="203"/>
      <c r="C144" s="204"/>
      <c r="D144" s="205" t="s">
        <v>73</v>
      </c>
      <c r="E144" s="208" t="s">
        <v>1413</v>
      </c>
      <c r="F144" s="208" t="s">
        <v>1414</v>
      </c>
      <c r="G144" s="204"/>
      <c r="H144" s="204"/>
      <c r="I144" s="204"/>
      <c r="J144" s="209">
        <f>BK144</f>
        <v>0</v>
      </c>
      <c r="K144" s="204"/>
      <c r="L144" s="126"/>
      <c r="M144" s="128"/>
      <c r="N144" s="129"/>
      <c r="O144" s="129"/>
      <c r="P144" s="130">
        <f>P145</f>
        <v>0</v>
      </c>
      <c r="Q144" s="129"/>
      <c r="R144" s="130">
        <f>R145</f>
        <v>0</v>
      </c>
      <c r="S144" s="129"/>
      <c r="T144" s="131">
        <f>T145</f>
        <v>0</v>
      </c>
      <c r="AR144" s="127" t="s">
        <v>188</v>
      </c>
      <c r="AT144" s="132" t="s">
        <v>73</v>
      </c>
      <c r="AU144" s="132" t="s">
        <v>8</v>
      </c>
      <c r="AY144" s="127" t="s">
        <v>163</v>
      </c>
      <c r="BK144" s="133">
        <f>BK145</f>
        <v>0</v>
      </c>
    </row>
    <row r="145" spans="1:65" s="2" customFormat="1" ht="14.45" customHeight="1">
      <c r="A145" s="29"/>
      <c r="B145" s="190"/>
      <c r="C145" s="210" t="s">
        <v>206</v>
      </c>
      <c r="D145" s="210" t="s">
        <v>165</v>
      </c>
      <c r="E145" s="211" t="s">
        <v>1415</v>
      </c>
      <c r="F145" s="212" t="s">
        <v>1414</v>
      </c>
      <c r="G145" s="213" t="s">
        <v>1177</v>
      </c>
      <c r="H145" s="214">
        <v>1</v>
      </c>
      <c r="I145" s="175"/>
      <c r="J145" s="215">
        <f>ROUND(I145*H145,0)</f>
        <v>0</v>
      </c>
      <c r="K145" s="212" t="s">
        <v>178</v>
      </c>
      <c r="L145" s="30"/>
      <c r="M145" s="158" t="s">
        <v>1</v>
      </c>
      <c r="N145" s="159" t="s">
        <v>39</v>
      </c>
      <c r="O145" s="160">
        <v>0</v>
      </c>
      <c r="P145" s="160">
        <f>O145*H145</f>
        <v>0</v>
      </c>
      <c r="Q145" s="160">
        <v>0</v>
      </c>
      <c r="R145" s="160">
        <f>Q145*H145</f>
        <v>0</v>
      </c>
      <c r="S145" s="160">
        <v>0</v>
      </c>
      <c r="T145" s="161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38" t="s">
        <v>1382</v>
      </c>
      <c r="AT145" s="138" t="s">
        <v>165</v>
      </c>
      <c r="AU145" s="138" t="s">
        <v>83</v>
      </c>
      <c r="AY145" s="17" t="s">
        <v>163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7" t="s">
        <v>8</v>
      </c>
      <c r="BK145" s="139">
        <f>ROUND(I145*H145,0)</f>
        <v>0</v>
      </c>
      <c r="BL145" s="17" t="s">
        <v>1382</v>
      </c>
      <c r="BM145" s="138" t="s">
        <v>1416</v>
      </c>
    </row>
    <row r="146" spans="1:65" s="2" customFormat="1" ht="6.95" customHeight="1">
      <c r="A146" s="29"/>
      <c r="B146" s="239"/>
      <c r="C146" s="240"/>
      <c r="D146" s="240"/>
      <c r="E146" s="240"/>
      <c r="F146" s="240"/>
      <c r="G146" s="240"/>
      <c r="H146" s="240"/>
      <c r="I146" s="240"/>
      <c r="J146" s="240"/>
      <c r="K146" s="240"/>
      <c r="L146" s="30"/>
      <c r="M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</row>
  </sheetData>
  <sheetProtection password="D62F" sheet="1" objects="1" scenarios="1"/>
  <autoFilter ref="C125:K145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1"/>
  <sheetViews>
    <sheetView showGridLines="0" topLeftCell="A94" zoomScale="130" zoomScaleNormal="130" workbookViewId="0">
      <selection activeCell="D7" sqref="D7"/>
    </sheetView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8"/>
      <c r="C3" s="19"/>
      <c r="D3" s="19"/>
      <c r="E3" s="19"/>
      <c r="F3" s="19"/>
      <c r="G3" s="19"/>
      <c r="H3" s="20"/>
    </row>
    <row r="4" spans="1:8" s="1" customFormat="1" ht="24.95" customHeight="1">
      <c r="B4" s="20"/>
      <c r="C4" s="21" t="s">
        <v>1417</v>
      </c>
      <c r="H4" s="20"/>
    </row>
    <row r="5" spans="1:8" s="1" customFormat="1" ht="12" customHeight="1">
      <c r="B5" s="20"/>
      <c r="C5" s="23" t="s">
        <v>13</v>
      </c>
      <c r="D5" s="312" t="s">
        <v>14</v>
      </c>
      <c r="E5" s="293"/>
      <c r="F5" s="293"/>
      <c r="H5" s="20"/>
    </row>
    <row r="6" spans="1:8" s="1" customFormat="1" ht="36.950000000000003" customHeight="1">
      <c r="B6" s="20"/>
      <c r="C6" s="25" t="s">
        <v>15</v>
      </c>
      <c r="D6" s="311" t="s">
        <v>1434</v>
      </c>
      <c r="E6" s="293"/>
      <c r="F6" s="293"/>
      <c r="H6" s="20"/>
    </row>
    <row r="7" spans="1:8" s="1" customFormat="1" ht="16.5" customHeight="1">
      <c r="B7" s="20"/>
      <c r="C7" s="26" t="s">
        <v>20</v>
      </c>
      <c r="D7" s="51" t="str">
        <f>'Rekapitulace stavby'!AN8</f>
        <v>11. 5. 2021</v>
      </c>
      <c r="H7" s="20"/>
    </row>
    <row r="8" spans="1:8" s="2" customFormat="1" ht="10.9" customHeight="1">
      <c r="A8" s="29"/>
      <c r="B8" s="30"/>
      <c r="C8" s="29"/>
      <c r="D8" s="29"/>
      <c r="E8" s="29"/>
      <c r="F8" s="29"/>
      <c r="G8" s="29"/>
      <c r="H8" s="30"/>
    </row>
    <row r="9" spans="1:8" s="11" customFormat="1" ht="29.25" customHeight="1">
      <c r="A9" s="117"/>
      <c r="B9" s="118"/>
      <c r="C9" s="119" t="s">
        <v>55</v>
      </c>
      <c r="D9" s="120" t="s">
        <v>56</v>
      </c>
      <c r="E9" s="120" t="s">
        <v>150</v>
      </c>
      <c r="F9" s="121" t="s">
        <v>1418</v>
      </c>
      <c r="G9" s="117"/>
      <c r="H9" s="118"/>
    </row>
    <row r="10" spans="1:8" s="2" customFormat="1" ht="26.45" customHeight="1">
      <c r="A10" s="29"/>
      <c r="B10" s="30"/>
      <c r="C10" s="167" t="s">
        <v>1419</v>
      </c>
      <c r="D10" s="167" t="s">
        <v>80</v>
      </c>
      <c r="E10" s="29"/>
      <c r="F10" s="29"/>
      <c r="G10" s="29"/>
      <c r="H10" s="30"/>
    </row>
    <row r="11" spans="1:8" s="2" customFormat="1" ht="16.899999999999999" customHeight="1">
      <c r="A11" s="29"/>
      <c r="B11" s="30"/>
      <c r="C11" s="168" t="s">
        <v>117</v>
      </c>
      <c r="D11" s="169" t="s">
        <v>118</v>
      </c>
      <c r="E11" s="170" t="s">
        <v>1</v>
      </c>
      <c r="F11" s="171">
        <v>1750</v>
      </c>
      <c r="G11" s="29"/>
      <c r="H11" s="30"/>
    </row>
    <row r="12" spans="1:8" s="2" customFormat="1" ht="16.899999999999999" customHeight="1">
      <c r="A12" s="29"/>
      <c r="B12" s="30"/>
      <c r="C12" s="172" t="s">
        <v>1</v>
      </c>
      <c r="D12" s="172" t="s">
        <v>180</v>
      </c>
      <c r="E12" s="17" t="s">
        <v>1</v>
      </c>
      <c r="F12" s="173">
        <v>1750</v>
      </c>
      <c r="G12" s="29"/>
      <c r="H12" s="30"/>
    </row>
    <row r="13" spans="1:8" s="2" customFormat="1" ht="16.899999999999999" customHeight="1">
      <c r="A13" s="29"/>
      <c r="B13" s="30"/>
      <c r="C13" s="172" t="s">
        <v>117</v>
      </c>
      <c r="D13" s="172" t="s">
        <v>173</v>
      </c>
      <c r="E13" s="17" t="s">
        <v>1</v>
      </c>
      <c r="F13" s="173">
        <v>1750</v>
      </c>
      <c r="G13" s="29"/>
      <c r="H13" s="30"/>
    </row>
    <row r="14" spans="1:8" s="2" customFormat="1" ht="16.899999999999999" customHeight="1">
      <c r="A14" s="29"/>
      <c r="B14" s="30"/>
      <c r="C14" s="174" t="s">
        <v>1420</v>
      </c>
      <c r="D14" s="29"/>
      <c r="E14" s="29"/>
      <c r="F14" s="29"/>
      <c r="G14" s="29"/>
      <c r="H14" s="30"/>
    </row>
    <row r="15" spans="1:8" s="2" customFormat="1" ht="16.899999999999999" customHeight="1">
      <c r="A15" s="29"/>
      <c r="B15" s="30"/>
      <c r="C15" s="172" t="s">
        <v>176</v>
      </c>
      <c r="D15" s="172" t="s">
        <v>177</v>
      </c>
      <c r="E15" s="17" t="s">
        <v>168</v>
      </c>
      <c r="F15" s="173">
        <v>875</v>
      </c>
      <c r="G15" s="29"/>
      <c r="H15" s="30"/>
    </row>
    <row r="16" spans="1:8" s="2" customFormat="1" ht="16.899999999999999" customHeight="1">
      <c r="A16" s="29"/>
      <c r="B16" s="30"/>
      <c r="C16" s="172" t="s">
        <v>182</v>
      </c>
      <c r="D16" s="172" t="s">
        <v>183</v>
      </c>
      <c r="E16" s="17" t="s">
        <v>168</v>
      </c>
      <c r="F16" s="173">
        <v>875</v>
      </c>
      <c r="G16" s="29"/>
      <c r="H16" s="30"/>
    </row>
    <row r="17" spans="1:8" s="2" customFormat="1" ht="22.5">
      <c r="A17" s="29"/>
      <c r="B17" s="30"/>
      <c r="C17" s="172" t="s">
        <v>185</v>
      </c>
      <c r="D17" s="172" t="s">
        <v>186</v>
      </c>
      <c r="E17" s="17" t="s">
        <v>168</v>
      </c>
      <c r="F17" s="173">
        <v>875</v>
      </c>
      <c r="G17" s="29"/>
      <c r="H17" s="30"/>
    </row>
    <row r="18" spans="1:8" s="2" customFormat="1" ht="22.5">
      <c r="A18" s="29"/>
      <c r="B18" s="30"/>
      <c r="C18" s="172" t="s">
        <v>189</v>
      </c>
      <c r="D18" s="172" t="s">
        <v>190</v>
      </c>
      <c r="E18" s="17" t="s">
        <v>168</v>
      </c>
      <c r="F18" s="173">
        <v>17500</v>
      </c>
      <c r="G18" s="29"/>
      <c r="H18" s="30"/>
    </row>
    <row r="19" spans="1:8" s="2" customFormat="1" ht="22.5">
      <c r="A19" s="29"/>
      <c r="B19" s="30"/>
      <c r="C19" s="172" t="s">
        <v>194</v>
      </c>
      <c r="D19" s="172" t="s">
        <v>195</v>
      </c>
      <c r="E19" s="17" t="s">
        <v>168</v>
      </c>
      <c r="F19" s="173">
        <v>875</v>
      </c>
      <c r="G19" s="29"/>
      <c r="H19" s="30"/>
    </row>
    <row r="20" spans="1:8" s="2" customFormat="1" ht="22.5">
      <c r="A20" s="29"/>
      <c r="B20" s="30"/>
      <c r="C20" s="172" t="s">
        <v>198</v>
      </c>
      <c r="D20" s="172" t="s">
        <v>199</v>
      </c>
      <c r="E20" s="17" t="s">
        <v>168</v>
      </c>
      <c r="F20" s="173">
        <v>17500</v>
      </c>
      <c r="G20" s="29"/>
      <c r="H20" s="30"/>
    </row>
    <row r="21" spans="1:8" s="2" customFormat="1" ht="22.5">
      <c r="A21" s="29"/>
      <c r="B21" s="30"/>
      <c r="C21" s="172" t="s">
        <v>211</v>
      </c>
      <c r="D21" s="172" t="s">
        <v>212</v>
      </c>
      <c r="E21" s="17" t="s">
        <v>213</v>
      </c>
      <c r="F21" s="173">
        <v>3150</v>
      </c>
      <c r="G21" s="29"/>
      <c r="H21" s="30"/>
    </row>
    <row r="22" spans="1:8" s="2" customFormat="1" ht="16.899999999999999" customHeight="1">
      <c r="A22" s="29"/>
      <c r="B22" s="30"/>
      <c r="C22" s="172" t="s">
        <v>207</v>
      </c>
      <c r="D22" s="172" t="s">
        <v>208</v>
      </c>
      <c r="E22" s="17" t="s">
        <v>168</v>
      </c>
      <c r="F22" s="173">
        <v>1750</v>
      </c>
      <c r="G22" s="29"/>
      <c r="H22" s="30"/>
    </row>
    <row r="23" spans="1:8" s="2" customFormat="1" ht="16.899999999999999" customHeight="1">
      <c r="A23" s="29"/>
      <c r="B23" s="30"/>
      <c r="C23" s="168" t="s">
        <v>121</v>
      </c>
      <c r="D23" s="169" t="s">
        <v>122</v>
      </c>
      <c r="E23" s="170" t="s">
        <v>1</v>
      </c>
      <c r="F23" s="171">
        <v>180.95699999999999</v>
      </c>
      <c r="G23" s="29"/>
      <c r="H23" s="30"/>
    </row>
    <row r="24" spans="1:8" s="2" customFormat="1" ht="16.899999999999999" customHeight="1">
      <c r="A24" s="29"/>
      <c r="B24" s="30"/>
      <c r="C24" s="172" t="s">
        <v>1</v>
      </c>
      <c r="D24" s="172" t="s">
        <v>220</v>
      </c>
      <c r="E24" s="17" t="s">
        <v>1</v>
      </c>
      <c r="F24" s="173">
        <v>180.95699999999999</v>
      </c>
      <c r="G24" s="29"/>
      <c r="H24" s="30"/>
    </row>
    <row r="25" spans="1:8" s="2" customFormat="1" ht="16.899999999999999" customHeight="1">
      <c r="A25" s="29"/>
      <c r="B25" s="30"/>
      <c r="C25" s="172" t="s">
        <v>121</v>
      </c>
      <c r="D25" s="172" t="s">
        <v>173</v>
      </c>
      <c r="E25" s="17" t="s">
        <v>1</v>
      </c>
      <c r="F25" s="173">
        <v>180.95699999999999</v>
      </c>
      <c r="G25" s="29"/>
      <c r="H25" s="30"/>
    </row>
    <row r="26" spans="1:8" s="2" customFormat="1" ht="16.899999999999999" customHeight="1">
      <c r="A26" s="29"/>
      <c r="B26" s="30"/>
      <c r="C26" s="174" t="s">
        <v>1420</v>
      </c>
      <c r="D26" s="29"/>
      <c r="E26" s="29"/>
      <c r="F26" s="29"/>
      <c r="G26" s="29"/>
      <c r="H26" s="30"/>
    </row>
    <row r="27" spans="1:8" s="2" customFormat="1" ht="16.899999999999999" customHeight="1">
      <c r="A27" s="29"/>
      <c r="B27" s="30"/>
      <c r="C27" s="172" t="s">
        <v>217</v>
      </c>
      <c r="D27" s="172" t="s">
        <v>218</v>
      </c>
      <c r="E27" s="17" t="s">
        <v>168</v>
      </c>
      <c r="F27" s="173">
        <v>180.95699999999999</v>
      </c>
      <c r="G27" s="29"/>
      <c r="H27" s="30"/>
    </row>
    <row r="28" spans="1:8" s="2" customFormat="1" ht="16.899999999999999" customHeight="1">
      <c r="A28" s="29"/>
      <c r="B28" s="30"/>
      <c r="C28" s="172" t="s">
        <v>222</v>
      </c>
      <c r="D28" s="172" t="s">
        <v>223</v>
      </c>
      <c r="E28" s="17" t="s">
        <v>168</v>
      </c>
      <c r="F28" s="173">
        <v>418.69099999999997</v>
      </c>
      <c r="G28" s="29"/>
      <c r="H28" s="30"/>
    </row>
    <row r="29" spans="1:8" s="2" customFormat="1" ht="16.899999999999999" customHeight="1">
      <c r="A29" s="29"/>
      <c r="B29" s="30"/>
      <c r="C29" s="168" t="s">
        <v>114</v>
      </c>
      <c r="D29" s="169" t="s">
        <v>115</v>
      </c>
      <c r="E29" s="170" t="s">
        <v>1</v>
      </c>
      <c r="F29" s="171">
        <v>170.31200000000001</v>
      </c>
      <c r="G29" s="29"/>
      <c r="H29" s="30"/>
    </row>
    <row r="30" spans="1:8" s="2" customFormat="1" ht="16.899999999999999" customHeight="1">
      <c r="A30" s="29"/>
      <c r="B30" s="30"/>
      <c r="C30" s="172" t="s">
        <v>1</v>
      </c>
      <c r="D30" s="172" t="s">
        <v>172</v>
      </c>
      <c r="E30" s="17" t="s">
        <v>1</v>
      </c>
      <c r="F30" s="173">
        <v>170.31200000000001</v>
      </c>
      <c r="G30" s="29"/>
      <c r="H30" s="30"/>
    </row>
    <row r="31" spans="1:8" s="2" customFormat="1" ht="16.899999999999999" customHeight="1">
      <c r="A31" s="29"/>
      <c r="B31" s="30"/>
      <c r="C31" s="172" t="s">
        <v>114</v>
      </c>
      <c r="D31" s="172" t="s">
        <v>173</v>
      </c>
      <c r="E31" s="17" t="s">
        <v>1</v>
      </c>
      <c r="F31" s="173">
        <v>170.31200000000001</v>
      </c>
      <c r="G31" s="29"/>
      <c r="H31" s="30"/>
    </row>
    <row r="32" spans="1:8" s="2" customFormat="1" ht="16.899999999999999" customHeight="1">
      <c r="A32" s="29"/>
      <c r="B32" s="30"/>
      <c r="C32" s="174" t="s">
        <v>1420</v>
      </c>
      <c r="D32" s="29"/>
      <c r="E32" s="29"/>
      <c r="F32" s="29"/>
      <c r="G32" s="29"/>
      <c r="H32" s="30"/>
    </row>
    <row r="33" spans="1:8" s="2" customFormat="1" ht="22.5">
      <c r="A33" s="29"/>
      <c r="B33" s="30"/>
      <c r="C33" s="172" t="s">
        <v>166</v>
      </c>
      <c r="D33" s="172" t="s">
        <v>167</v>
      </c>
      <c r="E33" s="17" t="s">
        <v>168</v>
      </c>
      <c r="F33" s="173">
        <v>127.73399999999999</v>
      </c>
      <c r="G33" s="29"/>
      <c r="H33" s="30"/>
    </row>
    <row r="34" spans="1:8" s="2" customFormat="1" ht="16.899999999999999" customHeight="1">
      <c r="A34" s="29"/>
      <c r="B34" s="30"/>
      <c r="C34" s="172" t="s">
        <v>226</v>
      </c>
      <c r="D34" s="172" t="s">
        <v>227</v>
      </c>
      <c r="E34" s="17" t="s">
        <v>168</v>
      </c>
      <c r="F34" s="173">
        <v>127.73399999999999</v>
      </c>
      <c r="G34" s="29"/>
      <c r="H34" s="30"/>
    </row>
    <row r="35" spans="1:8" s="2" customFormat="1" ht="16.899999999999999" customHeight="1">
      <c r="A35" s="29"/>
      <c r="B35" s="30"/>
      <c r="C35" s="172" t="s">
        <v>222</v>
      </c>
      <c r="D35" s="172" t="s">
        <v>223</v>
      </c>
      <c r="E35" s="17" t="s">
        <v>168</v>
      </c>
      <c r="F35" s="173">
        <v>418.69099999999997</v>
      </c>
      <c r="G35" s="29"/>
      <c r="H35" s="30"/>
    </row>
    <row r="36" spans="1:8" s="2" customFormat="1" ht="16.899999999999999" customHeight="1">
      <c r="A36" s="29"/>
      <c r="B36" s="30"/>
      <c r="C36" s="172" t="s">
        <v>217</v>
      </c>
      <c r="D36" s="172" t="s">
        <v>218</v>
      </c>
      <c r="E36" s="17" t="s">
        <v>168</v>
      </c>
      <c r="F36" s="173">
        <v>127.73399999999999</v>
      </c>
      <c r="G36" s="29"/>
      <c r="H36" s="30"/>
    </row>
    <row r="37" spans="1:8" s="2" customFormat="1" ht="16.899999999999999" customHeight="1">
      <c r="A37" s="29"/>
      <c r="B37" s="30"/>
      <c r="C37" s="168" t="s">
        <v>124</v>
      </c>
      <c r="D37" s="169" t="s">
        <v>125</v>
      </c>
      <c r="E37" s="170" t="s">
        <v>1</v>
      </c>
      <c r="F37" s="171">
        <v>53.25</v>
      </c>
      <c r="G37" s="29"/>
      <c r="H37" s="30"/>
    </row>
    <row r="38" spans="1:8" s="2" customFormat="1" ht="16.899999999999999" customHeight="1">
      <c r="A38" s="29"/>
      <c r="B38" s="30"/>
      <c r="C38" s="172" t="s">
        <v>1</v>
      </c>
      <c r="D38" s="172" t="s">
        <v>448</v>
      </c>
      <c r="E38" s="17" t="s">
        <v>1</v>
      </c>
      <c r="F38" s="173">
        <v>53.25</v>
      </c>
      <c r="G38" s="29"/>
      <c r="H38" s="30"/>
    </row>
    <row r="39" spans="1:8" s="2" customFormat="1" ht="16.899999999999999" customHeight="1">
      <c r="A39" s="29"/>
      <c r="B39" s="30"/>
      <c r="C39" s="172" t="s">
        <v>124</v>
      </c>
      <c r="D39" s="172" t="s">
        <v>449</v>
      </c>
      <c r="E39" s="17" t="s">
        <v>1</v>
      </c>
      <c r="F39" s="173">
        <v>53.25</v>
      </c>
      <c r="G39" s="29"/>
      <c r="H39" s="30"/>
    </row>
    <row r="40" spans="1:8" s="2" customFormat="1" ht="16.899999999999999" customHeight="1">
      <c r="A40" s="29"/>
      <c r="B40" s="30"/>
      <c r="C40" s="174" t="s">
        <v>1420</v>
      </c>
      <c r="D40" s="29"/>
      <c r="E40" s="29"/>
      <c r="F40" s="29"/>
      <c r="G40" s="29"/>
      <c r="H40" s="30"/>
    </row>
    <row r="41" spans="1:8" s="2" customFormat="1" ht="22.5">
      <c r="A41" s="29"/>
      <c r="B41" s="30"/>
      <c r="C41" s="172" t="s">
        <v>445</v>
      </c>
      <c r="D41" s="172" t="s">
        <v>446</v>
      </c>
      <c r="E41" s="17" t="s">
        <v>234</v>
      </c>
      <c r="F41" s="173">
        <v>53.25</v>
      </c>
      <c r="G41" s="29"/>
      <c r="H41" s="30"/>
    </row>
    <row r="42" spans="1:8" s="2" customFormat="1" ht="16.899999999999999" customHeight="1">
      <c r="A42" s="29"/>
      <c r="B42" s="30"/>
      <c r="C42" s="172" t="s">
        <v>451</v>
      </c>
      <c r="D42" s="172" t="s">
        <v>452</v>
      </c>
      <c r="E42" s="17" t="s">
        <v>234</v>
      </c>
      <c r="F42" s="173">
        <v>59.64</v>
      </c>
      <c r="G42" s="29"/>
      <c r="H42" s="30"/>
    </row>
    <row r="43" spans="1:8" s="2" customFormat="1" ht="16.899999999999999" customHeight="1">
      <c r="A43" s="29"/>
      <c r="B43" s="30"/>
      <c r="C43" s="168" t="s">
        <v>127</v>
      </c>
      <c r="D43" s="169" t="s">
        <v>128</v>
      </c>
      <c r="E43" s="170" t="s">
        <v>1</v>
      </c>
      <c r="F43" s="171">
        <v>110</v>
      </c>
      <c r="G43" s="29"/>
      <c r="H43" s="30"/>
    </row>
    <row r="44" spans="1:8" s="2" customFormat="1" ht="16.899999999999999" customHeight="1">
      <c r="A44" s="29"/>
      <c r="B44" s="30"/>
      <c r="C44" s="172" t="s">
        <v>1</v>
      </c>
      <c r="D44" s="172" t="s">
        <v>205</v>
      </c>
      <c r="E44" s="17" t="s">
        <v>1</v>
      </c>
      <c r="F44" s="173">
        <v>110</v>
      </c>
      <c r="G44" s="29"/>
      <c r="H44" s="30"/>
    </row>
    <row r="45" spans="1:8" s="2" customFormat="1" ht="16.899999999999999" customHeight="1">
      <c r="A45" s="29"/>
      <c r="B45" s="30"/>
      <c r="C45" s="172" t="s">
        <v>127</v>
      </c>
      <c r="D45" s="172" t="s">
        <v>173</v>
      </c>
      <c r="E45" s="17" t="s">
        <v>1</v>
      </c>
      <c r="F45" s="173">
        <v>110</v>
      </c>
      <c r="G45" s="29"/>
      <c r="H45" s="30"/>
    </row>
    <row r="46" spans="1:8" s="2" customFormat="1" ht="16.899999999999999" customHeight="1">
      <c r="A46" s="29"/>
      <c r="B46" s="30"/>
      <c r="C46" s="174" t="s">
        <v>1420</v>
      </c>
      <c r="D46" s="29"/>
      <c r="E46" s="29"/>
      <c r="F46" s="29"/>
      <c r="G46" s="29"/>
      <c r="H46" s="30"/>
    </row>
    <row r="47" spans="1:8" s="2" customFormat="1" ht="22.5">
      <c r="A47" s="29"/>
      <c r="B47" s="30"/>
      <c r="C47" s="172" t="s">
        <v>202</v>
      </c>
      <c r="D47" s="172" t="s">
        <v>203</v>
      </c>
      <c r="E47" s="17" t="s">
        <v>168</v>
      </c>
      <c r="F47" s="173">
        <v>110</v>
      </c>
      <c r="G47" s="29"/>
      <c r="H47" s="30"/>
    </row>
    <row r="48" spans="1:8" s="2" customFormat="1" ht="16.899999999999999" customHeight="1">
      <c r="A48" s="29"/>
      <c r="B48" s="30"/>
      <c r="C48" s="172" t="s">
        <v>222</v>
      </c>
      <c r="D48" s="172" t="s">
        <v>223</v>
      </c>
      <c r="E48" s="17" t="s">
        <v>168</v>
      </c>
      <c r="F48" s="173">
        <v>418.69099999999997</v>
      </c>
      <c r="G48" s="29"/>
      <c r="H48" s="30"/>
    </row>
    <row r="49" spans="1:8" s="2" customFormat="1" ht="26.45" customHeight="1">
      <c r="A49" s="29"/>
      <c r="B49" s="30"/>
      <c r="C49" s="167" t="s">
        <v>1421</v>
      </c>
      <c r="D49" s="167" t="s">
        <v>85</v>
      </c>
      <c r="E49" s="29"/>
      <c r="F49" s="29"/>
      <c r="G49" s="29"/>
      <c r="H49" s="30"/>
    </row>
    <row r="50" spans="1:8" s="2" customFormat="1" ht="16.899999999999999" customHeight="1">
      <c r="A50" s="29"/>
      <c r="B50" s="30"/>
      <c r="C50" s="168" t="s">
        <v>117</v>
      </c>
      <c r="D50" s="169" t="s">
        <v>118</v>
      </c>
      <c r="E50" s="170" t="s">
        <v>1</v>
      </c>
      <c r="F50" s="171">
        <v>23</v>
      </c>
      <c r="G50" s="29"/>
      <c r="H50" s="30"/>
    </row>
    <row r="51" spans="1:8" s="2" customFormat="1" ht="16.899999999999999" customHeight="1">
      <c r="A51" s="29"/>
      <c r="B51" s="30"/>
      <c r="C51" s="172" t="s">
        <v>1</v>
      </c>
      <c r="D51" s="172" t="s">
        <v>462</v>
      </c>
      <c r="E51" s="17" t="s">
        <v>1</v>
      </c>
      <c r="F51" s="173">
        <v>23</v>
      </c>
      <c r="G51" s="29"/>
      <c r="H51" s="30"/>
    </row>
    <row r="52" spans="1:8" s="2" customFormat="1" ht="16.899999999999999" customHeight="1">
      <c r="A52" s="29"/>
      <c r="B52" s="30"/>
      <c r="C52" s="172" t="s">
        <v>117</v>
      </c>
      <c r="D52" s="172" t="s">
        <v>173</v>
      </c>
      <c r="E52" s="17" t="s">
        <v>1</v>
      </c>
      <c r="F52" s="173">
        <v>23</v>
      </c>
      <c r="G52" s="29"/>
      <c r="H52" s="30"/>
    </row>
    <row r="53" spans="1:8" s="2" customFormat="1" ht="16.899999999999999" customHeight="1">
      <c r="A53" s="29"/>
      <c r="B53" s="30"/>
      <c r="C53" s="174" t="s">
        <v>1420</v>
      </c>
      <c r="D53" s="29"/>
      <c r="E53" s="29"/>
      <c r="F53" s="29"/>
      <c r="G53" s="29"/>
      <c r="H53" s="30"/>
    </row>
    <row r="54" spans="1:8" s="2" customFormat="1" ht="16.899999999999999" customHeight="1">
      <c r="A54" s="29"/>
      <c r="B54" s="30"/>
      <c r="C54" s="172" t="s">
        <v>459</v>
      </c>
      <c r="D54" s="172" t="s">
        <v>460</v>
      </c>
      <c r="E54" s="17" t="s">
        <v>168</v>
      </c>
      <c r="F54" s="173">
        <v>11.5</v>
      </c>
      <c r="G54" s="29"/>
      <c r="H54" s="30"/>
    </row>
    <row r="55" spans="1:8" s="2" customFormat="1" ht="16.899999999999999" customHeight="1">
      <c r="A55" s="29"/>
      <c r="B55" s="30"/>
      <c r="C55" s="172" t="s">
        <v>463</v>
      </c>
      <c r="D55" s="172" t="s">
        <v>464</v>
      </c>
      <c r="E55" s="17" t="s">
        <v>168</v>
      </c>
      <c r="F55" s="173">
        <v>11.5</v>
      </c>
      <c r="G55" s="29"/>
      <c r="H55" s="30"/>
    </row>
    <row r="56" spans="1:8" s="2" customFormat="1" ht="22.5">
      <c r="A56" s="29"/>
      <c r="B56" s="30"/>
      <c r="C56" s="172" t="s">
        <v>185</v>
      </c>
      <c r="D56" s="172" t="s">
        <v>186</v>
      </c>
      <c r="E56" s="17" t="s">
        <v>168</v>
      </c>
      <c r="F56" s="173">
        <v>11.5</v>
      </c>
      <c r="G56" s="29"/>
      <c r="H56" s="30"/>
    </row>
    <row r="57" spans="1:8" s="2" customFormat="1" ht="22.5">
      <c r="A57" s="29"/>
      <c r="B57" s="30"/>
      <c r="C57" s="172" t="s">
        <v>189</v>
      </c>
      <c r="D57" s="172" t="s">
        <v>190</v>
      </c>
      <c r="E57" s="17" t="s">
        <v>168</v>
      </c>
      <c r="F57" s="173">
        <v>230</v>
      </c>
      <c r="G57" s="29"/>
      <c r="H57" s="30"/>
    </row>
    <row r="58" spans="1:8" s="2" customFormat="1" ht="22.5">
      <c r="A58" s="29"/>
      <c r="B58" s="30"/>
      <c r="C58" s="172" t="s">
        <v>194</v>
      </c>
      <c r="D58" s="172" t="s">
        <v>195</v>
      </c>
      <c r="E58" s="17" t="s">
        <v>168</v>
      </c>
      <c r="F58" s="173">
        <v>11.5</v>
      </c>
      <c r="G58" s="29"/>
      <c r="H58" s="30"/>
    </row>
    <row r="59" spans="1:8" s="2" customFormat="1" ht="22.5">
      <c r="A59" s="29"/>
      <c r="B59" s="30"/>
      <c r="C59" s="172" t="s">
        <v>198</v>
      </c>
      <c r="D59" s="172" t="s">
        <v>199</v>
      </c>
      <c r="E59" s="17" t="s">
        <v>168</v>
      </c>
      <c r="F59" s="173">
        <v>230</v>
      </c>
      <c r="G59" s="29"/>
      <c r="H59" s="30"/>
    </row>
    <row r="60" spans="1:8" s="2" customFormat="1" ht="22.5">
      <c r="A60" s="29"/>
      <c r="B60" s="30"/>
      <c r="C60" s="172" t="s">
        <v>211</v>
      </c>
      <c r="D60" s="172" t="s">
        <v>212</v>
      </c>
      <c r="E60" s="17" t="s">
        <v>213</v>
      </c>
      <c r="F60" s="173">
        <v>41.4</v>
      </c>
      <c r="G60" s="29"/>
      <c r="H60" s="30"/>
    </row>
    <row r="61" spans="1:8" s="2" customFormat="1" ht="16.899999999999999" customHeight="1">
      <c r="A61" s="29"/>
      <c r="B61" s="30"/>
      <c r="C61" s="172" t="s">
        <v>207</v>
      </c>
      <c r="D61" s="172" t="s">
        <v>208</v>
      </c>
      <c r="E61" s="17" t="s">
        <v>168</v>
      </c>
      <c r="F61" s="173">
        <v>23</v>
      </c>
      <c r="G61" s="29"/>
      <c r="H61" s="30"/>
    </row>
    <row r="62" spans="1:8" s="2" customFormat="1" ht="16.899999999999999" customHeight="1">
      <c r="A62" s="29"/>
      <c r="B62" s="30"/>
      <c r="C62" s="168" t="s">
        <v>121</v>
      </c>
      <c r="D62" s="169" t="s">
        <v>122</v>
      </c>
      <c r="E62" s="170" t="s">
        <v>1</v>
      </c>
      <c r="F62" s="171">
        <v>3</v>
      </c>
      <c r="G62" s="29"/>
      <c r="H62" s="30"/>
    </row>
    <row r="63" spans="1:8" s="2" customFormat="1" ht="16.899999999999999" customHeight="1">
      <c r="A63" s="29"/>
      <c r="B63" s="30"/>
      <c r="C63" s="172" t="s">
        <v>1</v>
      </c>
      <c r="D63" s="172" t="s">
        <v>474</v>
      </c>
      <c r="E63" s="17" t="s">
        <v>1</v>
      </c>
      <c r="F63" s="173">
        <v>3</v>
      </c>
      <c r="G63" s="29"/>
      <c r="H63" s="30"/>
    </row>
    <row r="64" spans="1:8" s="2" customFormat="1" ht="16.899999999999999" customHeight="1">
      <c r="A64" s="29"/>
      <c r="B64" s="30"/>
      <c r="C64" s="172" t="s">
        <v>121</v>
      </c>
      <c r="D64" s="172" t="s">
        <v>173</v>
      </c>
      <c r="E64" s="17" t="s">
        <v>1</v>
      </c>
      <c r="F64" s="173">
        <v>3</v>
      </c>
      <c r="G64" s="29"/>
      <c r="H64" s="30"/>
    </row>
    <row r="65" spans="1:8" s="2" customFormat="1" ht="16.899999999999999" customHeight="1">
      <c r="A65" s="29"/>
      <c r="B65" s="30"/>
      <c r="C65" s="174" t="s">
        <v>1420</v>
      </c>
      <c r="D65" s="29"/>
      <c r="E65" s="29"/>
      <c r="F65" s="29"/>
      <c r="G65" s="29"/>
      <c r="H65" s="30"/>
    </row>
    <row r="66" spans="1:8" s="2" customFormat="1" ht="16.899999999999999" customHeight="1">
      <c r="A66" s="29"/>
      <c r="B66" s="30"/>
      <c r="C66" s="172" t="s">
        <v>217</v>
      </c>
      <c r="D66" s="172" t="s">
        <v>218</v>
      </c>
      <c r="E66" s="17" t="s">
        <v>168</v>
      </c>
      <c r="F66" s="173">
        <v>3</v>
      </c>
      <c r="G66" s="29"/>
      <c r="H66" s="30"/>
    </row>
    <row r="67" spans="1:8" s="2" customFormat="1" ht="16.899999999999999" customHeight="1">
      <c r="A67" s="29"/>
      <c r="B67" s="30"/>
      <c r="C67" s="172" t="s">
        <v>475</v>
      </c>
      <c r="D67" s="172" t="s">
        <v>476</v>
      </c>
      <c r="E67" s="17" t="s">
        <v>213</v>
      </c>
      <c r="F67" s="173">
        <v>6</v>
      </c>
      <c r="G67" s="29"/>
      <c r="H67" s="30"/>
    </row>
    <row r="68" spans="1:8" s="2" customFormat="1" ht="16.899999999999999" customHeight="1">
      <c r="A68" s="29"/>
      <c r="B68" s="30"/>
      <c r="C68" s="168" t="s">
        <v>114</v>
      </c>
      <c r="D68" s="169" t="s">
        <v>115</v>
      </c>
      <c r="E68" s="170" t="s">
        <v>1</v>
      </c>
      <c r="F68" s="171">
        <v>0</v>
      </c>
      <c r="G68" s="29"/>
      <c r="H68" s="30"/>
    </row>
    <row r="69" spans="1:8" s="2" customFormat="1" ht="16.899999999999999" customHeight="1">
      <c r="A69" s="29"/>
      <c r="B69" s="30"/>
      <c r="C69" s="172" t="s">
        <v>114</v>
      </c>
      <c r="D69" s="172" t="s">
        <v>173</v>
      </c>
      <c r="E69" s="17" t="s">
        <v>1</v>
      </c>
      <c r="F69" s="173">
        <v>0</v>
      </c>
      <c r="G69" s="29"/>
      <c r="H69" s="30"/>
    </row>
    <row r="70" spans="1:8" s="2" customFormat="1" ht="26.45" customHeight="1">
      <c r="A70" s="29"/>
      <c r="B70" s="30"/>
      <c r="C70" s="167" t="s">
        <v>1422</v>
      </c>
      <c r="D70" s="167" t="s">
        <v>88</v>
      </c>
      <c r="E70" s="29"/>
      <c r="F70" s="29"/>
      <c r="G70" s="29"/>
      <c r="H70" s="30"/>
    </row>
    <row r="71" spans="1:8" s="2" customFormat="1" ht="16.899999999999999" customHeight="1">
      <c r="A71" s="29"/>
      <c r="B71" s="30"/>
      <c r="C71" s="168" t="s">
        <v>117</v>
      </c>
      <c r="D71" s="169" t="s">
        <v>531</v>
      </c>
      <c r="E71" s="170" t="s">
        <v>1</v>
      </c>
      <c r="F71" s="171">
        <v>58</v>
      </c>
      <c r="G71" s="29"/>
      <c r="H71" s="30"/>
    </row>
    <row r="72" spans="1:8" s="2" customFormat="1" ht="16.899999999999999" customHeight="1">
      <c r="A72" s="29"/>
      <c r="B72" s="30"/>
      <c r="C72" s="172" t="s">
        <v>1</v>
      </c>
      <c r="D72" s="172" t="s">
        <v>548</v>
      </c>
      <c r="E72" s="17" t="s">
        <v>1</v>
      </c>
      <c r="F72" s="173">
        <v>58</v>
      </c>
      <c r="G72" s="29"/>
      <c r="H72" s="30"/>
    </row>
    <row r="73" spans="1:8" s="2" customFormat="1" ht="16.899999999999999" customHeight="1">
      <c r="A73" s="29"/>
      <c r="B73" s="30"/>
      <c r="C73" s="172" t="s">
        <v>117</v>
      </c>
      <c r="D73" s="172" t="s">
        <v>173</v>
      </c>
      <c r="E73" s="17" t="s">
        <v>1</v>
      </c>
      <c r="F73" s="173">
        <v>58</v>
      </c>
      <c r="G73" s="29"/>
      <c r="H73" s="30"/>
    </row>
    <row r="74" spans="1:8" s="2" customFormat="1" ht="16.899999999999999" customHeight="1">
      <c r="A74" s="29"/>
      <c r="B74" s="30"/>
      <c r="C74" s="174" t="s">
        <v>1420</v>
      </c>
      <c r="D74" s="29"/>
      <c r="E74" s="29"/>
      <c r="F74" s="29"/>
      <c r="G74" s="29"/>
      <c r="H74" s="30"/>
    </row>
    <row r="75" spans="1:8" s="2" customFormat="1" ht="16.899999999999999" customHeight="1">
      <c r="A75" s="29"/>
      <c r="B75" s="30"/>
      <c r="C75" s="172" t="s">
        <v>545</v>
      </c>
      <c r="D75" s="172" t="s">
        <v>546</v>
      </c>
      <c r="E75" s="17" t="s">
        <v>168</v>
      </c>
      <c r="F75" s="173">
        <v>29</v>
      </c>
      <c r="G75" s="29"/>
      <c r="H75" s="30"/>
    </row>
    <row r="76" spans="1:8" s="2" customFormat="1" ht="16.899999999999999" customHeight="1">
      <c r="A76" s="29"/>
      <c r="B76" s="30"/>
      <c r="C76" s="172" t="s">
        <v>549</v>
      </c>
      <c r="D76" s="172" t="s">
        <v>550</v>
      </c>
      <c r="E76" s="17" t="s">
        <v>168</v>
      </c>
      <c r="F76" s="173">
        <v>29</v>
      </c>
      <c r="G76" s="29"/>
      <c r="H76" s="30"/>
    </row>
    <row r="77" spans="1:8" s="2" customFormat="1" ht="22.5">
      <c r="A77" s="29"/>
      <c r="B77" s="30"/>
      <c r="C77" s="172" t="s">
        <v>185</v>
      </c>
      <c r="D77" s="172" t="s">
        <v>186</v>
      </c>
      <c r="E77" s="17" t="s">
        <v>168</v>
      </c>
      <c r="F77" s="173">
        <v>29</v>
      </c>
      <c r="G77" s="29"/>
      <c r="H77" s="30"/>
    </row>
    <row r="78" spans="1:8" s="2" customFormat="1" ht="22.5">
      <c r="A78" s="29"/>
      <c r="B78" s="30"/>
      <c r="C78" s="172" t="s">
        <v>189</v>
      </c>
      <c r="D78" s="172" t="s">
        <v>190</v>
      </c>
      <c r="E78" s="17" t="s">
        <v>168</v>
      </c>
      <c r="F78" s="173">
        <v>580</v>
      </c>
      <c r="G78" s="29"/>
      <c r="H78" s="30"/>
    </row>
    <row r="79" spans="1:8" s="2" customFormat="1" ht="22.5">
      <c r="A79" s="29"/>
      <c r="B79" s="30"/>
      <c r="C79" s="172" t="s">
        <v>194</v>
      </c>
      <c r="D79" s="172" t="s">
        <v>195</v>
      </c>
      <c r="E79" s="17" t="s">
        <v>168</v>
      </c>
      <c r="F79" s="173">
        <v>29</v>
      </c>
      <c r="G79" s="29"/>
      <c r="H79" s="30"/>
    </row>
    <row r="80" spans="1:8" s="2" customFormat="1" ht="22.5">
      <c r="A80" s="29"/>
      <c r="B80" s="30"/>
      <c r="C80" s="172" t="s">
        <v>198</v>
      </c>
      <c r="D80" s="172" t="s">
        <v>199</v>
      </c>
      <c r="E80" s="17" t="s">
        <v>168</v>
      </c>
      <c r="F80" s="173">
        <v>580</v>
      </c>
      <c r="G80" s="29"/>
      <c r="H80" s="30"/>
    </row>
    <row r="81" spans="1:8" s="2" customFormat="1" ht="22.5">
      <c r="A81" s="29"/>
      <c r="B81" s="30"/>
      <c r="C81" s="172" t="s">
        <v>211</v>
      </c>
      <c r="D81" s="172" t="s">
        <v>212</v>
      </c>
      <c r="E81" s="17" t="s">
        <v>213</v>
      </c>
      <c r="F81" s="173">
        <v>104.4</v>
      </c>
      <c r="G81" s="29"/>
      <c r="H81" s="30"/>
    </row>
    <row r="82" spans="1:8" s="2" customFormat="1" ht="16.899999999999999" customHeight="1">
      <c r="A82" s="29"/>
      <c r="B82" s="30"/>
      <c r="C82" s="172" t="s">
        <v>207</v>
      </c>
      <c r="D82" s="172" t="s">
        <v>208</v>
      </c>
      <c r="E82" s="17" t="s">
        <v>168</v>
      </c>
      <c r="F82" s="173">
        <v>58</v>
      </c>
      <c r="G82" s="29"/>
      <c r="H82" s="30"/>
    </row>
    <row r="83" spans="1:8" s="2" customFormat="1" ht="16.899999999999999" customHeight="1">
      <c r="A83" s="29"/>
      <c r="B83" s="30"/>
      <c r="C83" s="168" t="s">
        <v>535</v>
      </c>
      <c r="D83" s="169" t="s">
        <v>536</v>
      </c>
      <c r="E83" s="170" t="s">
        <v>1</v>
      </c>
      <c r="F83" s="171">
        <v>89.25</v>
      </c>
      <c r="G83" s="29"/>
      <c r="H83" s="30"/>
    </row>
    <row r="84" spans="1:8" s="2" customFormat="1" ht="16.899999999999999" customHeight="1">
      <c r="A84" s="29"/>
      <c r="B84" s="30"/>
      <c r="C84" s="172" t="s">
        <v>1</v>
      </c>
      <c r="D84" s="172" t="s">
        <v>591</v>
      </c>
      <c r="E84" s="17" t="s">
        <v>1</v>
      </c>
      <c r="F84" s="173">
        <v>89.25</v>
      </c>
      <c r="G84" s="29"/>
      <c r="H84" s="30"/>
    </row>
    <row r="85" spans="1:8" s="2" customFormat="1" ht="16.899999999999999" customHeight="1">
      <c r="A85" s="29"/>
      <c r="B85" s="30"/>
      <c r="C85" s="172" t="s">
        <v>535</v>
      </c>
      <c r="D85" s="172" t="s">
        <v>173</v>
      </c>
      <c r="E85" s="17" t="s">
        <v>1</v>
      </c>
      <c r="F85" s="173">
        <v>89.25</v>
      </c>
      <c r="G85" s="29"/>
      <c r="H85" s="30"/>
    </row>
    <row r="86" spans="1:8" s="2" customFormat="1" ht="16.899999999999999" customHeight="1">
      <c r="A86" s="29"/>
      <c r="B86" s="30"/>
      <c r="C86" s="174" t="s">
        <v>1420</v>
      </c>
      <c r="D86" s="29"/>
      <c r="E86" s="29"/>
      <c r="F86" s="29"/>
      <c r="G86" s="29"/>
      <c r="H86" s="30"/>
    </row>
    <row r="87" spans="1:8" s="2" customFormat="1" ht="22.5">
      <c r="A87" s="29"/>
      <c r="B87" s="30"/>
      <c r="C87" s="172" t="s">
        <v>445</v>
      </c>
      <c r="D87" s="172" t="s">
        <v>446</v>
      </c>
      <c r="E87" s="17" t="s">
        <v>234</v>
      </c>
      <c r="F87" s="173">
        <v>89.25</v>
      </c>
      <c r="G87" s="29"/>
      <c r="H87" s="30"/>
    </row>
    <row r="88" spans="1:8" s="2" customFormat="1" ht="16.899999999999999" customHeight="1">
      <c r="A88" s="29"/>
      <c r="B88" s="30"/>
      <c r="C88" s="172" t="s">
        <v>565</v>
      </c>
      <c r="D88" s="172" t="s">
        <v>566</v>
      </c>
      <c r="E88" s="17" t="s">
        <v>234</v>
      </c>
      <c r="F88" s="173">
        <v>89.25</v>
      </c>
      <c r="G88" s="29"/>
      <c r="H88" s="30"/>
    </row>
    <row r="89" spans="1:8" s="2" customFormat="1" ht="16.899999999999999" customHeight="1">
      <c r="A89" s="29"/>
      <c r="B89" s="30"/>
      <c r="C89" s="172" t="s">
        <v>577</v>
      </c>
      <c r="D89" s="172" t="s">
        <v>578</v>
      </c>
      <c r="E89" s="17" t="s">
        <v>234</v>
      </c>
      <c r="F89" s="173">
        <v>89.25</v>
      </c>
      <c r="G89" s="29"/>
      <c r="H89" s="30"/>
    </row>
    <row r="90" spans="1:8" s="2" customFormat="1" ht="16.899999999999999" customHeight="1">
      <c r="A90" s="29"/>
      <c r="B90" s="30"/>
      <c r="C90" s="172" t="s">
        <v>580</v>
      </c>
      <c r="D90" s="172" t="s">
        <v>581</v>
      </c>
      <c r="E90" s="17" t="s">
        <v>234</v>
      </c>
      <c r="F90" s="173">
        <v>89.25</v>
      </c>
      <c r="G90" s="29"/>
      <c r="H90" s="30"/>
    </row>
    <row r="91" spans="1:8" s="2" customFormat="1" ht="16.899999999999999" customHeight="1">
      <c r="A91" s="29"/>
      <c r="B91" s="30"/>
      <c r="C91" s="172" t="s">
        <v>596</v>
      </c>
      <c r="D91" s="172" t="s">
        <v>597</v>
      </c>
      <c r="E91" s="17" t="s">
        <v>234</v>
      </c>
      <c r="F91" s="173">
        <v>178.5</v>
      </c>
      <c r="G91" s="29"/>
      <c r="H91" s="30"/>
    </row>
    <row r="92" spans="1:8" s="2" customFormat="1" ht="16.899999999999999" customHeight="1">
      <c r="A92" s="29"/>
      <c r="B92" s="30"/>
      <c r="C92" s="172" t="s">
        <v>592</v>
      </c>
      <c r="D92" s="172" t="s">
        <v>593</v>
      </c>
      <c r="E92" s="17" t="s">
        <v>234</v>
      </c>
      <c r="F92" s="173">
        <v>102.63800000000001</v>
      </c>
      <c r="G92" s="29"/>
      <c r="H92" s="30"/>
    </row>
    <row r="93" spans="1:8" s="2" customFormat="1" ht="16.899999999999999" customHeight="1">
      <c r="A93" s="29"/>
      <c r="B93" s="30"/>
      <c r="C93" s="172" t="s">
        <v>600</v>
      </c>
      <c r="D93" s="172" t="s">
        <v>601</v>
      </c>
      <c r="E93" s="17" t="s">
        <v>234</v>
      </c>
      <c r="F93" s="173">
        <v>196.35</v>
      </c>
      <c r="G93" s="29"/>
      <c r="H93" s="30"/>
    </row>
    <row r="94" spans="1:8" s="2" customFormat="1" ht="16.899999999999999" customHeight="1">
      <c r="A94" s="29"/>
      <c r="B94" s="30"/>
      <c r="C94" s="168" t="s">
        <v>541</v>
      </c>
      <c r="D94" s="169" t="s">
        <v>542</v>
      </c>
      <c r="E94" s="170" t="s">
        <v>1</v>
      </c>
      <c r="F94" s="171">
        <v>42.9</v>
      </c>
      <c r="G94" s="29"/>
      <c r="H94" s="30"/>
    </row>
    <row r="95" spans="1:8" s="2" customFormat="1" ht="16.899999999999999" customHeight="1">
      <c r="A95" s="29"/>
      <c r="B95" s="30"/>
      <c r="C95" s="172" t="s">
        <v>1</v>
      </c>
      <c r="D95" s="172" t="s">
        <v>607</v>
      </c>
      <c r="E95" s="17" t="s">
        <v>1</v>
      </c>
      <c r="F95" s="173">
        <v>42.9</v>
      </c>
      <c r="G95" s="29"/>
      <c r="H95" s="30"/>
    </row>
    <row r="96" spans="1:8" s="2" customFormat="1" ht="16.899999999999999" customHeight="1">
      <c r="A96" s="29"/>
      <c r="B96" s="30"/>
      <c r="C96" s="172" t="s">
        <v>541</v>
      </c>
      <c r="D96" s="172" t="s">
        <v>173</v>
      </c>
      <c r="E96" s="17" t="s">
        <v>1</v>
      </c>
      <c r="F96" s="173">
        <v>42.9</v>
      </c>
      <c r="G96" s="29"/>
      <c r="H96" s="30"/>
    </row>
    <row r="97" spans="1:8" s="2" customFormat="1" ht="16.899999999999999" customHeight="1">
      <c r="A97" s="29"/>
      <c r="B97" s="30"/>
      <c r="C97" s="174" t="s">
        <v>1420</v>
      </c>
      <c r="D97" s="29"/>
      <c r="E97" s="29"/>
      <c r="F97" s="29"/>
      <c r="G97" s="29"/>
      <c r="H97" s="30"/>
    </row>
    <row r="98" spans="1:8" s="2" customFormat="1" ht="16.899999999999999" customHeight="1">
      <c r="A98" s="29"/>
      <c r="B98" s="30"/>
      <c r="C98" s="172" t="s">
        <v>604</v>
      </c>
      <c r="D98" s="172" t="s">
        <v>605</v>
      </c>
      <c r="E98" s="17" t="s">
        <v>234</v>
      </c>
      <c r="F98" s="173">
        <v>42.9</v>
      </c>
      <c r="G98" s="29"/>
      <c r="H98" s="30"/>
    </row>
    <row r="99" spans="1:8" s="2" customFormat="1" ht="16.899999999999999" customHeight="1">
      <c r="A99" s="29"/>
      <c r="B99" s="30"/>
      <c r="C99" s="172" t="s">
        <v>600</v>
      </c>
      <c r="D99" s="172" t="s">
        <v>601</v>
      </c>
      <c r="E99" s="17" t="s">
        <v>234</v>
      </c>
      <c r="F99" s="173">
        <v>47.19</v>
      </c>
      <c r="G99" s="29"/>
      <c r="H99" s="30"/>
    </row>
    <row r="100" spans="1:8" s="2" customFormat="1" ht="16.899999999999999" customHeight="1">
      <c r="A100" s="29"/>
      <c r="B100" s="30"/>
      <c r="C100" s="168" t="s">
        <v>127</v>
      </c>
      <c r="D100" s="169" t="s">
        <v>533</v>
      </c>
      <c r="E100" s="170" t="s">
        <v>1</v>
      </c>
      <c r="F100" s="171">
        <v>6.6</v>
      </c>
      <c r="G100" s="29"/>
      <c r="H100" s="30"/>
    </row>
    <row r="101" spans="1:8" s="2" customFormat="1" ht="16.899999999999999" customHeight="1">
      <c r="A101" s="29"/>
      <c r="B101" s="30"/>
      <c r="C101" s="172" t="s">
        <v>1</v>
      </c>
      <c r="D101" s="172" t="s">
        <v>562</v>
      </c>
      <c r="E101" s="17" t="s">
        <v>1</v>
      </c>
      <c r="F101" s="173">
        <v>6.6</v>
      </c>
      <c r="G101" s="29"/>
      <c r="H101" s="30"/>
    </row>
    <row r="102" spans="1:8" s="2" customFormat="1" ht="16.899999999999999" customHeight="1">
      <c r="A102" s="29"/>
      <c r="B102" s="30"/>
      <c r="C102" s="172" t="s">
        <v>127</v>
      </c>
      <c r="D102" s="172" t="s">
        <v>173</v>
      </c>
      <c r="E102" s="17" t="s">
        <v>1</v>
      </c>
      <c r="F102" s="173">
        <v>6.6</v>
      </c>
      <c r="G102" s="29"/>
      <c r="H102" s="30"/>
    </row>
    <row r="103" spans="1:8" s="2" customFormat="1" ht="16.899999999999999" customHeight="1">
      <c r="A103" s="29"/>
      <c r="B103" s="30"/>
      <c r="C103" s="174" t="s">
        <v>1420</v>
      </c>
      <c r="D103" s="29"/>
      <c r="E103" s="29"/>
      <c r="F103" s="29"/>
      <c r="G103" s="29"/>
      <c r="H103" s="30"/>
    </row>
    <row r="104" spans="1:8" s="2" customFormat="1" ht="22.5">
      <c r="A104" s="29"/>
      <c r="B104" s="30"/>
      <c r="C104" s="172" t="s">
        <v>202</v>
      </c>
      <c r="D104" s="172" t="s">
        <v>203</v>
      </c>
      <c r="E104" s="17" t="s">
        <v>168</v>
      </c>
      <c r="F104" s="173">
        <v>6.6</v>
      </c>
      <c r="G104" s="29"/>
      <c r="H104" s="30"/>
    </row>
    <row r="105" spans="1:8" s="2" customFormat="1" ht="16.899999999999999" customHeight="1">
      <c r="A105" s="29"/>
      <c r="B105" s="30"/>
      <c r="C105" s="172" t="s">
        <v>226</v>
      </c>
      <c r="D105" s="172" t="s">
        <v>227</v>
      </c>
      <c r="E105" s="17" t="s">
        <v>168</v>
      </c>
      <c r="F105" s="173">
        <v>6.6</v>
      </c>
      <c r="G105" s="29"/>
      <c r="H105" s="30"/>
    </row>
    <row r="106" spans="1:8" s="2" customFormat="1" ht="16.899999999999999" customHeight="1">
      <c r="A106" s="29"/>
      <c r="B106" s="30"/>
      <c r="C106" s="172" t="s">
        <v>557</v>
      </c>
      <c r="D106" s="172" t="s">
        <v>558</v>
      </c>
      <c r="E106" s="17" t="s">
        <v>168</v>
      </c>
      <c r="F106" s="173">
        <v>6.6</v>
      </c>
      <c r="G106" s="29"/>
      <c r="H106" s="30"/>
    </row>
    <row r="107" spans="1:8" s="2" customFormat="1" ht="16.899999999999999" customHeight="1">
      <c r="A107" s="29"/>
      <c r="B107" s="30"/>
      <c r="C107" s="168" t="s">
        <v>538</v>
      </c>
      <c r="D107" s="169" t="s">
        <v>539</v>
      </c>
      <c r="E107" s="170" t="s">
        <v>1</v>
      </c>
      <c r="F107" s="171">
        <v>26.4</v>
      </c>
      <c r="G107" s="29"/>
      <c r="H107" s="30"/>
    </row>
    <row r="108" spans="1:8" s="2" customFormat="1" ht="16.899999999999999" customHeight="1">
      <c r="A108" s="29"/>
      <c r="B108" s="30"/>
      <c r="C108" s="172" t="s">
        <v>1</v>
      </c>
      <c r="D108" s="172" t="s">
        <v>571</v>
      </c>
      <c r="E108" s="17" t="s">
        <v>1</v>
      </c>
      <c r="F108" s="173">
        <v>26.4</v>
      </c>
      <c r="G108" s="29"/>
      <c r="H108" s="30"/>
    </row>
    <row r="109" spans="1:8" s="2" customFormat="1" ht="16.899999999999999" customHeight="1">
      <c r="A109" s="29"/>
      <c r="B109" s="30"/>
      <c r="C109" s="172" t="s">
        <v>538</v>
      </c>
      <c r="D109" s="172" t="s">
        <v>173</v>
      </c>
      <c r="E109" s="17" t="s">
        <v>1</v>
      </c>
      <c r="F109" s="173">
        <v>26.4</v>
      </c>
      <c r="G109" s="29"/>
      <c r="H109" s="30"/>
    </row>
    <row r="110" spans="1:8" s="2" customFormat="1" ht="16.899999999999999" customHeight="1">
      <c r="A110" s="29"/>
      <c r="B110" s="30"/>
      <c r="C110" s="174" t="s">
        <v>1420</v>
      </c>
      <c r="D110" s="29"/>
      <c r="E110" s="29"/>
      <c r="F110" s="29"/>
      <c r="G110" s="29"/>
      <c r="H110" s="30"/>
    </row>
    <row r="111" spans="1:8" s="2" customFormat="1" ht="16.899999999999999" customHeight="1">
      <c r="A111" s="29"/>
      <c r="B111" s="30"/>
      <c r="C111" s="172" t="s">
        <v>568</v>
      </c>
      <c r="D111" s="172" t="s">
        <v>569</v>
      </c>
      <c r="E111" s="17" t="s">
        <v>234</v>
      </c>
      <c r="F111" s="173">
        <v>26.4</v>
      </c>
      <c r="G111" s="29"/>
      <c r="H111" s="30"/>
    </row>
    <row r="112" spans="1:8" s="2" customFormat="1" ht="16.899999999999999" customHeight="1">
      <c r="A112" s="29"/>
      <c r="B112" s="30"/>
      <c r="C112" s="172" t="s">
        <v>572</v>
      </c>
      <c r="D112" s="172" t="s">
        <v>573</v>
      </c>
      <c r="E112" s="17" t="s">
        <v>213</v>
      </c>
      <c r="F112" s="173">
        <v>10.56</v>
      </c>
      <c r="G112" s="29"/>
      <c r="H112" s="30"/>
    </row>
    <row r="113" spans="1:8" s="2" customFormat="1" ht="26.45" customHeight="1">
      <c r="A113" s="29"/>
      <c r="B113" s="30"/>
      <c r="C113" s="167" t="s">
        <v>1423</v>
      </c>
      <c r="D113" s="167" t="s">
        <v>91</v>
      </c>
      <c r="E113" s="29"/>
      <c r="F113" s="29"/>
      <c r="G113" s="29"/>
      <c r="H113" s="30"/>
    </row>
    <row r="114" spans="1:8" s="2" customFormat="1" ht="16.899999999999999" customHeight="1">
      <c r="A114" s="29"/>
      <c r="B114" s="30"/>
      <c r="C114" s="168" t="s">
        <v>1424</v>
      </c>
      <c r="D114" s="169" t="s">
        <v>1425</v>
      </c>
      <c r="E114" s="170" t="s">
        <v>1</v>
      </c>
      <c r="F114" s="171">
        <v>1547.7</v>
      </c>
      <c r="G114" s="29"/>
      <c r="H114" s="30"/>
    </row>
    <row r="115" spans="1:8" s="2" customFormat="1" ht="16.899999999999999" customHeight="1">
      <c r="A115" s="29"/>
      <c r="B115" s="30"/>
      <c r="C115" s="172" t="s">
        <v>1</v>
      </c>
      <c r="D115" s="172" t="s">
        <v>1426</v>
      </c>
      <c r="E115" s="17" t="s">
        <v>1</v>
      </c>
      <c r="F115" s="173">
        <v>608.29999999999995</v>
      </c>
      <c r="G115" s="29"/>
      <c r="H115" s="30"/>
    </row>
    <row r="116" spans="1:8" s="2" customFormat="1" ht="16.899999999999999" customHeight="1">
      <c r="A116" s="29"/>
      <c r="B116" s="30"/>
      <c r="C116" s="172" t="s">
        <v>1</v>
      </c>
      <c r="D116" s="172" t="s">
        <v>1427</v>
      </c>
      <c r="E116" s="17" t="s">
        <v>1</v>
      </c>
      <c r="F116" s="173">
        <v>819.4</v>
      </c>
      <c r="G116" s="29"/>
      <c r="H116" s="30"/>
    </row>
    <row r="117" spans="1:8" s="2" customFormat="1" ht="16.899999999999999" customHeight="1">
      <c r="A117" s="29"/>
      <c r="B117" s="30"/>
      <c r="C117" s="172" t="s">
        <v>1</v>
      </c>
      <c r="D117" s="172" t="s">
        <v>1428</v>
      </c>
      <c r="E117" s="17" t="s">
        <v>1</v>
      </c>
      <c r="F117" s="173">
        <v>120</v>
      </c>
      <c r="G117" s="29"/>
      <c r="H117" s="30"/>
    </row>
    <row r="118" spans="1:8" s="2" customFormat="1" ht="16.899999999999999" customHeight="1">
      <c r="A118" s="29"/>
      <c r="B118" s="30"/>
      <c r="C118" s="172" t="s">
        <v>1424</v>
      </c>
      <c r="D118" s="172" t="s">
        <v>173</v>
      </c>
      <c r="E118" s="17" t="s">
        <v>1</v>
      </c>
      <c r="F118" s="173">
        <v>1547.7</v>
      </c>
      <c r="G118" s="29"/>
      <c r="H118" s="30"/>
    </row>
    <row r="119" spans="1:8" s="2" customFormat="1" ht="16.899999999999999" customHeight="1">
      <c r="A119" s="29"/>
      <c r="B119" s="30"/>
      <c r="C119" s="168" t="s">
        <v>620</v>
      </c>
      <c r="D119" s="169" t="s">
        <v>621</v>
      </c>
      <c r="E119" s="170" t="s">
        <v>1</v>
      </c>
      <c r="F119" s="171">
        <v>119.79300000000001</v>
      </c>
      <c r="G119" s="29"/>
      <c r="H119" s="30"/>
    </row>
    <row r="120" spans="1:8" s="2" customFormat="1" ht="16.899999999999999" customHeight="1">
      <c r="A120" s="29"/>
      <c r="B120" s="30"/>
      <c r="C120" s="172" t="s">
        <v>1</v>
      </c>
      <c r="D120" s="172" t="s">
        <v>788</v>
      </c>
      <c r="E120" s="17" t="s">
        <v>1</v>
      </c>
      <c r="F120" s="173">
        <v>12.35</v>
      </c>
      <c r="G120" s="29"/>
      <c r="H120" s="30"/>
    </row>
    <row r="121" spans="1:8" s="2" customFormat="1" ht="16.899999999999999" customHeight="1">
      <c r="A121" s="29"/>
      <c r="B121" s="30"/>
      <c r="C121" s="172" t="s">
        <v>1</v>
      </c>
      <c r="D121" s="172" t="s">
        <v>789</v>
      </c>
      <c r="E121" s="17" t="s">
        <v>1</v>
      </c>
      <c r="F121" s="173">
        <v>5.5949999999999998</v>
      </c>
      <c r="G121" s="29"/>
      <c r="H121" s="30"/>
    </row>
    <row r="122" spans="1:8" s="2" customFormat="1" ht="16.899999999999999" customHeight="1">
      <c r="A122" s="29"/>
      <c r="B122" s="30"/>
      <c r="C122" s="172" t="s">
        <v>1</v>
      </c>
      <c r="D122" s="172" t="s">
        <v>790</v>
      </c>
      <c r="E122" s="17" t="s">
        <v>1</v>
      </c>
      <c r="F122" s="173">
        <v>74.400000000000006</v>
      </c>
      <c r="G122" s="29"/>
      <c r="H122" s="30"/>
    </row>
    <row r="123" spans="1:8" s="2" customFormat="1" ht="16.899999999999999" customHeight="1">
      <c r="A123" s="29"/>
      <c r="B123" s="30"/>
      <c r="C123" s="172" t="s">
        <v>1</v>
      </c>
      <c r="D123" s="172" t="s">
        <v>791</v>
      </c>
      <c r="E123" s="17" t="s">
        <v>1</v>
      </c>
      <c r="F123" s="173">
        <v>27.448</v>
      </c>
      <c r="G123" s="29"/>
      <c r="H123" s="30"/>
    </row>
    <row r="124" spans="1:8" s="2" customFormat="1" ht="16.899999999999999" customHeight="1">
      <c r="A124" s="29"/>
      <c r="B124" s="30"/>
      <c r="C124" s="172" t="s">
        <v>620</v>
      </c>
      <c r="D124" s="172" t="s">
        <v>173</v>
      </c>
      <c r="E124" s="17" t="s">
        <v>1</v>
      </c>
      <c r="F124" s="173">
        <v>119.79300000000001</v>
      </c>
      <c r="G124" s="29"/>
      <c r="H124" s="30"/>
    </row>
    <row r="125" spans="1:8" s="2" customFormat="1" ht="16.899999999999999" customHeight="1">
      <c r="A125" s="29"/>
      <c r="B125" s="30"/>
      <c r="C125" s="174" t="s">
        <v>1420</v>
      </c>
      <c r="D125" s="29"/>
      <c r="E125" s="29"/>
      <c r="F125" s="29"/>
      <c r="G125" s="29"/>
      <c r="H125" s="30"/>
    </row>
    <row r="126" spans="1:8" s="2" customFormat="1" ht="16.899999999999999" customHeight="1">
      <c r="A126" s="29"/>
      <c r="B126" s="30"/>
      <c r="C126" s="172" t="s">
        <v>785</v>
      </c>
      <c r="D126" s="172" t="s">
        <v>786</v>
      </c>
      <c r="E126" s="17" t="s">
        <v>234</v>
      </c>
      <c r="F126" s="173">
        <v>119.79300000000001</v>
      </c>
      <c r="G126" s="29"/>
      <c r="H126" s="30"/>
    </row>
    <row r="127" spans="1:8" s="2" customFormat="1" ht="16.899999999999999" customHeight="1">
      <c r="A127" s="29"/>
      <c r="B127" s="30"/>
      <c r="C127" s="172" t="s">
        <v>792</v>
      </c>
      <c r="D127" s="172" t="s">
        <v>793</v>
      </c>
      <c r="E127" s="17" t="s">
        <v>234</v>
      </c>
      <c r="F127" s="173">
        <v>119.79300000000001</v>
      </c>
      <c r="G127" s="29"/>
      <c r="H127" s="30"/>
    </row>
    <row r="128" spans="1:8" s="2" customFormat="1" ht="16.899999999999999" customHeight="1">
      <c r="A128" s="29"/>
      <c r="B128" s="30"/>
      <c r="C128" s="172" t="s">
        <v>795</v>
      </c>
      <c r="D128" s="172" t="s">
        <v>796</v>
      </c>
      <c r="E128" s="17" t="s">
        <v>234</v>
      </c>
      <c r="F128" s="173">
        <v>119.79300000000001</v>
      </c>
      <c r="G128" s="29"/>
      <c r="H128" s="30"/>
    </row>
    <row r="129" spans="1:8" s="2" customFormat="1" ht="16.899999999999999" customHeight="1">
      <c r="A129" s="29"/>
      <c r="B129" s="30"/>
      <c r="C129" s="168" t="s">
        <v>124</v>
      </c>
      <c r="D129" s="169" t="s">
        <v>125</v>
      </c>
      <c r="E129" s="170" t="s">
        <v>1</v>
      </c>
      <c r="F129" s="171">
        <v>11.85</v>
      </c>
      <c r="G129" s="29"/>
      <c r="H129" s="30"/>
    </row>
    <row r="130" spans="1:8" s="2" customFormat="1" ht="16.899999999999999" customHeight="1">
      <c r="A130" s="29"/>
      <c r="B130" s="30"/>
      <c r="C130" s="172" t="s">
        <v>1</v>
      </c>
      <c r="D130" s="172" t="s">
        <v>710</v>
      </c>
      <c r="E130" s="17" t="s">
        <v>1</v>
      </c>
      <c r="F130" s="173">
        <v>7.5</v>
      </c>
      <c r="G130" s="29"/>
      <c r="H130" s="30"/>
    </row>
    <row r="131" spans="1:8" s="2" customFormat="1" ht="16.899999999999999" customHeight="1">
      <c r="A131" s="29"/>
      <c r="B131" s="30"/>
      <c r="C131" s="172" t="s">
        <v>1</v>
      </c>
      <c r="D131" s="172" t="s">
        <v>711</v>
      </c>
      <c r="E131" s="17" t="s">
        <v>1</v>
      </c>
      <c r="F131" s="173">
        <v>3.85</v>
      </c>
      <c r="G131" s="29"/>
      <c r="H131" s="30"/>
    </row>
    <row r="132" spans="1:8" s="2" customFormat="1" ht="16.899999999999999" customHeight="1">
      <c r="A132" s="29"/>
      <c r="B132" s="30"/>
      <c r="C132" s="172" t="s">
        <v>1</v>
      </c>
      <c r="D132" s="172" t="s">
        <v>712</v>
      </c>
      <c r="E132" s="17" t="s">
        <v>1</v>
      </c>
      <c r="F132" s="173">
        <v>0.5</v>
      </c>
      <c r="G132" s="29"/>
      <c r="H132" s="30"/>
    </row>
    <row r="133" spans="1:8" s="2" customFormat="1" ht="16.899999999999999" customHeight="1">
      <c r="A133" s="29"/>
      <c r="B133" s="30"/>
      <c r="C133" s="172" t="s">
        <v>124</v>
      </c>
      <c r="D133" s="172" t="s">
        <v>173</v>
      </c>
      <c r="E133" s="17" t="s">
        <v>1</v>
      </c>
      <c r="F133" s="173">
        <v>11.85</v>
      </c>
      <c r="G133" s="29"/>
      <c r="H133" s="30"/>
    </row>
    <row r="134" spans="1:8" s="2" customFormat="1" ht="16.899999999999999" customHeight="1">
      <c r="A134" s="29"/>
      <c r="B134" s="30"/>
      <c r="C134" s="174" t="s">
        <v>1420</v>
      </c>
      <c r="D134" s="29"/>
      <c r="E134" s="29"/>
      <c r="F134" s="29"/>
      <c r="G134" s="29"/>
      <c r="H134" s="30"/>
    </row>
    <row r="135" spans="1:8" s="2" customFormat="1" ht="22.5">
      <c r="A135" s="29"/>
      <c r="B135" s="30"/>
      <c r="C135" s="172" t="s">
        <v>445</v>
      </c>
      <c r="D135" s="172" t="s">
        <v>446</v>
      </c>
      <c r="E135" s="17" t="s">
        <v>234</v>
      </c>
      <c r="F135" s="173">
        <v>11.85</v>
      </c>
      <c r="G135" s="29"/>
      <c r="H135" s="30"/>
    </row>
    <row r="136" spans="1:8" s="2" customFormat="1" ht="16.899999999999999" customHeight="1">
      <c r="A136" s="29"/>
      <c r="B136" s="30"/>
      <c r="C136" s="172" t="s">
        <v>451</v>
      </c>
      <c r="D136" s="172" t="s">
        <v>452</v>
      </c>
      <c r="E136" s="17" t="s">
        <v>234</v>
      </c>
      <c r="F136" s="173">
        <v>13.628</v>
      </c>
      <c r="G136" s="29"/>
      <c r="H136" s="30"/>
    </row>
    <row r="137" spans="1:8" s="2" customFormat="1" ht="26.45" customHeight="1">
      <c r="A137" s="29"/>
      <c r="B137" s="30"/>
      <c r="C137" s="167" t="s">
        <v>1429</v>
      </c>
      <c r="D137" s="167" t="s">
        <v>94</v>
      </c>
      <c r="E137" s="29"/>
      <c r="F137" s="29"/>
      <c r="G137" s="29"/>
      <c r="H137" s="30"/>
    </row>
    <row r="138" spans="1:8" s="2" customFormat="1" ht="16.899999999999999" customHeight="1">
      <c r="A138" s="29"/>
      <c r="B138" s="30"/>
      <c r="C138" s="168" t="s">
        <v>117</v>
      </c>
      <c r="D138" s="169" t="s">
        <v>804</v>
      </c>
      <c r="E138" s="170" t="s">
        <v>1</v>
      </c>
      <c r="F138" s="171">
        <v>7.2</v>
      </c>
      <c r="G138" s="29"/>
      <c r="H138" s="30"/>
    </row>
    <row r="139" spans="1:8" s="2" customFormat="1" ht="16.899999999999999" customHeight="1">
      <c r="A139" s="29"/>
      <c r="B139" s="30"/>
      <c r="C139" s="172" t="s">
        <v>1</v>
      </c>
      <c r="D139" s="172" t="s">
        <v>814</v>
      </c>
      <c r="E139" s="17" t="s">
        <v>1</v>
      </c>
      <c r="F139" s="173">
        <v>7.2</v>
      </c>
      <c r="G139" s="29"/>
      <c r="H139" s="30"/>
    </row>
    <row r="140" spans="1:8" s="2" customFormat="1" ht="16.899999999999999" customHeight="1">
      <c r="A140" s="29"/>
      <c r="B140" s="30"/>
      <c r="C140" s="172" t="s">
        <v>1</v>
      </c>
      <c r="D140" s="172" t="s">
        <v>815</v>
      </c>
      <c r="E140" s="17" t="s">
        <v>1</v>
      </c>
      <c r="F140" s="173">
        <v>0</v>
      </c>
      <c r="G140" s="29"/>
      <c r="H140" s="30"/>
    </row>
    <row r="141" spans="1:8" s="2" customFormat="1" ht="16.899999999999999" customHeight="1">
      <c r="A141" s="29"/>
      <c r="B141" s="30"/>
      <c r="C141" s="172" t="s">
        <v>117</v>
      </c>
      <c r="D141" s="172" t="s">
        <v>173</v>
      </c>
      <c r="E141" s="17" t="s">
        <v>1</v>
      </c>
      <c r="F141" s="173">
        <v>7.2</v>
      </c>
      <c r="G141" s="29"/>
      <c r="H141" s="30"/>
    </row>
    <row r="142" spans="1:8" s="2" customFormat="1" ht="16.899999999999999" customHeight="1">
      <c r="A142" s="29"/>
      <c r="B142" s="30"/>
      <c r="C142" s="174" t="s">
        <v>1420</v>
      </c>
      <c r="D142" s="29"/>
      <c r="E142" s="29"/>
      <c r="F142" s="29"/>
      <c r="G142" s="29"/>
      <c r="H142" s="30"/>
    </row>
    <row r="143" spans="1:8" s="2" customFormat="1" ht="16.899999999999999" customHeight="1">
      <c r="A143" s="29"/>
      <c r="B143" s="30"/>
      <c r="C143" s="172" t="s">
        <v>811</v>
      </c>
      <c r="D143" s="172" t="s">
        <v>812</v>
      </c>
      <c r="E143" s="17" t="s">
        <v>168</v>
      </c>
      <c r="F143" s="173">
        <v>3.6</v>
      </c>
      <c r="G143" s="29"/>
      <c r="H143" s="30"/>
    </row>
    <row r="144" spans="1:8" s="2" customFormat="1" ht="16.899999999999999" customHeight="1">
      <c r="A144" s="29"/>
      <c r="B144" s="30"/>
      <c r="C144" s="172" t="s">
        <v>816</v>
      </c>
      <c r="D144" s="172" t="s">
        <v>817</v>
      </c>
      <c r="E144" s="17" t="s">
        <v>168</v>
      </c>
      <c r="F144" s="173">
        <v>3.6</v>
      </c>
      <c r="G144" s="29"/>
      <c r="H144" s="30"/>
    </row>
    <row r="145" spans="1:8" s="2" customFormat="1" ht="22.5">
      <c r="A145" s="29"/>
      <c r="B145" s="30"/>
      <c r="C145" s="172" t="s">
        <v>185</v>
      </c>
      <c r="D145" s="172" t="s">
        <v>186</v>
      </c>
      <c r="E145" s="17" t="s">
        <v>168</v>
      </c>
      <c r="F145" s="173">
        <v>3.6</v>
      </c>
      <c r="G145" s="29"/>
      <c r="H145" s="30"/>
    </row>
    <row r="146" spans="1:8" s="2" customFormat="1" ht="22.5">
      <c r="A146" s="29"/>
      <c r="B146" s="30"/>
      <c r="C146" s="172" t="s">
        <v>189</v>
      </c>
      <c r="D146" s="172" t="s">
        <v>190</v>
      </c>
      <c r="E146" s="17" t="s">
        <v>168</v>
      </c>
      <c r="F146" s="173">
        <v>72</v>
      </c>
      <c r="G146" s="29"/>
      <c r="H146" s="30"/>
    </row>
    <row r="147" spans="1:8" s="2" customFormat="1" ht="22.5">
      <c r="A147" s="29"/>
      <c r="B147" s="30"/>
      <c r="C147" s="172" t="s">
        <v>194</v>
      </c>
      <c r="D147" s="172" t="s">
        <v>195</v>
      </c>
      <c r="E147" s="17" t="s">
        <v>168</v>
      </c>
      <c r="F147" s="173">
        <v>3.6</v>
      </c>
      <c r="G147" s="29"/>
      <c r="H147" s="30"/>
    </row>
    <row r="148" spans="1:8" s="2" customFormat="1" ht="22.5">
      <c r="A148" s="29"/>
      <c r="B148" s="30"/>
      <c r="C148" s="172" t="s">
        <v>198</v>
      </c>
      <c r="D148" s="172" t="s">
        <v>199</v>
      </c>
      <c r="E148" s="17" t="s">
        <v>168</v>
      </c>
      <c r="F148" s="173">
        <v>72</v>
      </c>
      <c r="G148" s="29"/>
      <c r="H148" s="30"/>
    </row>
    <row r="149" spans="1:8" s="2" customFormat="1" ht="22.5">
      <c r="A149" s="29"/>
      <c r="B149" s="30"/>
      <c r="C149" s="172" t="s">
        <v>211</v>
      </c>
      <c r="D149" s="172" t="s">
        <v>212</v>
      </c>
      <c r="E149" s="17" t="s">
        <v>213</v>
      </c>
      <c r="F149" s="173">
        <v>12.96</v>
      </c>
      <c r="G149" s="29"/>
      <c r="H149" s="30"/>
    </row>
    <row r="150" spans="1:8" s="2" customFormat="1" ht="16.899999999999999" customHeight="1">
      <c r="A150" s="29"/>
      <c r="B150" s="30"/>
      <c r="C150" s="172" t="s">
        <v>207</v>
      </c>
      <c r="D150" s="172" t="s">
        <v>208</v>
      </c>
      <c r="E150" s="17" t="s">
        <v>168</v>
      </c>
      <c r="F150" s="173">
        <v>7.2</v>
      </c>
      <c r="G150" s="29"/>
      <c r="H150" s="30"/>
    </row>
    <row r="151" spans="1:8" s="2" customFormat="1" ht="16.899999999999999" customHeight="1">
      <c r="A151" s="29"/>
      <c r="B151" s="30"/>
      <c r="C151" s="168" t="s">
        <v>114</v>
      </c>
      <c r="D151" s="169" t="s">
        <v>806</v>
      </c>
      <c r="E151" s="170" t="s">
        <v>1</v>
      </c>
      <c r="F151" s="171">
        <v>53.8</v>
      </c>
      <c r="G151" s="29"/>
      <c r="H151" s="30"/>
    </row>
    <row r="152" spans="1:8" s="2" customFormat="1" ht="16.899999999999999" customHeight="1">
      <c r="A152" s="29"/>
      <c r="B152" s="30"/>
      <c r="C152" s="172" t="s">
        <v>1</v>
      </c>
      <c r="D152" s="172" t="s">
        <v>827</v>
      </c>
      <c r="E152" s="17" t="s">
        <v>1</v>
      </c>
      <c r="F152" s="173">
        <v>6</v>
      </c>
      <c r="G152" s="29"/>
      <c r="H152" s="30"/>
    </row>
    <row r="153" spans="1:8" s="2" customFormat="1" ht="16.899999999999999" customHeight="1">
      <c r="A153" s="29"/>
      <c r="B153" s="30"/>
      <c r="C153" s="172" t="s">
        <v>1</v>
      </c>
      <c r="D153" s="172" t="s">
        <v>828</v>
      </c>
      <c r="E153" s="17" t="s">
        <v>1</v>
      </c>
      <c r="F153" s="173">
        <v>6</v>
      </c>
      <c r="G153" s="29"/>
      <c r="H153" s="30"/>
    </row>
    <row r="154" spans="1:8" s="2" customFormat="1" ht="16.899999999999999" customHeight="1">
      <c r="A154" s="29"/>
      <c r="B154" s="30"/>
      <c r="C154" s="172" t="s">
        <v>1</v>
      </c>
      <c r="D154" s="172" t="s">
        <v>829</v>
      </c>
      <c r="E154" s="17" t="s">
        <v>1</v>
      </c>
      <c r="F154" s="173">
        <v>7.2</v>
      </c>
      <c r="G154" s="29"/>
      <c r="H154" s="30"/>
    </row>
    <row r="155" spans="1:8" s="2" customFormat="1" ht="16.899999999999999" customHeight="1">
      <c r="A155" s="29"/>
      <c r="B155" s="30"/>
      <c r="C155" s="172" t="s">
        <v>1</v>
      </c>
      <c r="D155" s="172" t="s">
        <v>830</v>
      </c>
      <c r="E155" s="17" t="s">
        <v>1</v>
      </c>
      <c r="F155" s="173">
        <v>26</v>
      </c>
      <c r="G155" s="29"/>
      <c r="H155" s="30"/>
    </row>
    <row r="156" spans="1:8" s="2" customFormat="1" ht="16.899999999999999" customHeight="1">
      <c r="A156" s="29"/>
      <c r="B156" s="30"/>
      <c r="C156" s="172" t="s">
        <v>1</v>
      </c>
      <c r="D156" s="172" t="s">
        <v>831</v>
      </c>
      <c r="E156" s="17" t="s">
        <v>1</v>
      </c>
      <c r="F156" s="173">
        <v>8.6</v>
      </c>
      <c r="G156" s="29"/>
      <c r="H156" s="30"/>
    </row>
    <row r="157" spans="1:8" s="2" customFormat="1" ht="16.899999999999999" customHeight="1">
      <c r="A157" s="29"/>
      <c r="B157" s="30"/>
      <c r="C157" s="172" t="s">
        <v>114</v>
      </c>
      <c r="D157" s="172" t="s">
        <v>173</v>
      </c>
      <c r="E157" s="17" t="s">
        <v>1</v>
      </c>
      <c r="F157" s="173">
        <v>53.8</v>
      </c>
      <c r="G157" s="29"/>
      <c r="H157" s="30"/>
    </row>
    <row r="158" spans="1:8" s="2" customFormat="1" ht="16.899999999999999" customHeight="1">
      <c r="A158" s="29"/>
      <c r="B158" s="30"/>
      <c r="C158" s="174" t="s">
        <v>1420</v>
      </c>
      <c r="D158" s="29"/>
      <c r="E158" s="29"/>
      <c r="F158" s="29"/>
      <c r="G158" s="29"/>
      <c r="H158" s="30"/>
    </row>
    <row r="159" spans="1:8" s="2" customFormat="1" ht="22.5">
      <c r="A159" s="29"/>
      <c r="B159" s="30"/>
      <c r="C159" s="172" t="s">
        <v>202</v>
      </c>
      <c r="D159" s="172" t="s">
        <v>203</v>
      </c>
      <c r="E159" s="17" t="s">
        <v>168</v>
      </c>
      <c r="F159" s="173">
        <v>53.8</v>
      </c>
      <c r="G159" s="29"/>
      <c r="H159" s="30"/>
    </row>
    <row r="160" spans="1:8" s="2" customFormat="1" ht="16.899999999999999" customHeight="1">
      <c r="A160" s="29"/>
      <c r="B160" s="30"/>
      <c r="C160" s="172" t="s">
        <v>832</v>
      </c>
      <c r="D160" s="172" t="s">
        <v>833</v>
      </c>
      <c r="E160" s="17" t="s">
        <v>213</v>
      </c>
      <c r="F160" s="173">
        <v>96.84</v>
      </c>
      <c r="G160" s="29"/>
      <c r="H160" s="30"/>
    </row>
    <row r="161" spans="1:8" s="2" customFormat="1" ht="16.899999999999999" customHeight="1">
      <c r="A161" s="29"/>
      <c r="B161" s="30"/>
      <c r="C161" s="168" t="s">
        <v>808</v>
      </c>
      <c r="D161" s="169" t="s">
        <v>809</v>
      </c>
      <c r="E161" s="170" t="s">
        <v>1</v>
      </c>
      <c r="F161" s="171">
        <v>399</v>
      </c>
      <c r="G161" s="29"/>
      <c r="H161" s="30"/>
    </row>
    <row r="162" spans="1:8" s="2" customFormat="1" ht="16.899999999999999" customHeight="1">
      <c r="A162" s="29"/>
      <c r="B162" s="30"/>
      <c r="C162" s="172" t="s">
        <v>1</v>
      </c>
      <c r="D162" s="172" t="s">
        <v>839</v>
      </c>
      <c r="E162" s="17" t="s">
        <v>1</v>
      </c>
      <c r="F162" s="173">
        <v>303</v>
      </c>
      <c r="G162" s="29"/>
      <c r="H162" s="30"/>
    </row>
    <row r="163" spans="1:8" s="2" customFormat="1" ht="16.899999999999999" customHeight="1">
      <c r="A163" s="29"/>
      <c r="B163" s="30"/>
      <c r="C163" s="172" t="s">
        <v>1</v>
      </c>
      <c r="D163" s="172" t="s">
        <v>853</v>
      </c>
      <c r="E163" s="17" t="s">
        <v>1</v>
      </c>
      <c r="F163" s="173">
        <v>96</v>
      </c>
      <c r="G163" s="29"/>
      <c r="H163" s="30"/>
    </row>
    <row r="164" spans="1:8" s="2" customFormat="1" ht="16.899999999999999" customHeight="1">
      <c r="A164" s="29"/>
      <c r="B164" s="30"/>
      <c r="C164" s="172" t="s">
        <v>808</v>
      </c>
      <c r="D164" s="172" t="s">
        <v>317</v>
      </c>
      <c r="E164" s="17" t="s">
        <v>1</v>
      </c>
      <c r="F164" s="173">
        <v>399</v>
      </c>
      <c r="G164" s="29"/>
      <c r="H164" s="30"/>
    </row>
    <row r="165" spans="1:8" s="2" customFormat="1" ht="16.899999999999999" customHeight="1">
      <c r="A165" s="29"/>
      <c r="B165" s="30"/>
      <c r="C165" s="174" t="s">
        <v>1420</v>
      </c>
      <c r="D165" s="29"/>
      <c r="E165" s="29"/>
      <c r="F165" s="29"/>
      <c r="G165" s="29"/>
      <c r="H165" s="30"/>
    </row>
    <row r="166" spans="1:8" s="2" customFormat="1" ht="16.899999999999999" customHeight="1">
      <c r="A166" s="29"/>
      <c r="B166" s="30"/>
      <c r="C166" s="172" t="s">
        <v>850</v>
      </c>
      <c r="D166" s="172" t="s">
        <v>851</v>
      </c>
      <c r="E166" s="17" t="s">
        <v>234</v>
      </c>
      <c r="F166" s="173">
        <v>399</v>
      </c>
      <c r="G166" s="29"/>
      <c r="H166" s="30"/>
    </row>
    <row r="167" spans="1:8" s="2" customFormat="1" ht="16.899999999999999" customHeight="1">
      <c r="A167" s="29"/>
      <c r="B167" s="30"/>
      <c r="C167" s="172" t="s">
        <v>565</v>
      </c>
      <c r="D167" s="172" t="s">
        <v>566</v>
      </c>
      <c r="E167" s="17" t="s">
        <v>234</v>
      </c>
      <c r="F167" s="173">
        <v>399</v>
      </c>
      <c r="G167" s="29"/>
      <c r="H167" s="30"/>
    </row>
    <row r="168" spans="1:8" s="2" customFormat="1" ht="16.899999999999999" customHeight="1">
      <c r="A168" s="29"/>
      <c r="B168" s="30"/>
      <c r="C168" s="172" t="s">
        <v>854</v>
      </c>
      <c r="D168" s="172" t="s">
        <v>855</v>
      </c>
      <c r="E168" s="17" t="s">
        <v>213</v>
      </c>
      <c r="F168" s="173">
        <v>119.7</v>
      </c>
      <c r="G168" s="29"/>
      <c r="H168" s="30"/>
    </row>
    <row r="169" spans="1:8" s="2" customFormat="1" ht="16.899999999999999" customHeight="1">
      <c r="A169" s="29"/>
      <c r="B169" s="30"/>
      <c r="C169" s="168" t="s">
        <v>865</v>
      </c>
      <c r="D169" s="169" t="s">
        <v>1430</v>
      </c>
      <c r="E169" s="170" t="s">
        <v>1</v>
      </c>
      <c r="F169" s="171">
        <v>0</v>
      </c>
      <c r="G169" s="29"/>
      <c r="H169" s="30"/>
    </row>
    <row r="170" spans="1:8" s="2" customFormat="1" ht="16.899999999999999" customHeight="1">
      <c r="A170" s="29"/>
      <c r="B170" s="30"/>
      <c r="C170" s="172" t="s">
        <v>1</v>
      </c>
      <c r="D170" s="172" t="s">
        <v>1431</v>
      </c>
      <c r="E170" s="17" t="s">
        <v>1</v>
      </c>
      <c r="F170" s="173">
        <v>0</v>
      </c>
      <c r="G170" s="29"/>
      <c r="H170" s="30"/>
    </row>
    <row r="171" spans="1:8" s="2" customFormat="1" ht="16.899999999999999" customHeight="1">
      <c r="A171" s="29"/>
      <c r="B171" s="30"/>
      <c r="C171" s="172" t="s">
        <v>865</v>
      </c>
      <c r="D171" s="172" t="s">
        <v>173</v>
      </c>
      <c r="E171" s="17" t="s">
        <v>1</v>
      </c>
      <c r="F171" s="173">
        <v>0</v>
      </c>
      <c r="G171" s="29"/>
      <c r="H171" s="30"/>
    </row>
    <row r="172" spans="1:8" s="2" customFormat="1" ht="16.899999999999999" customHeight="1">
      <c r="A172" s="29"/>
      <c r="B172" s="30"/>
      <c r="C172" s="168" t="s">
        <v>538</v>
      </c>
      <c r="D172" s="169" t="s">
        <v>1432</v>
      </c>
      <c r="E172" s="170" t="s">
        <v>1</v>
      </c>
      <c r="F172" s="171">
        <v>0</v>
      </c>
      <c r="G172" s="29"/>
      <c r="H172" s="30"/>
    </row>
    <row r="173" spans="1:8" s="2" customFormat="1" ht="16.899999999999999" customHeight="1">
      <c r="A173" s="29"/>
      <c r="B173" s="30"/>
      <c r="C173" s="172" t="s">
        <v>1</v>
      </c>
      <c r="D173" s="172" t="s">
        <v>74</v>
      </c>
      <c r="E173" s="17" t="s">
        <v>1</v>
      </c>
      <c r="F173" s="173">
        <v>0</v>
      </c>
      <c r="G173" s="29"/>
      <c r="H173" s="30"/>
    </row>
    <row r="174" spans="1:8" s="2" customFormat="1" ht="16.899999999999999" customHeight="1">
      <c r="A174" s="29"/>
      <c r="B174" s="30"/>
      <c r="C174" s="172" t="s">
        <v>538</v>
      </c>
      <c r="D174" s="172" t="s">
        <v>173</v>
      </c>
      <c r="E174" s="17" t="s">
        <v>1</v>
      </c>
      <c r="F174" s="173">
        <v>0</v>
      </c>
      <c r="G174" s="29"/>
      <c r="H174" s="30"/>
    </row>
    <row r="175" spans="1:8" s="2" customFormat="1" ht="26.45" customHeight="1">
      <c r="A175" s="29"/>
      <c r="B175" s="30"/>
      <c r="C175" s="167" t="s">
        <v>1433</v>
      </c>
      <c r="D175" s="167" t="s">
        <v>97</v>
      </c>
      <c r="E175" s="29"/>
      <c r="F175" s="29"/>
      <c r="G175" s="29"/>
      <c r="H175" s="30"/>
    </row>
    <row r="176" spans="1:8" s="2" customFormat="1" ht="16.899999999999999" customHeight="1">
      <c r="A176" s="29"/>
      <c r="B176" s="30"/>
      <c r="C176" s="168" t="s">
        <v>541</v>
      </c>
      <c r="D176" s="169" t="s">
        <v>859</v>
      </c>
      <c r="E176" s="170" t="s">
        <v>1</v>
      </c>
      <c r="F176" s="171">
        <v>180</v>
      </c>
      <c r="G176" s="29"/>
      <c r="H176" s="30"/>
    </row>
    <row r="177" spans="1:8" s="2" customFormat="1" ht="16.899999999999999" customHeight="1">
      <c r="A177" s="29"/>
      <c r="B177" s="30"/>
      <c r="C177" s="172" t="s">
        <v>1</v>
      </c>
      <c r="D177" s="172" t="s">
        <v>884</v>
      </c>
      <c r="E177" s="17" t="s">
        <v>1</v>
      </c>
      <c r="F177" s="173">
        <v>180</v>
      </c>
      <c r="G177" s="29"/>
      <c r="H177" s="30"/>
    </row>
    <row r="178" spans="1:8" s="2" customFormat="1" ht="16.899999999999999" customHeight="1">
      <c r="A178" s="29"/>
      <c r="B178" s="30"/>
      <c r="C178" s="172" t="s">
        <v>541</v>
      </c>
      <c r="D178" s="172" t="s">
        <v>885</v>
      </c>
      <c r="E178" s="17" t="s">
        <v>1</v>
      </c>
      <c r="F178" s="173">
        <v>180</v>
      </c>
      <c r="G178" s="29"/>
      <c r="H178" s="30"/>
    </row>
    <row r="179" spans="1:8" s="2" customFormat="1" ht="16.899999999999999" customHeight="1">
      <c r="A179" s="29"/>
      <c r="B179" s="30"/>
      <c r="C179" s="174" t="s">
        <v>1420</v>
      </c>
      <c r="D179" s="29"/>
      <c r="E179" s="29"/>
      <c r="F179" s="29"/>
      <c r="G179" s="29"/>
      <c r="H179" s="30"/>
    </row>
    <row r="180" spans="1:8" s="2" customFormat="1" ht="16.899999999999999" customHeight="1">
      <c r="A180" s="29"/>
      <c r="B180" s="30"/>
      <c r="C180" s="172" t="s">
        <v>545</v>
      </c>
      <c r="D180" s="172" t="s">
        <v>546</v>
      </c>
      <c r="E180" s="17" t="s">
        <v>168</v>
      </c>
      <c r="F180" s="173">
        <v>90</v>
      </c>
      <c r="G180" s="29"/>
      <c r="H180" s="30"/>
    </row>
    <row r="181" spans="1:8" s="2" customFormat="1" ht="16.899999999999999" customHeight="1">
      <c r="A181" s="29"/>
      <c r="B181" s="30"/>
      <c r="C181" s="172" t="s">
        <v>549</v>
      </c>
      <c r="D181" s="172" t="s">
        <v>550</v>
      </c>
      <c r="E181" s="17" t="s">
        <v>168</v>
      </c>
      <c r="F181" s="173">
        <v>90</v>
      </c>
      <c r="G181" s="29"/>
      <c r="H181" s="30"/>
    </row>
    <row r="182" spans="1:8" s="2" customFormat="1" ht="22.5">
      <c r="A182" s="29"/>
      <c r="B182" s="30"/>
      <c r="C182" s="172" t="s">
        <v>185</v>
      </c>
      <c r="D182" s="172" t="s">
        <v>186</v>
      </c>
      <c r="E182" s="17" t="s">
        <v>168</v>
      </c>
      <c r="F182" s="173">
        <v>110</v>
      </c>
      <c r="G182" s="29"/>
      <c r="H182" s="30"/>
    </row>
    <row r="183" spans="1:8" s="2" customFormat="1" ht="22.5">
      <c r="A183" s="29"/>
      <c r="B183" s="30"/>
      <c r="C183" s="172" t="s">
        <v>189</v>
      </c>
      <c r="D183" s="172" t="s">
        <v>190</v>
      </c>
      <c r="E183" s="17" t="s">
        <v>168</v>
      </c>
      <c r="F183" s="173">
        <v>2200</v>
      </c>
      <c r="G183" s="29"/>
      <c r="H183" s="30"/>
    </row>
    <row r="184" spans="1:8" s="2" customFormat="1" ht="22.5">
      <c r="A184" s="29"/>
      <c r="B184" s="30"/>
      <c r="C184" s="172" t="s">
        <v>194</v>
      </c>
      <c r="D184" s="172" t="s">
        <v>195</v>
      </c>
      <c r="E184" s="17" t="s">
        <v>168</v>
      </c>
      <c r="F184" s="173">
        <v>90</v>
      </c>
      <c r="G184" s="29"/>
      <c r="H184" s="30"/>
    </row>
    <row r="185" spans="1:8" s="2" customFormat="1" ht="22.5">
      <c r="A185" s="29"/>
      <c r="B185" s="30"/>
      <c r="C185" s="172" t="s">
        <v>198</v>
      </c>
      <c r="D185" s="172" t="s">
        <v>199</v>
      </c>
      <c r="E185" s="17" t="s">
        <v>168</v>
      </c>
      <c r="F185" s="173">
        <v>1800</v>
      </c>
      <c r="G185" s="29"/>
      <c r="H185" s="30"/>
    </row>
    <row r="186" spans="1:8" s="2" customFormat="1" ht="22.5">
      <c r="A186" s="29"/>
      <c r="B186" s="30"/>
      <c r="C186" s="172" t="s">
        <v>211</v>
      </c>
      <c r="D186" s="172" t="s">
        <v>212</v>
      </c>
      <c r="E186" s="17" t="s">
        <v>213</v>
      </c>
      <c r="F186" s="173">
        <v>360</v>
      </c>
      <c r="G186" s="29"/>
      <c r="H186" s="30"/>
    </row>
    <row r="187" spans="1:8" s="2" customFormat="1" ht="16.899999999999999" customHeight="1">
      <c r="A187" s="29"/>
      <c r="B187" s="30"/>
      <c r="C187" s="172" t="s">
        <v>207</v>
      </c>
      <c r="D187" s="172" t="s">
        <v>208</v>
      </c>
      <c r="E187" s="17" t="s">
        <v>168</v>
      </c>
      <c r="F187" s="173">
        <v>200</v>
      </c>
      <c r="G187" s="29"/>
      <c r="H187" s="30"/>
    </row>
    <row r="188" spans="1:8" s="2" customFormat="1" ht="16.899999999999999" customHeight="1">
      <c r="A188" s="29"/>
      <c r="B188" s="30"/>
      <c r="C188" s="168" t="s">
        <v>121</v>
      </c>
      <c r="D188" s="169" t="s">
        <v>870</v>
      </c>
      <c r="E188" s="170" t="s">
        <v>1</v>
      </c>
      <c r="F188" s="171">
        <v>20</v>
      </c>
      <c r="G188" s="29"/>
      <c r="H188" s="30"/>
    </row>
    <row r="189" spans="1:8" s="2" customFormat="1" ht="16.899999999999999" customHeight="1">
      <c r="A189" s="29"/>
      <c r="B189" s="30"/>
      <c r="C189" s="172" t="s">
        <v>1</v>
      </c>
      <c r="D189" s="172" t="s">
        <v>889</v>
      </c>
      <c r="E189" s="17" t="s">
        <v>1</v>
      </c>
      <c r="F189" s="173">
        <v>20</v>
      </c>
      <c r="G189" s="29"/>
      <c r="H189" s="30"/>
    </row>
    <row r="190" spans="1:8" s="2" customFormat="1" ht="16.899999999999999" customHeight="1">
      <c r="A190" s="29"/>
      <c r="B190" s="30"/>
      <c r="C190" s="172" t="s">
        <v>121</v>
      </c>
      <c r="D190" s="172" t="s">
        <v>173</v>
      </c>
      <c r="E190" s="17" t="s">
        <v>1</v>
      </c>
      <c r="F190" s="173">
        <v>20</v>
      </c>
      <c r="G190" s="29"/>
      <c r="H190" s="30"/>
    </row>
    <row r="191" spans="1:8" s="2" customFormat="1" ht="16.899999999999999" customHeight="1">
      <c r="A191" s="29"/>
      <c r="B191" s="30"/>
      <c r="C191" s="174" t="s">
        <v>1420</v>
      </c>
      <c r="D191" s="29"/>
      <c r="E191" s="29"/>
      <c r="F191" s="29"/>
      <c r="G191" s="29"/>
      <c r="H191" s="30"/>
    </row>
    <row r="192" spans="1:8" s="2" customFormat="1" ht="22.5">
      <c r="A192" s="29"/>
      <c r="B192" s="30"/>
      <c r="C192" s="172" t="s">
        <v>631</v>
      </c>
      <c r="D192" s="172" t="s">
        <v>632</v>
      </c>
      <c r="E192" s="17" t="s">
        <v>168</v>
      </c>
      <c r="F192" s="173">
        <v>20</v>
      </c>
      <c r="G192" s="29"/>
      <c r="H192" s="30"/>
    </row>
    <row r="193" spans="1:8" s="2" customFormat="1" ht="22.5">
      <c r="A193" s="29"/>
      <c r="B193" s="30"/>
      <c r="C193" s="172" t="s">
        <v>185</v>
      </c>
      <c r="D193" s="172" t="s">
        <v>186</v>
      </c>
      <c r="E193" s="17" t="s">
        <v>168</v>
      </c>
      <c r="F193" s="173">
        <v>110</v>
      </c>
      <c r="G193" s="29"/>
      <c r="H193" s="30"/>
    </row>
    <row r="194" spans="1:8" s="2" customFormat="1" ht="22.5">
      <c r="A194" s="29"/>
      <c r="B194" s="30"/>
      <c r="C194" s="172" t="s">
        <v>189</v>
      </c>
      <c r="D194" s="172" t="s">
        <v>190</v>
      </c>
      <c r="E194" s="17" t="s">
        <v>168</v>
      </c>
      <c r="F194" s="173">
        <v>2200</v>
      </c>
      <c r="G194" s="29"/>
      <c r="H194" s="30"/>
    </row>
    <row r="195" spans="1:8" s="2" customFormat="1" ht="22.5">
      <c r="A195" s="29"/>
      <c r="B195" s="30"/>
      <c r="C195" s="172" t="s">
        <v>211</v>
      </c>
      <c r="D195" s="172" t="s">
        <v>212</v>
      </c>
      <c r="E195" s="17" t="s">
        <v>213</v>
      </c>
      <c r="F195" s="173">
        <v>360</v>
      </c>
      <c r="G195" s="29"/>
      <c r="H195" s="30"/>
    </row>
    <row r="196" spans="1:8" s="2" customFormat="1" ht="16.899999999999999" customHeight="1">
      <c r="A196" s="29"/>
      <c r="B196" s="30"/>
      <c r="C196" s="172" t="s">
        <v>207</v>
      </c>
      <c r="D196" s="172" t="s">
        <v>208</v>
      </c>
      <c r="E196" s="17" t="s">
        <v>168</v>
      </c>
      <c r="F196" s="173">
        <v>200</v>
      </c>
      <c r="G196" s="29"/>
      <c r="H196" s="30"/>
    </row>
    <row r="197" spans="1:8" s="2" customFormat="1" ht="16.899999999999999" customHeight="1">
      <c r="A197" s="29"/>
      <c r="B197" s="30"/>
      <c r="C197" s="168" t="s">
        <v>808</v>
      </c>
      <c r="D197" s="169" t="s">
        <v>861</v>
      </c>
      <c r="E197" s="170" t="s">
        <v>1</v>
      </c>
      <c r="F197" s="171">
        <v>40</v>
      </c>
      <c r="G197" s="29"/>
      <c r="H197" s="30"/>
    </row>
    <row r="198" spans="1:8" s="2" customFormat="1" ht="16.899999999999999" customHeight="1">
      <c r="A198" s="29"/>
      <c r="B198" s="30"/>
      <c r="C198" s="172" t="s">
        <v>1</v>
      </c>
      <c r="D198" s="172" t="s">
        <v>911</v>
      </c>
      <c r="E198" s="17" t="s">
        <v>1</v>
      </c>
      <c r="F198" s="173">
        <v>40</v>
      </c>
      <c r="G198" s="29"/>
      <c r="H198" s="30"/>
    </row>
    <row r="199" spans="1:8" s="2" customFormat="1" ht="16.899999999999999" customHeight="1">
      <c r="A199" s="29"/>
      <c r="B199" s="30"/>
      <c r="C199" s="172" t="s">
        <v>808</v>
      </c>
      <c r="D199" s="172" t="s">
        <v>912</v>
      </c>
      <c r="E199" s="17" t="s">
        <v>1</v>
      </c>
      <c r="F199" s="173">
        <v>40</v>
      </c>
      <c r="G199" s="29"/>
      <c r="H199" s="30"/>
    </row>
    <row r="200" spans="1:8" s="2" customFormat="1" ht="16.899999999999999" customHeight="1">
      <c r="A200" s="29"/>
      <c r="B200" s="30"/>
      <c r="C200" s="174" t="s">
        <v>1420</v>
      </c>
      <c r="D200" s="29"/>
      <c r="E200" s="29"/>
      <c r="F200" s="29"/>
      <c r="G200" s="29"/>
      <c r="H200" s="30"/>
    </row>
    <row r="201" spans="1:8" s="2" customFormat="1" ht="16.899999999999999" customHeight="1">
      <c r="A201" s="29"/>
      <c r="B201" s="30"/>
      <c r="C201" s="172" t="s">
        <v>908</v>
      </c>
      <c r="D201" s="172" t="s">
        <v>909</v>
      </c>
      <c r="E201" s="17" t="s">
        <v>234</v>
      </c>
      <c r="F201" s="173">
        <v>40</v>
      </c>
      <c r="G201" s="29"/>
      <c r="H201" s="30"/>
    </row>
    <row r="202" spans="1:8" s="2" customFormat="1" ht="16.899999999999999" customHeight="1">
      <c r="A202" s="29"/>
      <c r="B202" s="30"/>
      <c r="C202" s="172" t="s">
        <v>913</v>
      </c>
      <c r="D202" s="172" t="s">
        <v>914</v>
      </c>
      <c r="E202" s="17" t="s">
        <v>234</v>
      </c>
      <c r="F202" s="173">
        <v>40</v>
      </c>
      <c r="G202" s="29"/>
      <c r="H202" s="30"/>
    </row>
    <row r="203" spans="1:8" s="2" customFormat="1" ht="16.899999999999999" customHeight="1">
      <c r="A203" s="29"/>
      <c r="B203" s="30"/>
      <c r="C203" s="172" t="s">
        <v>916</v>
      </c>
      <c r="D203" s="172" t="s">
        <v>917</v>
      </c>
      <c r="E203" s="17" t="s">
        <v>234</v>
      </c>
      <c r="F203" s="173">
        <v>40</v>
      </c>
      <c r="G203" s="29"/>
      <c r="H203" s="30"/>
    </row>
    <row r="204" spans="1:8" s="2" customFormat="1" ht="22.5">
      <c r="A204" s="29"/>
      <c r="B204" s="30"/>
      <c r="C204" s="172" t="s">
        <v>945</v>
      </c>
      <c r="D204" s="172" t="s">
        <v>946</v>
      </c>
      <c r="E204" s="17" t="s">
        <v>234</v>
      </c>
      <c r="F204" s="173">
        <v>40</v>
      </c>
      <c r="G204" s="29"/>
      <c r="H204" s="30"/>
    </row>
    <row r="205" spans="1:8" s="2" customFormat="1" ht="16.899999999999999" customHeight="1">
      <c r="A205" s="29"/>
      <c r="B205" s="30"/>
      <c r="C205" s="168" t="s">
        <v>865</v>
      </c>
      <c r="D205" s="169" t="s">
        <v>866</v>
      </c>
      <c r="E205" s="170" t="s">
        <v>1</v>
      </c>
      <c r="F205" s="171">
        <v>71</v>
      </c>
      <c r="G205" s="29"/>
      <c r="H205" s="30"/>
    </row>
    <row r="206" spans="1:8" s="2" customFormat="1" ht="16.899999999999999" customHeight="1">
      <c r="A206" s="29"/>
      <c r="B206" s="30"/>
      <c r="C206" s="172" t="s">
        <v>1</v>
      </c>
      <c r="D206" s="172" t="s">
        <v>943</v>
      </c>
      <c r="E206" s="17" t="s">
        <v>1</v>
      </c>
      <c r="F206" s="173">
        <v>71</v>
      </c>
      <c r="G206" s="29"/>
      <c r="H206" s="30"/>
    </row>
    <row r="207" spans="1:8" s="2" customFormat="1" ht="16.899999999999999" customHeight="1">
      <c r="A207" s="29"/>
      <c r="B207" s="30"/>
      <c r="C207" s="172" t="s">
        <v>865</v>
      </c>
      <c r="D207" s="172" t="s">
        <v>944</v>
      </c>
      <c r="E207" s="17" t="s">
        <v>1</v>
      </c>
      <c r="F207" s="173">
        <v>71</v>
      </c>
      <c r="G207" s="29"/>
      <c r="H207" s="30"/>
    </row>
    <row r="208" spans="1:8" s="2" customFormat="1" ht="16.899999999999999" customHeight="1">
      <c r="A208" s="29"/>
      <c r="B208" s="30"/>
      <c r="C208" s="174" t="s">
        <v>1420</v>
      </c>
      <c r="D208" s="29"/>
      <c r="E208" s="29"/>
      <c r="F208" s="29"/>
      <c r="G208" s="29"/>
      <c r="H208" s="30"/>
    </row>
    <row r="209" spans="1:8" s="2" customFormat="1" ht="22.5">
      <c r="A209" s="29"/>
      <c r="B209" s="30"/>
      <c r="C209" s="172" t="s">
        <v>940</v>
      </c>
      <c r="D209" s="172" t="s">
        <v>941</v>
      </c>
      <c r="E209" s="17" t="s">
        <v>234</v>
      </c>
      <c r="F209" s="173">
        <v>71</v>
      </c>
      <c r="G209" s="29"/>
      <c r="H209" s="30"/>
    </row>
    <row r="210" spans="1:8" s="2" customFormat="1" ht="16.899999999999999" customHeight="1">
      <c r="A210" s="29"/>
      <c r="B210" s="30"/>
      <c r="C210" s="172" t="s">
        <v>922</v>
      </c>
      <c r="D210" s="172" t="s">
        <v>923</v>
      </c>
      <c r="E210" s="17" t="s">
        <v>234</v>
      </c>
      <c r="F210" s="173">
        <v>71</v>
      </c>
      <c r="G210" s="29"/>
      <c r="H210" s="30"/>
    </row>
    <row r="211" spans="1:8" s="2" customFormat="1" ht="16.899999999999999" customHeight="1">
      <c r="A211" s="29"/>
      <c r="B211" s="30"/>
      <c r="C211" s="172" t="s">
        <v>928</v>
      </c>
      <c r="D211" s="172" t="s">
        <v>929</v>
      </c>
      <c r="E211" s="17" t="s">
        <v>234</v>
      </c>
      <c r="F211" s="173">
        <v>71</v>
      </c>
      <c r="G211" s="29"/>
      <c r="H211" s="30"/>
    </row>
    <row r="212" spans="1:8" s="2" customFormat="1" ht="16.899999999999999" customHeight="1">
      <c r="A212" s="29"/>
      <c r="B212" s="30"/>
      <c r="C212" s="172" t="s">
        <v>931</v>
      </c>
      <c r="D212" s="172" t="s">
        <v>932</v>
      </c>
      <c r="E212" s="17" t="s">
        <v>234</v>
      </c>
      <c r="F212" s="173">
        <v>71</v>
      </c>
      <c r="G212" s="29"/>
      <c r="H212" s="30"/>
    </row>
    <row r="213" spans="1:8" s="2" customFormat="1" ht="16.899999999999999" customHeight="1">
      <c r="A213" s="29"/>
      <c r="B213" s="30"/>
      <c r="C213" s="172" t="s">
        <v>934</v>
      </c>
      <c r="D213" s="172" t="s">
        <v>935</v>
      </c>
      <c r="E213" s="17" t="s">
        <v>234</v>
      </c>
      <c r="F213" s="173">
        <v>71</v>
      </c>
      <c r="G213" s="29"/>
      <c r="H213" s="30"/>
    </row>
    <row r="214" spans="1:8" s="2" customFormat="1" ht="16.899999999999999" customHeight="1">
      <c r="A214" s="29"/>
      <c r="B214" s="30"/>
      <c r="C214" s="172" t="s">
        <v>937</v>
      </c>
      <c r="D214" s="172" t="s">
        <v>938</v>
      </c>
      <c r="E214" s="17" t="s">
        <v>234</v>
      </c>
      <c r="F214" s="173">
        <v>71</v>
      </c>
      <c r="G214" s="29"/>
      <c r="H214" s="30"/>
    </row>
    <row r="215" spans="1:8" s="2" customFormat="1" ht="16.899999999999999" customHeight="1">
      <c r="A215" s="29"/>
      <c r="B215" s="30"/>
      <c r="C215" s="168" t="s">
        <v>538</v>
      </c>
      <c r="D215" s="169" t="s">
        <v>868</v>
      </c>
      <c r="E215" s="170" t="s">
        <v>1</v>
      </c>
      <c r="F215" s="171">
        <v>135</v>
      </c>
      <c r="G215" s="29"/>
      <c r="H215" s="30"/>
    </row>
    <row r="216" spans="1:8" s="2" customFormat="1" ht="16.899999999999999" customHeight="1">
      <c r="A216" s="29"/>
      <c r="B216" s="30"/>
      <c r="C216" s="172" t="s">
        <v>1</v>
      </c>
      <c r="D216" s="172" t="s">
        <v>951</v>
      </c>
      <c r="E216" s="17" t="s">
        <v>1</v>
      </c>
      <c r="F216" s="173">
        <v>135</v>
      </c>
      <c r="G216" s="29"/>
      <c r="H216" s="30"/>
    </row>
    <row r="217" spans="1:8" s="2" customFormat="1" ht="16.899999999999999" customHeight="1">
      <c r="A217" s="29"/>
      <c r="B217" s="30"/>
      <c r="C217" s="172" t="s">
        <v>538</v>
      </c>
      <c r="D217" s="172" t="s">
        <v>952</v>
      </c>
      <c r="E217" s="17" t="s">
        <v>1</v>
      </c>
      <c r="F217" s="173">
        <v>135</v>
      </c>
      <c r="G217" s="29"/>
      <c r="H217" s="30"/>
    </row>
    <row r="218" spans="1:8" s="2" customFormat="1" ht="16.899999999999999" customHeight="1">
      <c r="A218" s="29"/>
      <c r="B218" s="30"/>
      <c r="C218" s="174" t="s">
        <v>1420</v>
      </c>
      <c r="D218" s="29"/>
      <c r="E218" s="29"/>
      <c r="F218" s="29"/>
      <c r="G218" s="29"/>
      <c r="H218" s="30"/>
    </row>
    <row r="219" spans="1:8" s="2" customFormat="1" ht="16.899999999999999" customHeight="1">
      <c r="A219" s="29"/>
      <c r="B219" s="30"/>
      <c r="C219" s="172" t="s">
        <v>948</v>
      </c>
      <c r="D219" s="172" t="s">
        <v>949</v>
      </c>
      <c r="E219" s="17" t="s">
        <v>234</v>
      </c>
      <c r="F219" s="173">
        <v>135</v>
      </c>
      <c r="G219" s="29"/>
      <c r="H219" s="30"/>
    </row>
    <row r="220" spans="1:8" s="2" customFormat="1" ht="16.899999999999999" customHeight="1">
      <c r="A220" s="29"/>
      <c r="B220" s="30"/>
      <c r="C220" s="172" t="s">
        <v>905</v>
      </c>
      <c r="D220" s="172" t="s">
        <v>906</v>
      </c>
      <c r="E220" s="17" t="s">
        <v>234</v>
      </c>
      <c r="F220" s="173">
        <v>135</v>
      </c>
      <c r="G220" s="29"/>
      <c r="H220" s="30"/>
    </row>
    <row r="221" spans="1:8" s="2" customFormat="1" ht="16.899999999999999" customHeight="1">
      <c r="A221" s="29"/>
      <c r="B221" s="30"/>
      <c r="C221" s="172" t="s">
        <v>919</v>
      </c>
      <c r="D221" s="172" t="s">
        <v>920</v>
      </c>
      <c r="E221" s="17" t="s">
        <v>234</v>
      </c>
      <c r="F221" s="173">
        <v>135</v>
      </c>
      <c r="G221" s="29"/>
      <c r="H221" s="30"/>
    </row>
    <row r="222" spans="1:8" s="2" customFormat="1" ht="16.899999999999999" customHeight="1">
      <c r="A222" s="29"/>
      <c r="B222" s="30"/>
      <c r="C222" s="168" t="s">
        <v>862</v>
      </c>
      <c r="D222" s="169" t="s">
        <v>863</v>
      </c>
      <c r="E222" s="170" t="s">
        <v>1</v>
      </c>
      <c r="F222" s="171">
        <v>300</v>
      </c>
      <c r="G222" s="29"/>
      <c r="H222" s="30"/>
    </row>
    <row r="223" spans="1:8" s="2" customFormat="1" ht="16.899999999999999" customHeight="1">
      <c r="A223" s="29"/>
      <c r="B223" s="30"/>
      <c r="C223" s="172" t="s">
        <v>1</v>
      </c>
      <c r="D223" s="172" t="s">
        <v>903</v>
      </c>
      <c r="E223" s="17" t="s">
        <v>1</v>
      </c>
      <c r="F223" s="173">
        <v>300</v>
      </c>
      <c r="G223" s="29"/>
      <c r="H223" s="30"/>
    </row>
    <row r="224" spans="1:8" s="2" customFormat="1" ht="16.899999999999999" customHeight="1">
      <c r="A224" s="29"/>
      <c r="B224" s="30"/>
      <c r="C224" s="172" t="s">
        <v>862</v>
      </c>
      <c r="D224" s="172" t="s">
        <v>904</v>
      </c>
      <c r="E224" s="17" t="s">
        <v>1</v>
      </c>
      <c r="F224" s="173">
        <v>300</v>
      </c>
      <c r="G224" s="29"/>
      <c r="H224" s="30"/>
    </row>
    <row r="225" spans="1:8" s="2" customFormat="1" ht="16.899999999999999" customHeight="1">
      <c r="A225" s="29"/>
      <c r="B225" s="30"/>
      <c r="C225" s="174" t="s">
        <v>1420</v>
      </c>
      <c r="D225" s="29"/>
      <c r="E225" s="29"/>
      <c r="F225" s="29"/>
      <c r="G225" s="29"/>
      <c r="H225" s="30"/>
    </row>
    <row r="226" spans="1:8" s="2" customFormat="1" ht="16.899999999999999" customHeight="1">
      <c r="A226" s="29"/>
      <c r="B226" s="30"/>
      <c r="C226" s="172" t="s">
        <v>565</v>
      </c>
      <c r="D226" s="172" t="s">
        <v>566</v>
      </c>
      <c r="E226" s="17" t="s">
        <v>234</v>
      </c>
      <c r="F226" s="173">
        <v>300</v>
      </c>
      <c r="G226" s="29"/>
      <c r="H226" s="30"/>
    </row>
    <row r="227" spans="1:8" s="2" customFormat="1" ht="16.899999999999999" customHeight="1">
      <c r="A227" s="29"/>
      <c r="B227" s="30"/>
      <c r="C227" s="172" t="s">
        <v>925</v>
      </c>
      <c r="D227" s="172" t="s">
        <v>926</v>
      </c>
      <c r="E227" s="17" t="s">
        <v>234</v>
      </c>
      <c r="F227" s="173">
        <v>300</v>
      </c>
      <c r="G227" s="29"/>
      <c r="H227" s="30"/>
    </row>
    <row r="228" spans="1:8" s="2" customFormat="1" ht="16.899999999999999" customHeight="1">
      <c r="A228" s="29"/>
      <c r="B228" s="30"/>
      <c r="C228" s="172" t="s">
        <v>990</v>
      </c>
      <c r="D228" s="172" t="s">
        <v>991</v>
      </c>
      <c r="E228" s="17" t="s">
        <v>234</v>
      </c>
      <c r="F228" s="173">
        <v>300</v>
      </c>
      <c r="G228" s="29"/>
      <c r="H228" s="30"/>
    </row>
    <row r="229" spans="1:8" s="2" customFormat="1" ht="16.899999999999999" customHeight="1">
      <c r="A229" s="29"/>
      <c r="B229" s="30"/>
      <c r="C229" s="172" t="s">
        <v>993</v>
      </c>
      <c r="D229" s="172" t="s">
        <v>994</v>
      </c>
      <c r="E229" s="17" t="s">
        <v>234</v>
      </c>
      <c r="F229" s="173">
        <v>300</v>
      </c>
      <c r="G229" s="29"/>
      <c r="H229" s="30"/>
    </row>
    <row r="230" spans="1:8" s="2" customFormat="1" ht="7.35" customHeight="1">
      <c r="A230" s="29"/>
      <c r="B230" s="43"/>
      <c r="C230" s="44"/>
      <c r="D230" s="44"/>
      <c r="E230" s="44"/>
      <c r="F230" s="44"/>
      <c r="G230" s="44"/>
      <c r="H230" s="30"/>
    </row>
    <row r="231" spans="1:8" s="2" customFormat="1">
      <c r="A231" s="29"/>
      <c r="B231" s="29"/>
      <c r="C231" s="29"/>
      <c r="D231" s="29"/>
      <c r="E231" s="29"/>
      <c r="F231" s="29"/>
      <c r="G231" s="29"/>
      <c r="H231" s="29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35"/>
  <sheetViews>
    <sheetView showGridLines="0" topLeftCell="A239" zoomScale="85" zoomScaleNormal="85" workbookViewId="0">
      <selection activeCell="H257" sqref="H257:I25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>
      <c r="A1" s="88"/>
    </row>
    <row r="2" spans="1:56" s="1" customFormat="1" ht="36.950000000000003" customHeight="1">
      <c r="L2" s="292" t="s">
        <v>5</v>
      </c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82</v>
      </c>
      <c r="AZ2" s="89" t="s">
        <v>114</v>
      </c>
      <c r="BA2" s="89" t="s">
        <v>115</v>
      </c>
      <c r="BB2" s="89" t="s">
        <v>1</v>
      </c>
      <c r="BC2" s="89" t="s">
        <v>116</v>
      </c>
      <c r="BD2" s="89" t="s">
        <v>83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  <c r="AZ3" s="89" t="s">
        <v>117</v>
      </c>
      <c r="BA3" s="89" t="s">
        <v>118</v>
      </c>
      <c r="BB3" s="89" t="s">
        <v>1</v>
      </c>
      <c r="BC3" s="89" t="s">
        <v>119</v>
      </c>
      <c r="BD3" s="89" t="s">
        <v>83</v>
      </c>
    </row>
    <row r="4" spans="1:56" s="1" customFormat="1" ht="24.95" customHeight="1">
      <c r="B4" s="20"/>
      <c r="D4" s="21" t="s">
        <v>120</v>
      </c>
      <c r="L4" s="20"/>
      <c r="M4" s="90" t="s">
        <v>11</v>
      </c>
      <c r="AT4" s="17" t="s">
        <v>3</v>
      </c>
      <c r="AZ4" s="89" t="s">
        <v>121</v>
      </c>
      <c r="BA4" s="89" t="s">
        <v>122</v>
      </c>
      <c r="BB4" s="89" t="s">
        <v>1</v>
      </c>
      <c r="BC4" s="89" t="s">
        <v>123</v>
      </c>
      <c r="BD4" s="89" t="s">
        <v>83</v>
      </c>
    </row>
    <row r="5" spans="1:56" s="1" customFormat="1" ht="6.95" customHeight="1">
      <c r="B5" s="20"/>
      <c r="L5" s="20"/>
      <c r="AZ5" s="89" t="s">
        <v>124</v>
      </c>
      <c r="BA5" s="89" t="s">
        <v>125</v>
      </c>
      <c r="BB5" s="89" t="s">
        <v>1</v>
      </c>
      <c r="BC5" s="89" t="s">
        <v>126</v>
      </c>
      <c r="BD5" s="89" t="s">
        <v>83</v>
      </c>
    </row>
    <row r="6" spans="1:56" s="1" customFormat="1" ht="12" customHeight="1">
      <c r="B6" s="20"/>
      <c r="D6" s="26" t="s">
        <v>15</v>
      </c>
      <c r="L6" s="20"/>
      <c r="AZ6" s="89" t="s">
        <v>127</v>
      </c>
      <c r="BA6" s="89" t="s">
        <v>128</v>
      </c>
      <c r="BB6" s="89" t="s">
        <v>1</v>
      </c>
      <c r="BC6" s="89" t="s">
        <v>129</v>
      </c>
      <c r="BD6" s="89" t="s">
        <v>83</v>
      </c>
    </row>
    <row r="7" spans="1:56" s="1" customFormat="1" ht="16.5" customHeight="1">
      <c r="B7" s="20"/>
      <c r="E7" s="323" t="str">
        <f>'Rekapitulace stavby'!K6</f>
        <v>Expozice Jihozápadní Afrika, ZOO Dvůr Králové a.s. - Změna B, 3.etapa-3.část</v>
      </c>
      <c r="F7" s="324"/>
      <c r="G7" s="324"/>
      <c r="H7" s="324"/>
      <c r="L7" s="20"/>
    </row>
    <row r="8" spans="1:56" s="2" customFormat="1" ht="12" customHeight="1">
      <c r="A8" s="29"/>
      <c r="B8" s="30"/>
      <c r="C8" s="29"/>
      <c r="D8" s="26" t="s">
        <v>130</v>
      </c>
      <c r="E8" s="29"/>
      <c r="F8" s="29"/>
      <c r="G8" s="29"/>
      <c r="H8" s="29"/>
      <c r="I8" s="29"/>
      <c r="J8" s="29"/>
      <c r="K8" s="29"/>
      <c r="L8" s="3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56" s="2" customFormat="1" ht="16.5" customHeight="1">
      <c r="A9" s="29"/>
      <c r="B9" s="30"/>
      <c r="C9" s="29"/>
      <c r="D9" s="29"/>
      <c r="E9" s="299" t="s">
        <v>1435</v>
      </c>
      <c r="F9" s="318"/>
      <c r="G9" s="318"/>
      <c r="H9" s="318"/>
      <c r="I9" s="29"/>
      <c r="J9" s="29"/>
      <c r="K9" s="29"/>
      <c r="L9" s="3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5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5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5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1" t="str">
        <f>'Rekapitulace stavby'!AN8</f>
        <v>11. 5. 2021</v>
      </c>
      <c r="K12" s="29"/>
      <c r="L12" s="3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5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56" s="2" customFormat="1" ht="12" customHeight="1">
      <c r="A14" s="29"/>
      <c r="B14" s="30"/>
      <c r="C14" s="29"/>
      <c r="D14" s="26" t="s">
        <v>22</v>
      </c>
      <c r="E14" s="29"/>
      <c r="F14" s="29"/>
      <c r="G14" s="29"/>
      <c r="H14" s="29"/>
      <c r="I14" s="26" t="s">
        <v>23</v>
      </c>
      <c r="J14" s="24" t="s">
        <v>1</v>
      </c>
      <c r="K14" s="29"/>
      <c r="L14" s="3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56" s="2" customFormat="1" ht="18" customHeight="1">
      <c r="A15" s="29"/>
      <c r="B15" s="30"/>
      <c r="C15" s="29"/>
      <c r="D15" s="29"/>
      <c r="E15" s="24" t="s">
        <v>24</v>
      </c>
      <c r="F15" s="29"/>
      <c r="G15" s="29"/>
      <c r="H15" s="29"/>
      <c r="I15" s="26" t="s">
        <v>25</v>
      </c>
      <c r="J15" s="24" t="s">
        <v>1</v>
      </c>
      <c r="K15" s="29"/>
      <c r="L15" s="3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5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26</v>
      </c>
      <c r="E17" s="29"/>
      <c r="F17" s="29"/>
      <c r="G17" s="29"/>
      <c r="H17" s="29"/>
      <c r="I17" s="26" t="s">
        <v>23</v>
      </c>
      <c r="J17" s="24" t="str">
        <f>'Rekapitulace stavby'!AN13</f>
        <v/>
      </c>
      <c r="K17" s="29"/>
      <c r="L17" s="3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310" t="str">
        <f>'Rekapitulace stavby'!E14</f>
        <v xml:space="preserve"> </v>
      </c>
      <c r="F18" s="310"/>
      <c r="G18" s="310"/>
      <c r="H18" s="310"/>
      <c r="I18" s="26" t="s">
        <v>25</v>
      </c>
      <c r="J18" s="24" t="str">
        <f>'Rekapitulace stavby'!AN14</f>
        <v/>
      </c>
      <c r="K18" s="29"/>
      <c r="L18" s="3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28</v>
      </c>
      <c r="E20" s="29"/>
      <c r="F20" s="29"/>
      <c r="G20" s="29"/>
      <c r="H20" s="29"/>
      <c r="I20" s="26" t="s">
        <v>23</v>
      </c>
      <c r="J20" s="24" t="s">
        <v>1</v>
      </c>
      <c r="K20" s="29"/>
      <c r="L20" s="3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29</v>
      </c>
      <c r="F21" s="29"/>
      <c r="G21" s="29"/>
      <c r="H21" s="29"/>
      <c r="I21" s="26" t="s">
        <v>25</v>
      </c>
      <c r="J21" s="24" t="s">
        <v>1</v>
      </c>
      <c r="K21" s="29"/>
      <c r="L21" s="3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31</v>
      </c>
      <c r="E23" s="29"/>
      <c r="F23" s="29"/>
      <c r="G23" s="29"/>
      <c r="H23" s="29"/>
      <c r="I23" s="26" t="s">
        <v>23</v>
      </c>
      <c r="J23" s="24" t="s">
        <v>1</v>
      </c>
      <c r="K23" s="29"/>
      <c r="L23" s="3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25</v>
      </c>
      <c r="J24" s="24" t="s">
        <v>1</v>
      </c>
      <c r="K24" s="29"/>
      <c r="L24" s="3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3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312" t="s">
        <v>1</v>
      </c>
      <c r="F27" s="312"/>
      <c r="G27" s="312"/>
      <c r="H27" s="312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2"/>
      <c r="E29" s="62"/>
      <c r="F29" s="62"/>
      <c r="G29" s="62"/>
      <c r="H29" s="62"/>
      <c r="I29" s="62"/>
      <c r="J29" s="62"/>
      <c r="K29" s="62"/>
      <c r="L29" s="3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34</v>
      </c>
      <c r="E30" s="29"/>
      <c r="F30" s="29"/>
      <c r="G30" s="29"/>
      <c r="H30" s="29"/>
      <c r="I30" s="29"/>
      <c r="J30" s="67">
        <f>ROUND(J128, 0)</f>
        <v>0</v>
      </c>
      <c r="K30" s="29"/>
      <c r="L30" s="3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2"/>
      <c r="E31" s="62"/>
      <c r="F31" s="62"/>
      <c r="G31" s="62"/>
      <c r="H31" s="62"/>
      <c r="I31" s="62"/>
      <c r="J31" s="62"/>
      <c r="K31" s="62"/>
      <c r="L31" s="3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3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38</v>
      </c>
      <c r="E33" s="26" t="s">
        <v>39</v>
      </c>
      <c r="F33" s="96">
        <f>ROUND((SUM(BE128:BE334)),  0)</f>
        <v>0</v>
      </c>
      <c r="G33" s="29"/>
      <c r="H33" s="29"/>
      <c r="I33" s="97">
        <v>0.21</v>
      </c>
      <c r="J33" s="96">
        <f>ROUND(((SUM(BE128:BE334))*I33),  0)</f>
        <v>0</v>
      </c>
      <c r="K33" s="29"/>
      <c r="L33" s="3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6" t="s">
        <v>40</v>
      </c>
      <c r="F34" s="96">
        <f>ROUND((SUM(BF128:BF334)),  0)</f>
        <v>0</v>
      </c>
      <c r="G34" s="29"/>
      <c r="H34" s="29"/>
      <c r="I34" s="97">
        <v>0.15</v>
      </c>
      <c r="J34" s="96">
        <f>ROUND(((SUM(BF128:BF334))*I34),  0)</f>
        <v>0</v>
      </c>
      <c r="K34" s="29"/>
      <c r="L34" s="3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6" t="s">
        <v>41</v>
      </c>
      <c r="F35" s="96">
        <f>ROUND((SUM(BG128:BG334)),  0)</f>
        <v>0</v>
      </c>
      <c r="G35" s="29"/>
      <c r="H35" s="29"/>
      <c r="I35" s="97">
        <v>0.21</v>
      </c>
      <c r="J35" s="96">
        <f>0</f>
        <v>0</v>
      </c>
      <c r="K35" s="29"/>
      <c r="L35" s="3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6" t="s">
        <v>42</v>
      </c>
      <c r="F36" s="96">
        <f>ROUND((SUM(BH128:BH334)),  0)</f>
        <v>0</v>
      </c>
      <c r="G36" s="29"/>
      <c r="H36" s="29"/>
      <c r="I36" s="97">
        <v>0.15</v>
      </c>
      <c r="J36" s="96">
        <f>0</f>
        <v>0</v>
      </c>
      <c r="K36" s="29"/>
      <c r="L36" s="3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43</v>
      </c>
      <c r="F37" s="96">
        <f>ROUND((SUM(BI128:BI334)),  0)</f>
        <v>0</v>
      </c>
      <c r="G37" s="29"/>
      <c r="H37" s="29"/>
      <c r="I37" s="97">
        <v>0</v>
      </c>
      <c r="J37" s="96">
        <f>0</f>
        <v>0</v>
      </c>
      <c r="K37" s="29"/>
      <c r="L37" s="3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44</v>
      </c>
      <c r="E39" s="56"/>
      <c r="F39" s="56"/>
      <c r="G39" s="100" t="s">
        <v>45</v>
      </c>
      <c r="H39" s="101" t="s">
        <v>46</v>
      </c>
      <c r="I39" s="56"/>
      <c r="J39" s="102">
        <f>SUM(J30:J37)</f>
        <v>0</v>
      </c>
      <c r="K39" s="103"/>
      <c r="L39" s="3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8"/>
      <c r="D50" s="39" t="s">
        <v>47</v>
      </c>
      <c r="E50" s="40"/>
      <c r="F50" s="40"/>
      <c r="G50" s="39" t="s">
        <v>48</v>
      </c>
      <c r="H50" s="40"/>
      <c r="I50" s="40"/>
      <c r="J50" s="40"/>
      <c r="K50" s="40"/>
      <c r="L50" s="38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1" t="s">
        <v>49</v>
      </c>
      <c r="E61" s="32"/>
      <c r="F61" s="104" t="s">
        <v>50</v>
      </c>
      <c r="G61" s="41" t="s">
        <v>49</v>
      </c>
      <c r="H61" s="32"/>
      <c r="I61" s="32"/>
      <c r="J61" s="105" t="s">
        <v>50</v>
      </c>
      <c r="K61" s="32"/>
      <c r="L61" s="38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39" t="s">
        <v>51</v>
      </c>
      <c r="E65" s="42"/>
      <c r="F65" s="42"/>
      <c r="G65" s="39" t="s">
        <v>52</v>
      </c>
      <c r="H65" s="42"/>
      <c r="I65" s="42"/>
      <c r="J65" s="42"/>
      <c r="K65" s="42"/>
      <c r="L65" s="38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1" t="s">
        <v>49</v>
      </c>
      <c r="E76" s="32"/>
      <c r="F76" s="104" t="s">
        <v>50</v>
      </c>
      <c r="G76" s="41" t="s">
        <v>49</v>
      </c>
      <c r="H76" s="32"/>
      <c r="I76" s="32"/>
      <c r="J76" s="105" t="s">
        <v>50</v>
      </c>
      <c r="K76" s="32"/>
      <c r="L76" s="3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21" t="s">
        <v>131</v>
      </c>
      <c r="D82" s="29"/>
      <c r="E82" s="29"/>
      <c r="F82" s="29"/>
      <c r="G82" s="29"/>
      <c r="H82" s="29"/>
      <c r="I82" s="29"/>
      <c r="J82" s="29"/>
      <c r="K82" s="29"/>
      <c r="L82" s="38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8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15</v>
      </c>
      <c r="D84" s="29"/>
      <c r="E84" s="29"/>
      <c r="F84" s="29"/>
      <c r="G84" s="29"/>
      <c r="H84" s="29"/>
      <c r="I84" s="29"/>
      <c r="J84" s="29"/>
      <c r="K84" s="29"/>
      <c r="L84" s="38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323" t="str">
        <f>E7</f>
        <v>Expozice Jihozápadní Afrika, ZOO Dvůr Králové a.s. - Změna B, 3.etapa-3.část</v>
      </c>
      <c r="F85" s="324"/>
      <c r="G85" s="324"/>
      <c r="H85" s="324"/>
      <c r="I85" s="29"/>
      <c r="J85" s="29"/>
      <c r="K85" s="29"/>
      <c r="L85" s="38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130</v>
      </c>
      <c r="D86" s="29"/>
      <c r="E86" s="29"/>
      <c r="F86" s="29"/>
      <c r="G86" s="29"/>
      <c r="H86" s="29"/>
      <c r="I86" s="29"/>
      <c r="J86" s="29"/>
      <c r="K86" s="29"/>
      <c r="L86" s="38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99" t="str">
        <f>E9</f>
        <v>14b - SO 14b - Příkop a výběh antilopa - změna B, 3.etapa-3.část</v>
      </c>
      <c r="F87" s="318"/>
      <c r="G87" s="318"/>
      <c r="H87" s="318"/>
      <c r="I87" s="29"/>
      <c r="J87" s="29"/>
      <c r="K87" s="29"/>
      <c r="L87" s="38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8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>Dvůr Králové nad Labem</v>
      </c>
      <c r="G89" s="29"/>
      <c r="H89" s="29"/>
      <c r="I89" s="26" t="s">
        <v>20</v>
      </c>
      <c r="J89" s="51" t="str">
        <f>IF(J12="","",J12)</f>
        <v>11. 5. 2021</v>
      </c>
      <c r="K89" s="29"/>
      <c r="L89" s="38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8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15" customHeight="1">
      <c r="A91" s="29"/>
      <c r="B91" s="30"/>
      <c r="C91" s="26" t="s">
        <v>22</v>
      </c>
      <c r="D91" s="29"/>
      <c r="E91" s="29"/>
      <c r="F91" s="24" t="str">
        <f>E15</f>
        <v>ZOO Dvůr Králové a.s., Štefánikova 1029, D.K.n.L.</v>
      </c>
      <c r="G91" s="29"/>
      <c r="H91" s="29"/>
      <c r="I91" s="26" t="s">
        <v>28</v>
      </c>
      <c r="J91" s="27" t="str">
        <f>E21</f>
        <v>Projektis spol. s r.o., Legionářská 562, D.K.n.L.</v>
      </c>
      <c r="K91" s="29"/>
      <c r="L91" s="38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6" t="s">
        <v>26</v>
      </c>
      <c r="D92" s="29"/>
      <c r="E92" s="29"/>
      <c r="F92" s="24" t="str">
        <f>IF(E18="","",E18)</f>
        <v xml:space="preserve"> </v>
      </c>
      <c r="G92" s="29"/>
      <c r="H92" s="29"/>
      <c r="I92" s="26" t="s">
        <v>31</v>
      </c>
      <c r="J92" s="27" t="str">
        <f>E24</f>
        <v>ing. V. Švehla</v>
      </c>
      <c r="K92" s="29"/>
      <c r="L92" s="38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8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132</v>
      </c>
      <c r="D94" s="98"/>
      <c r="E94" s="98"/>
      <c r="F94" s="98"/>
      <c r="G94" s="98"/>
      <c r="H94" s="98"/>
      <c r="I94" s="98"/>
      <c r="J94" s="107" t="s">
        <v>133</v>
      </c>
      <c r="K94" s="98"/>
      <c r="L94" s="38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8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134</v>
      </c>
      <c r="D96" s="29"/>
      <c r="E96" s="29"/>
      <c r="F96" s="29"/>
      <c r="G96" s="29"/>
      <c r="H96" s="29"/>
      <c r="I96" s="29"/>
      <c r="J96" s="67">
        <f>J128</f>
        <v>0</v>
      </c>
      <c r="K96" s="29"/>
      <c r="L96" s="38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135</v>
      </c>
    </row>
    <row r="97" spans="1:31" s="9" customFormat="1" ht="24.95" customHeight="1">
      <c r="B97" s="109"/>
      <c r="D97" s="110" t="s">
        <v>136</v>
      </c>
      <c r="E97" s="111"/>
      <c r="F97" s="111"/>
      <c r="G97" s="111"/>
      <c r="H97" s="111"/>
      <c r="I97" s="111"/>
      <c r="J97" s="112">
        <f>J129</f>
        <v>0</v>
      </c>
      <c r="L97" s="109"/>
    </row>
    <row r="98" spans="1:31" s="10" customFormat="1" ht="19.899999999999999" customHeight="1">
      <c r="B98" s="113"/>
      <c r="D98" s="114" t="s">
        <v>137</v>
      </c>
      <c r="E98" s="115"/>
      <c r="F98" s="115"/>
      <c r="G98" s="115"/>
      <c r="H98" s="115"/>
      <c r="I98" s="115"/>
      <c r="J98" s="116">
        <f>J130</f>
        <v>0</v>
      </c>
      <c r="L98" s="113"/>
    </row>
    <row r="99" spans="1:31" s="10" customFormat="1" ht="19.899999999999999" customHeight="1">
      <c r="B99" s="113"/>
      <c r="D99" s="114" t="s">
        <v>138</v>
      </c>
      <c r="E99" s="115"/>
      <c r="F99" s="115"/>
      <c r="G99" s="115"/>
      <c r="H99" s="115"/>
      <c r="I99" s="115"/>
      <c r="J99" s="116">
        <f>J177</f>
        <v>0</v>
      </c>
      <c r="L99" s="113"/>
    </row>
    <row r="100" spans="1:31" s="10" customFormat="1" ht="19.899999999999999" customHeight="1">
      <c r="B100" s="113"/>
      <c r="D100" s="114" t="s">
        <v>139</v>
      </c>
      <c r="E100" s="115"/>
      <c r="F100" s="115"/>
      <c r="G100" s="115"/>
      <c r="H100" s="115"/>
      <c r="I100" s="115"/>
      <c r="J100" s="116">
        <f>J210</f>
        <v>0</v>
      </c>
      <c r="L100" s="113"/>
    </row>
    <row r="101" spans="1:31" s="10" customFormat="1" ht="19.899999999999999" customHeight="1">
      <c r="B101" s="113"/>
      <c r="D101" s="114" t="s">
        <v>140</v>
      </c>
      <c r="E101" s="115"/>
      <c r="F101" s="115"/>
      <c r="G101" s="115"/>
      <c r="H101" s="115"/>
      <c r="I101" s="115"/>
      <c r="J101" s="116">
        <f>J254</f>
        <v>0</v>
      </c>
      <c r="L101" s="113"/>
    </row>
    <row r="102" spans="1:31" s="10" customFormat="1" ht="19.899999999999999" customHeight="1">
      <c r="B102" s="113"/>
      <c r="D102" s="114" t="s">
        <v>141</v>
      </c>
      <c r="E102" s="115"/>
      <c r="F102" s="115"/>
      <c r="G102" s="115"/>
      <c r="H102" s="115"/>
      <c r="I102" s="115"/>
      <c r="J102" s="116">
        <f>J259</f>
        <v>0</v>
      </c>
      <c r="L102" s="113"/>
    </row>
    <row r="103" spans="1:31" s="10" customFormat="1" ht="19.899999999999999" customHeight="1">
      <c r="B103" s="113"/>
      <c r="D103" s="114" t="s">
        <v>142</v>
      </c>
      <c r="E103" s="115"/>
      <c r="F103" s="115"/>
      <c r="G103" s="115"/>
      <c r="H103" s="115"/>
      <c r="I103" s="115"/>
      <c r="J103" s="116">
        <f>J291</f>
        <v>0</v>
      </c>
      <c r="L103" s="113"/>
    </row>
    <row r="104" spans="1:31" s="10" customFormat="1" ht="19.899999999999999" customHeight="1">
      <c r="B104" s="113"/>
      <c r="D104" s="114" t="s">
        <v>143</v>
      </c>
      <c r="E104" s="115"/>
      <c r="F104" s="115"/>
      <c r="G104" s="115"/>
      <c r="H104" s="115"/>
      <c r="I104" s="115"/>
      <c r="J104" s="116">
        <f>J294</f>
        <v>0</v>
      </c>
      <c r="L104" s="113"/>
    </row>
    <row r="105" spans="1:31" s="10" customFormat="1" ht="19.899999999999999" customHeight="1">
      <c r="B105" s="113"/>
      <c r="D105" s="114" t="s">
        <v>144</v>
      </c>
      <c r="E105" s="115"/>
      <c r="F105" s="115"/>
      <c r="G105" s="115"/>
      <c r="H105" s="115"/>
      <c r="I105" s="115"/>
      <c r="J105" s="116">
        <f>J307</f>
        <v>0</v>
      </c>
      <c r="L105" s="113"/>
    </row>
    <row r="106" spans="1:31" s="10" customFormat="1" ht="19.899999999999999" customHeight="1">
      <c r="B106" s="113"/>
      <c r="D106" s="114" t="s">
        <v>145</v>
      </c>
      <c r="E106" s="115"/>
      <c r="F106" s="115"/>
      <c r="G106" s="115"/>
      <c r="H106" s="115"/>
      <c r="I106" s="115"/>
      <c r="J106" s="116">
        <f>J313</f>
        <v>0</v>
      </c>
      <c r="L106" s="113"/>
    </row>
    <row r="107" spans="1:31" s="9" customFormat="1" ht="24.95" customHeight="1">
      <c r="B107" s="109"/>
      <c r="D107" s="110" t="s">
        <v>146</v>
      </c>
      <c r="E107" s="111"/>
      <c r="F107" s="111"/>
      <c r="G107" s="111"/>
      <c r="H107" s="111"/>
      <c r="I107" s="111"/>
      <c r="J107" s="112">
        <f>J316</f>
        <v>0</v>
      </c>
      <c r="L107" s="109"/>
    </row>
    <row r="108" spans="1:31" s="10" customFormat="1" ht="19.899999999999999" customHeight="1">
      <c r="B108" s="113"/>
      <c r="D108" s="114" t="s">
        <v>147</v>
      </c>
      <c r="E108" s="115"/>
      <c r="F108" s="115"/>
      <c r="G108" s="115"/>
      <c r="H108" s="115"/>
      <c r="I108" s="115"/>
      <c r="J108" s="116">
        <f>J317</f>
        <v>0</v>
      </c>
      <c r="L108" s="113"/>
    </row>
    <row r="109" spans="1:31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8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8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63" s="2" customFormat="1" ht="6.95" customHeight="1">
      <c r="A114" s="29"/>
      <c r="B114" s="188"/>
      <c r="C114" s="189"/>
      <c r="D114" s="189"/>
      <c r="E114" s="189"/>
      <c r="F114" s="189"/>
      <c r="G114" s="189"/>
      <c r="H114" s="189"/>
      <c r="I114" s="189"/>
      <c r="J114" s="189"/>
      <c r="K114" s="189"/>
      <c r="L114" s="38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24.95" customHeight="1">
      <c r="A115" s="29"/>
      <c r="B115" s="190"/>
      <c r="C115" s="191" t="s">
        <v>148</v>
      </c>
      <c r="D115" s="192"/>
      <c r="E115" s="192"/>
      <c r="F115" s="192"/>
      <c r="G115" s="192"/>
      <c r="H115" s="192"/>
      <c r="I115" s="192"/>
      <c r="J115" s="192"/>
      <c r="K115" s="192"/>
      <c r="L115" s="38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6.95" customHeight="1">
      <c r="A116" s="29"/>
      <c r="B116" s="190"/>
      <c r="C116" s="192"/>
      <c r="D116" s="192"/>
      <c r="E116" s="192"/>
      <c r="F116" s="192"/>
      <c r="G116" s="192"/>
      <c r="H116" s="192"/>
      <c r="I116" s="192"/>
      <c r="J116" s="192"/>
      <c r="K116" s="192"/>
      <c r="L116" s="38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190"/>
      <c r="C117" s="193" t="s">
        <v>15</v>
      </c>
      <c r="D117" s="192"/>
      <c r="E117" s="192"/>
      <c r="F117" s="192"/>
      <c r="G117" s="192"/>
      <c r="H117" s="192"/>
      <c r="I117" s="192"/>
      <c r="J117" s="192"/>
      <c r="K117" s="192"/>
      <c r="L117" s="38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190"/>
      <c r="C118" s="192"/>
      <c r="D118" s="192"/>
      <c r="E118" s="319" t="str">
        <f>E7</f>
        <v>Expozice Jihozápadní Afrika, ZOO Dvůr Králové a.s. - Změna B, 3.etapa-3.část</v>
      </c>
      <c r="F118" s="320"/>
      <c r="G118" s="320"/>
      <c r="H118" s="320"/>
      <c r="I118" s="192"/>
      <c r="J118" s="192"/>
      <c r="K118" s="192"/>
      <c r="L118" s="38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190"/>
      <c r="C119" s="193" t="s">
        <v>130</v>
      </c>
      <c r="D119" s="192"/>
      <c r="E119" s="192"/>
      <c r="F119" s="192"/>
      <c r="G119" s="192"/>
      <c r="H119" s="192"/>
      <c r="I119" s="192"/>
      <c r="J119" s="192"/>
      <c r="K119" s="192"/>
      <c r="L119" s="38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>
      <c r="A120" s="29"/>
      <c r="B120" s="190"/>
      <c r="C120" s="192"/>
      <c r="D120" s="192"/>
      <c r="E120" s="321" t="str">
        <f>E9</f>
        <v>14b - SO 14b - Příkop a výběh antilopa - změna B, 3.etapa-3.část</v>
      </c>
      <c r="F120" s="322"/>
      <c r="G120" s="322"/>
      <c r="H120" s="322"/>
      <c r="I120" s="192"/>
      <c r="J120" s="192"/>
      <c r="K120" s="192"/>
      <c r="L120" s="38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190"/>
      <c r="C121" s="192"/>
      <c r="D121" s="192"/>
      <c r="E121" s="192"/>
      <c r="F121" s="192"/>
      <c r="G121" s="192"/>
      <c r="H121" s="192"/>
      <c r="I121" s="192"/>
      <c r="J121" s="192"/>
      <c r="K121" s="192"/>
      <c r="L121" s="38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190"/>
      <c r="C122" s="193" t="s">
        <v>18</v>
      </c>
      <c r="D122" s="192"/>
      <c r="E122" s="192"/>
      <c r="F122" s="194" t="str">
        <f>F12</f>
        <v>Dvůr Králové nad Labem</v>
      </c>
      <c r="G122" s="192"/>
      <c r="H122" s="192"/>
      <c r="I122" s="193" t="s">
        <v>20</v>
      </c>
      <c r="J122" s="195" t="str">
        <f>IF(J12="","",J12)</f>
        <v>11. 5. 2021</v>
      </c>
      <c r="K122" s="192"/>
      <c r="L122" s="38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5" customHeight="1">
      <c r="A123" s="29"/>
      <c r="B123" s="190"/>
      <c r="C123" s="192"/>
      <c r="D123" s="192"/>
      <c r="E123" s="192"/>
      <c r="F123" s="192"/>
      <c r="G123" s="192"/>
      <c r="H123" s="192"/>
      <c r="I123" s="192"/>
      <c r="J123" s="192"/>
      <c r="K123" s="192"/>
      <c r="L123" s="38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40.15" customHeight="1">
      <c r="A124" s="29"/>
      <c r="B124" s="190"/>
      <c r="C124" s="193" t="s">
        <v>22</v>
      </c>
      <c r="D124" s="192"/>
      <c r="E124" s="192"/>
      <c r="F124" s="194" t="str">
        <f>E15</f>
        <v>ZOO Dvůr Králové a.s., Štefánikova 1029, D.K.n.L.</v>
      </c>
      <c r="G124" s="192"/>
      <c r="H124" s="192"/>
      <c r="I124" s="193" t="s">
        <v>28</v>
      </c>
      <c r="J124" s="196" t="str">
        <f>E21</f>
        <v>Projektis spol. s r.o., Legionářská 562, D.K.n.L.</v>
      </c>
      <c r="K124" s="192"/>
      <c r="L124" s="38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5.2" customHeight="1">
      <c r="A125" s="29"/>
      <c r="B125" s="190"/>
      <c r="C125" s="193" t="s">
        <v>26</v>
      </c>
      <c r="D125" s="192"/>
      <c r="E125" s="192"/>
      <c r="F125" s="194" t="str">
        <f>IF(E18="","",E18)</f>
        <v xml:space="preserve"> </v>
      </c>
      <c r="G125" s="192"/>
      <c r="H125" s="192"/>
      <c r="I125" s="193" t="s">
        <v>31</v>
      </c>
      <c r="J125" s="196" t="str">
        <f>E24</f>
        <v>ing. V. Švehla</v>
      </c>
      <c r="K125" s="192"/>
      <c r="L125" s="38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190"/>
      <c r="C126" s="192"/>
      <c r="D126" s="192"/>
      <c r="E126" s="192"/>
      <c r="F126" s="192"/>
      <c r="G126" s="192"/>
      <c r="H126" s="192"/>
      <c r="I126" s="192"/>
      <c r="J126" s="192"/>
      <c r="K126" s="192"/>
      <c r="L126" s="38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17"/>
      <c r="B127" s="197"/>
      <c r="C127" s="198" t="s">
        <v>149</v>
      </c>
      <c r="D127" s="199" t="s">
        <v>59</v>
      </c>
      <c r="E127" s="199" t="s">
        <v>55</v>
      </c>
      <c r="F127" s="199" t="s">
        <v>56</v>
      </c>
      <c r="G127" s="199" t="s">
        <v>150</v>
      </c>
      <c r="H127" s="199" t="s">
        <v>151</v>
      </c>
      <c r="I127" s="199" t="s">
        <v>152</v>
      </c>
      <c r="J127" s="199" t="s">
        <v>133</v>
      </c>
      <c r="K127" s="200" t="s">
        <v>153</v>
      </c>
      <c r="L127" s="122"/>
      <c r="M127" s="58" t="s">
        <v>1</v>
      </c>
      <c r="N127" s="59" t="s">
        <v>38</v>
      </c>
      <c r="O127" s="59" t="s">
        <v>154</v>
      </c>
      <c r="P127" s="59" t="s">
        <v>155</v>
      </c>
      <c r="Q127" s="59" t="s">
        <v>156</v>
      </c>
      <c r="R127" s="59" t="s">
        <v>157</v>
      </c>
      <c r="S127" s="59" t="s">
        <v>158</v>
      </c>
      <c r="T127" s="60" t="s">
        <v>159</v>
      </c>
      <c r="U127" s="117"/>
      <c r="V127" s="117"/>
      <c r="W127" s="117"/>
      <c r="X127" s="117"/>
      <c r="Y127" s="117"/>
      <c r="Z127" s="117"/>
      <c r="AA127" s="117"/>
      <c r="AB127" s="117"/>
      <c r="AC127" s="117"/>
      <c r="AD127" s="117"/>
      <c r="AE127" s="117"/>
    </row>
    <row r="128" spans="1:63" s="2" customFormat="1" ht="22.9" customHeight="1">
      <c r="A128" s="29"/>
      <c r="B128" s="190"/>
      <c r="C128" s="201" t="s">
        <v>160</v>
      </c>
      <c r="D128" s="192"/>
      <c r="E128" s="192"/>
      <c r="F128" s="192"/>
      <c r="G128" s="192"/>
      <c r="H128" s="192"/>
      <c r="I128" s="192"/>
      <c r="J128" s="202">
        <f>BK128</f>
        <v>0</v>
      </c>
      <c r="K128" s="192"/>
      <c r="L128" s="30"/>
      <c r="M128" s="61"/>
      <c r="N128" s="52"/>
      <c r="O128" s="62"/>
      <c r="P128" s="123">
        <f>P129+P316</f>
        <v>5278.1557160000002</v>
      </c>
      <c r="Q128" s="62"/>
      <c r="R128" s="123">
        <f>R129+R316</f>
        <v>2593.3489974058116</v>
      </c>
      <c r="S128" s="62"/>
      <c r="T128" s="124">
        <f>T129+T316</f>
        <v>506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7" t="s">
        <v>73</v>
      </c>
      <c r="AU128" s="17" t="s">
        <v>135</v>
      </c>
      <c r="BK128" s="125">
        <f>BK129+BK316</f>
        <v>0</v>
      </c>
    </row>
    <row r="129" spans="1:65" s="12" customFormat="1" ht="25.9" customHeight="1">
      <c r="B129" s="203"/>
      <c r="C129" s="204"/>
      <c r="D129" s="205" t="s">
        <v>73</v>
      </c>
      <c r="E129" s="206" t="s">
        <v>161</v>
      </c>
      <c r="F129" s="206" t="s">
        <v>162</v>
      </c>
      <c r="G129" s="204"/>
      <c r="H129" s="204"/>
      <c r="I129" s="204"/>
      <c r="J129" s="207">
        <f>BK129</f>
        <v>0</v>
      </c>
      <c r="K129" s="204"/>
      <c r="L129" s="126"/>
      <c r="M129" s="128"/>
      <c r="N129" s="129"/>
      <c r="O129" s="129"/>
      <c r="P129" s="130">
        <f>P130+P177+P210+P254+P259+P291+P294+P307+P313</f>
        <v>5239.0285480000002</v>
      </c>
      <c r="Q129" s="129"/>
      <c r="R129" s="130">
        <f>R130+R177+R210+R254+R259+R291+R294+R307+R313</f>
        <v>2593.1453459058116</v>
      </c>
      <c r="S129" s="129"/>
      <c r="T129" s="131">
        <f>T130+T177+T210+T254+T259+T291+T294+T307+T313</f>
        <v>506</v>
      </c>
      <c r="AR129" s="127" t="s">
        <v>8</v>
      </c>
      <c r="AT129" s="132" t="s">
        <v>73</v>
      </c>
      <c r="AU129" s="132" t="s">
        <v>74</v>
      </c>
      <c r="AY129" s="127" t="s">
        <v>163</v>
      </c>
      <c r="BK129" s="133">
        <f>BK130+BK177+BK210+BK254+BK259+BK291+BK294+BK307+BK313</f>
        <v>0</v>
      </c>
    </row>
    <row r="130" spans="1:65" s="12" customFormat="1" ht="22.9" customHeight="1">
      <c r="B130" s="203"/>
      <c r="C130" s="204"/>
      <c r="D130" s="205" t="s">
        <v>73</v>
      </c>
      <c r="E130" s="208" t="s">
        <v>8</v>
      </c>
      <c r="F130" s="208" t="s">
        <v>164</v>
      </c>
      <c r="G130" s="204"/>
      <c r="H130" s="204"/>
      <c r="I130" s="204"/>
      <c r="J130" s="209">
        <f>BK130</f>
        <v>0</v>
      </c>
      <c r="K130" s="204"/>
      <c r="L130" s="126"/>
      <c r="M130" s="128"/>
      <c r="N130" s="129"/>
      <c r="O130" s="129"/>
      <c r="P130" s="130">
        <f>SUM(P131:P176)</f>
        <v>979.19152399999996</v>
      </c>
      <c r="Q130" s="129"/>
      <c r="R130" s="130">
        <f>SUM(R131:R176)</f>
        <v>4.5217836</v>
      </c>
      <c r="S130" s="129"/>
      <c r="T130" s="131">
        <f>SUM(T131:T176)</f>
        <v>0</v>
      </c>
      <c r="AR130" s="127" t="s">
        <v>8</v>
      </c>
      <c r="AT130" s="132" t="s">
        <v>73</v>
      </c>
      <c r="AU130" s="132" t="s">
        <v>8</v>
      </c>
      <c r="AY130" s="127" t="s">
        <v>163</v>
      </c>
      <c r="BK130" s="133">
        <f>SUM(BK131:BK176)</f>
        <v>0</v>
      </c>
    </row>
    <row r="131" spans="1:65" s="2" customFormat="1" ht="24.2" customHeight="1">
      <c r="A131" s="29"/>
      <c r="B131" s="190"/>
      <c r="C131" s="210" t="s">
        <v>8</v>
      </c>
      <c r="D131" s="210" t="s">
        <v>165</v>
      </c>
      <c r="E131" s="211" t="s">
        <v>166</v>
      </c>
      <c r="F131" s="212" t="s">
        <v>167</v>
      </c>
      <c r="G131" s="213" t="s">
        <v>168</v>
      </c>
      <c r="H131" s="214">
        <v>127.73399999999999</v>
      </c>
      <c r="I131" s="175"/>
      <c r="J131" s="215">
        <f>ROUND(I131*H131,0)</f>
        <v>0</v>
      </c>
      <c r="K131" s="212" t="s">
        <v>1</v>
      </c>
      <c r="L131" s="30"/>
      <c r="M131" s="134" t="s">
        <v>1</v>
      </c>
      <c r="N131" s="135" t="s">
        <v>39</v>
      </c>
      <c r="O131" s="136">
        <v>4.2000000000000003E-2</v>
      </c>
      <c r="P131" s="136">
        <f>O131*H131</f>
        <v>5.3648280000000002</v>
      </c>
      <c r="Q131" s="136">
        <v>3.5400000000000001E-2</v>
      </c>
      <c r="R131" s="136">
        <f>Q131*H131</f>
        <v>4.5217836</v>
      </c>
      <c r="S131" s="136">
        <v>0</v>
      </c>
      <c r="T131" s="137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38" t="s">
        <v>169</v>
      </c>
      <c r="AT131" s="138" t="s">
        <v>165</v>
      </c>
      <c r="AU131" s="138" t="s">
        <v>83</v>
      </c>
      <c r="AY131" s="17" t="s">
        <v>163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8</v>
      </c>
      <c r="BK131" s="139">
        <f>ROUND(I131*H131,0)</f>
        <v>0</v>
      </c>
      <c r="BL131" s="17" t="s">
        <v>169</v>
      </c>
      <c r="BM131" s="138" t="s">
        <v>170</v>
      </c>
    </row>
    <row r="132" spans="1:65" s="13" customFormat="1">
      <c r="B132" s="216"/>
      <c r="C132" s="217"/>
      <c r="D132" s="218" t="s">
        <v>171</v>
      </c>
      <c r="E132" s="219" t="s">
        <v>1</v>
      </c>
      <c r="F132" s="220" t="s">
        <v>172</v>
      </c>
      <c r="G132" s="217"/>
      <c r="H132" s="221">
        <v>170.31200000000001</v>
      </c>
      <c r="I132" s="217"/>
      <c r="J132" s="217"/>
      <c r="K132" s="217"/>
      <c r="L132" s="140"/>
      <c r="M132" s="142"/>
      <c r="N132" s="143"/>
      <c r="O132" s="143"/>
      <c r="P132" s="143"/>
      <c r="Q132" s="143"/>
      <c r="R132" s="143"/>
      <c r="S132" s="143"/>
      <c r="T132" s="144"/>
      <c r="AT132" s="141" t="s">
        <v>171</v>
      </c>
      <c r="AU132" s="141" t="s">
        <v>83</v>
      </c>
      <c r="AV132" s="13" t="s">
        <v>83</v>
      </c>
      <c r="AW132" s="13" t="s">
        <v>30</v>
      </c>
      <c r="AX132" s="13" t="s">
        <v>74</v>
      </c>
      <c r="AY132" s="141" t="s">
        <v>163</v>
      </c>
    </row>
    <row r="133" spans="1:65" s="14" customFormat="1">
      <c r="B133" s="222"/>
      <c r="C133" s="223"/>
      <c r="D133" s="218" t="s">
        <v>171</v>
      </c>
      <c r="E133" s="224" t="s">
        <v>114</v>
      </c>
      <c r="F133" s="225" t="s">
        <v>173</v>
      </c>
      <c r="G133" s="223"/>
      <c r="H133" s="226">
        <v>170.31200000000001</v>
      </c>
      <c r="I133" s="223"/>
      <c r="J133" s="223"/>
      <c r="K133" s="223"/>
      <c r="L133" s="145"/>
      <c r="M133" s="147"/>
      <c r="N133" s="148"/>
      <c r="O133" s="148"/>
      <c r="P133" s="148"/>
      <c r="Q133" s="148"/>
      <c r="R133" s="148"/>
      <c r="S133" s="148"/>
      <c r="T133" s="149"/>
      <c r="AT133" s="146" t="s">
        <v>171</v>
      </c>
      <c r="AU133" s="146" t="s">
        <v>83</v>
      </c>
      <c r="AV133" s="14" t="s">
        <v>174</v>
      </c>
      <c r="AW133" s="14" t="s">
        <v>30</v>
      </c>
      <c r="AX133" s="14" t="s">
        <v>74</v>
      </c>
      <c r="AY133" s="146" t="s">
        <v>163</v>
      </c>
    </row>
    <row r="134" spans="1:65" s="13" customFormat="1">
      <c r="B134" s="216"/>
      <c r="C134" s="217"/>
      <c r="D134" s="218" t="s">
        <v>171</v>
      </c>
      <c r="E134" s="219" t="s">
        <v>1</v>
      </c>
      <c r="F134" s="220" t="s">
        <v>175</v>
      </c>
      <c r="G134" s="217"/>
      <c r="H134" s="221">
        <v>127.73399999999999</v>
      </c>
      <c r="I134" s="217"/>
      <c r="J134" s="217"/>
      <c r="K134" s="217"/>
      <c r="L134" s="140"/>
      <c r="M134" s="142"/>
      <c r="N134" s="143"/>
      <c r="O134" s="143"/>
      <c r="P134" s="143"/>
      <c r="Q134" s="143"/>
      <c r="R134" s="143"/>
      <c r="S134" s="143"/>
      <c r="T134" s="144"/>
      <c r="AT134" s="141" t="s">
        <v>171</v>
      </c>
      <c r="AU134" s="141" t="s">
        <v>83</v>
      </c>
      <c r="AV134" s="13" t="s">
        <v>83</v>
      </c>
      <c r="AW134" s="13" t="s">
        <v>30</v>
      </c>
      <c r="AX134" s="13" t="s">
        <v>74</v>
      </c>
      <c r="AY134" s="141" t="s">
        <v>163</v>
      </c>
    </row>
    <row r="135" spans="1:65" s="14" customFormat="1">
      <c r="B135" s="222"/>
      <c r="C135" s="223"/>
      <c r="D135" s="218" t="s">
        <v>171</v>
      </c>
      <c r="E135" s="224" t="s">
        <v>1</v>
      </c>
      <c r="F135" s="225" t="s">
        <v>173</v>
      </c>
      <c r="G135" s="223"/>
      <c r="H135" s="226">
        <v>127.73399999999999</v>
      </c>
      <c r="I135" s="223"/>
      <c r="J135" s="223"/>
      <c r="K135" s="223"/>
      <c r="L135" s="145"/>
      <c r="M135" s="147"/>
      <c r="N135" s="148"/>
      <c r="O135" s="148"/>
      <c r="P135" s="148"/>
      <c r="Q135" s="148"/>
      <c r="R135" s="148"/>
      <c r="S135" s="148"/>
      <c r="T135" s="149"/>
      <c r="AT135" s="146" t="s">
        <v>171</v>
      </c>
      <c r="AU135" s="146" t="s">
        <v>83</v>
      </c>
      <c r="AV135" s="14" t="s">
        <v>174</v>
      </c>
      <c r="AW135" s="14" t="s">
        <v>30</v>
      </c>
      <c r="AX135" s="14" t="s">
        <v>8</v>
      </c>
      <c r="AY135" s="146" t="s">
        <v>163</v>
      </c>
    </row>
    <row r="136" spans="1:65" s="2" customFormat="1" ht="24.2" customHeight="1">
      <c r="A136" s="29"/>
      <c r="B136" s="190"/>
      <c r="C136" s="210" t="s">
        <v>83</v>
      </c>
      <c r="D136" s="210" t="s">
        <v>165</v>
      </c>
      <c r="E136" s="211" t="s">
        <v>176</v>
      </c>
      <c r="F136" s="212" t="s">
        <v>177</v>
      </c>
      <c r="G136" s="213" t="s">
        <v>168</v>
      </c>
      <c r="H136" s="214">
        <v>875</v>
      </c>
      <c r="I136" s="175"/>
      <c r="J136" s="215">
        <f>ROUND(I136*H136,0)</f>
        <v>0</v>
      </c>
      <c r="K136" s="212" t="s">
        <v>178</v>
      </c>
      <c r="L136" s="30"/>
      <c r="M136" s="134" t="s">
        <v>1</v>
      </c>
      <c r="N136" s="135" t="s">
        <v>39</v>
      </c>
      <c r="O136" s="136">
        <v>0.214</v>
      </c>
      <c r="P136" s="136">
        <f>O136*H136</f>
        <v>187.25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38" t="s">
        <v>169</v>
      </c>
      <c r="AT136" s="138" t="s">
        <v>165</v>
      </c>
      <c r="AU136" s="138" t="s">
        <v>83</v>
      </c>
      <c r="AY136" s="17" t="s">
        <v>163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7" t="s">
        <v>8</v>
      </c>
      <c r="BK136" s="139">
        <f>ROUND(I136*H136,0)</f>
        <v>0</v>
      </c>
      <c r="BL136" s="17" t="s">
        <v>169</v>
      </c>
      <c r="BM136" s="138" t="s">
        <v>179</v>
      </c>
    </row>
    <row r="137" spans="1:65" s="13" customFormat="1">
      <c r="B137" s="216"/>
      <c r="C137" s="217"/>
      <c r="D137" s="218" t="s">
        <v>171</v>
      </c>
      <c r="E137" s="219" t="s">
        <v>1</v>
      </c>
      <c r="F137" s="220" t="s">
        <v>180</v>
      </c>
      <c r="G137" s="217"/>
      <c r="H137" s="221">
        <v>1750</v>
      </c>
      <c r="I137" s="217"/>
      <c r="J137" s="217"/>
      <c r="K137" s="217"/>
      <c r="L137" s="140"/>
      <c r="M137" s="142"/>
      <c r="N137" s="143"/>
      <c r="O137" s="143"/>
      <c r="P137" s="143"/>
      <c r="Q137" s="143"/>
      <c r="R137" s="143"/>
      <c r="S137" s="143"/>
      <c r="T137" s="144"/>
      <c r="AT137" s="141" t="s">
        <v>171</v>
      </c>
      <c r="AU137" s="141" t="s">
        <v>83</v>
      </c>
      <c r="AV137" s="13" t="s">
        <v>83</v>
      </c>
      <c r="AW137" s="13" t="s">
        <v>30</v>
      </c>
      <c r="AX137" s="13" t="s">
        <v>74</v>
      </c>
      <c r="AY137" s="141" t="s">
        <v>163</v>
      </c>
    </row>
    <row r="138" spans="1:65" s="14" customFormat="1">
      <c r="B138" s="222"/>
      <c r="C138" s="223"/>
      <c r="D138" s="218" t="s">
        <v>171</v>
      </c>
      <c r="E138" s="224" t="s">
        <v>117</v>
      </c>
      <c r="F138" s="225" t="s">
        <v>173</v>
      </c>
      <c r="G138" s="223"/>
      <c r="H138" s="226">
        <v>1750</v>
      </c>
      <c r="I138" s="223"/>
      <c r="J138" s="223"/>
      <c r="K138" s="223"/>
      <c r="L138" s="145"/>
      <c r="M138" s="147"/>
      <c r="N138" s="148"/>
      <c r="O138" s="148"/>
      <c r="P138" s="148"/>
      <c r="Q138" s="148"/>
      <c r="R138" s="148"/>
      <c r="S138" s="148"/>
      <c r="T138" s="149"/>
      <c r="AT138" s="146" t="s">
        <v>171</v>
      </c>
      <c r="AU138" s="146" t="s">
        <v>83</v>
      </c>
      <c r="AV138" s="14" t="s">
        <v>174</v>
      </c>
      <c r="AW138" s="14" t="s">
        <v>30</v>
      </c>
      <c r="AX138" s="14" t="s">
        <v>74</v>
      </c>
      <c r="AY138" s="146" t="s">
        <v>163</v>
      </c>
    </row>
    <row r="139" spans="1:65" s="13" customFormat="1">
      <c r="B139" s="216"/>
      <c r="C139" s="217"/>
      <c r="D139" s="218" t="s">
        <v>171</v>
      </c>
      <c r="E139" s="219" t="s">
        <v>1</v>
      </c>
      <c r="F139" s="220" t="s">
        <v>181</v>
      </c>
      <c r="G139" s="217"/>
      <c r="H139" s="221">
        <v>875</v>
      </c>
      <c r="I139" s="217"/>
      <c r="J139" s="217"/>
      <c r="K139" s="217"/>
      <c r="L139" s="140"/>
      <c r="M139" s="142"/>
      <c r="N139" s="143"/>
      <c r="O139" s="143"/>
      <c r="P139" s="143"/>
      <c r="Q139" s="143"/>
      <c r="R139" s="143"/>
      <c r="S139" s="143"/>
      <c r="T139" s="144"/>
      <c r="AT139" s="141" t="s">
        <v>171</v>
      </c>
      <c r="AU139" s="141" t="s">
        <v>83</v>
      </c>
      <c r="AV139" s="13" t="s">
        <v>83</v>
      </c>
      <c r="AW139" s="13" t="s">
        <v>30</v>
      </c>
      <c r="AX139" s="13" t="s">
        <v>74</v>
      </c>
      <c r="AY139" s="141" t="s">
        <v>163</v>
      </c>
    </row>
    <row r="140" spans="1:65" s="14" customFormat="1">
      <c r="B140" s="222"/>
      <c r="C140" s="223"/>
      <c r="D140" s="218" t="s">
        <v>171</v>
      </c>
      <c r="E140" s="224" t="s">
        <v>1</v>
      </c>
      <c r="F140" s="225" t="s">
        <v>173</v>
      </c>
      <c r="G140" s="223"/>
      <c r="H140" s="226">
        <v>875</v>
      </c>
      <c r="I140" s="223"/>
      <c r="J140" s="223"/>
      <c r="K140" s="223"/>
      <c r="L140" s="145"/>
      <c r="M140" s="147"/>
      <c r="N140" s="148"/>
      <c r="O140" s="148"/>
      <c r="P140" s="148"/>
      <c r="Q140" s="148"/>
      <c r="R140" s="148"/>
      <c r="S140" s="148"/>
      <c r="T140" s="149"/>
      <c r="AT140" s="146" t="s">
        <v>171</v>
      </c>
      <c r="AU140" s="146" t="s">
        <v>83</v>
      </c>
      <c r="AV140" s="14" t="s">
        <v>174</v>
      </c>
      <c r="AW140" s="14" t="s">
        <v>30</v>
      </c>
      <c r="AX140" s="14" t="s">
        <v>8</v>
      </c>
      <c r="AY140" s="146" t="s">
        <v>163</v>
      </c>
    </row>
    <row r="141" spans="1:65" s="2" customFormat="1" ht="24.2" customHeight="1">
      <c r="A141" s="29"/>
      <c r="B141" s="190"/>
      <c r="C141" s="210" t="s">
        <v>174</v>
      </c>
      <c r="D141" s="210" t="s">
        <v>165</v>
      </c>
      <c r="E141" s="211" t="s">
        <v>182</v>
      </c>
      <c r="F141" s="212" t="s">
        <v>183</v>
      </c>
      <c r="G141" s="213" t="s">
        <v>168</v>
      </c>
      <c r="H141" s="214">
        <v>875</v>
      </c>
      <c r="I141" s="175"/>
      <c r="J141" s="215">
        <f>ROUND(I141*H141,0)</f>
        <v>0</v>
      </c>
      <c r="K141" s="212" t="s">
        <v>178</v>
      </c>
      <c r="L141" s="30"/>
      <c r="M141" s="134" t="s">
        <v>1</v>
      </c>
      <c r="N141" s="135" t="s">
        <v>39</v>
      </c>
      <c r="O141" s="136">
        <v>0.3</v>
      </c>
      <c r="P141" s="136">
        <f>O141*H141</f>
        <v>262.5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38" t="s">
        <v>169</v>
      </c>
      <c r="AT141" s="138" t="s">
        <v>165</v>
      </c>
      <c r="AU141" s="138" t="s">
        <v>83</v>
      </c>
      <c r="AY141" s="17" t="s">
        <v>163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7" t="s">
        <v>8</v>
      </c>
      <c r="BK141" s="139">
        <f>ROUND(I141*H141,0)</f>
        <v>0</v>
      </c>
      <c r="BL141" s="17" t="s">
        <v>169</v>
      </c>
      <c r="BM141" s="138" t="s">
        <v>184</v>
      </c>
    </row>
    <row r="142" spans="1:65" s="13" customFormat="1">
      <c r="B142" s="216"/>
      <c r="C142" s="217"/>
      <c r="D142" s="218" t="s">
        <v>171</v>
      </c>
      <c r="E142" s="219" t="s">
        <v>1</v>
      </c>
      <c r="F142" s="220" t="s">
        <v>181</v>
      </c>
      <c r="G142" s="217"/>
      <c r="H142" s="221">
        <v>875</v>
      </c>
      <c r="I142" s="217"/>
      <c r="J142" s="217"/>
      <c r="K142" s="217"/>
      <c r="L142" s="140"/>
      <c r="M142" s="142"/>
      <c r="N142" s="143"/>
      <c r="O142" s="143"/>
      <c r="P142" s="143"/>
      <c r="Q142" s="143"/>
      <c r="R142" s="143"/>
      <c r="S142" s="143"/>
      <c r="T142" s="144"/>
      <c r="AT142" s="141" t="s">
        <v>171</v>
      </c>
      <c r="AU142" s="141" t="s">
        <v>83</v>
      </c>
      <c r="AV142" s="13" t="s">
        <v>83</v>
      </c>
      <c r="AW142" s="13" t="s">
        <v>30</v>
      </c>
      <c r="AX142" s="13" t="s">
        <v>8</v>
      </c>
      <c r="AY142" s="141" t="s">
        <v>163</v>
      </c>
    </row>
    <row r="143" spans="1:65" s="2" customFormat="1" ht="24.2" customHeight="1">
      <c r="A143" s="29"/>
      <c r="B143" s="190"/>
      <c r="C143" s="210" t="s">
        <v>169</v>
      </c>
      <c r="D143" s="210" t="s">
        <v>165</v>
      </c>
      <c r="E143" s="211" t="s">
        <v>185</v>
      </c>
      <c r="F143" s="212" t="s">
        <v>186</v>
      </c>
      <c r="G143" s="213" t="s">
        <v>168</v>
      </c>
      <c r="H143" s="214">
        <v>875</v>
      </c>
      <c r="I143" s="175"/>
      <c r="J143" s="215">
        <f>ROUND(I143*H143,0)</f>
        <v>0</v>
      </c>
      <c r="K143" s="212" t="s">
        <v>178</v>
      </c>
      <c r="L143" s="30"/>
      <c r="M143" s="134" t="s">
        <v>1</v>
      </c>
      <c r="N143" s="135" t="s">
        <v>39</v>
      </c>
      <c r="O143" s="136">
        <v>8.6999999999999994E-2</v>
      </c>
      <c r="P143" s="136">
        <f>O143*H143</f>
        <v>76.125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38" t="s">
        <v>169</v>
      </c>
      <c r="AT143" s="138" t="s">
        <v>165</v>
      </c>
      <c r="AU143" s="138" t="s">
        <v>83</v>
      </c>
      <c r="AY143" s="17" t="s">
        <v>163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7" t="s">
        <v>8</v>
      </c>
      <c r="BK143" s="139">
        <f>ROUND(I143*H143,0)</f>
        <v>0</v>
      </c>
      <c r="BL143" s="17" t="s">
        <v>169</v>
      </c>
      <c r="BM143" s="138" t="s">
        <v>187</v>
      </c>
    </row>
    <row r="144" spans="1:65" s="13" customFormat="1">
      <c r="B144" s="216"/>
      <c r="C144" s="217"/>
      <c r="D144" s="218" t="s">
        <v>171</v>
      </c>
      <c r="E144" s="219" t="s">
        <v>1</v>
      </c>
      <c r="F144" s="220" t="s">
        <v>181</v>
      </c>
      <c r="G144" s="217"/>
      <c r="H144" s="221">
        <v>875</v>
      </c>
      <c r="I144" s="217"/>
      <c r="J144" s="217"/>
      <c r="K144" s="217"/>
      <c r="L144" s="140"/>
      <c r="M144" s="142"/>
      <c r="N144" s="143"/>
      <c r="O144" s="143"/>
      <c r="P144" s="143"/>
      <c r="Q144" s="143"/>
      <c r="R144" s="143"/>
      <c r="S144" s="143"/>
      <c r="T144" s="144"/>
      <c r="AT144" s="141" t="s">
        <v>171</v>
      </c>
      <c r="AU144" s="141" t="s">
        <v>83</v>
      </c>
      <c r="AV144" s="13" t="s">
        <v>83</v>
      </c>
      <c r="AW144" s="13" t="s">
        <v>30</v>
      </c>
      <c r="AX144" s="13" t="s">
        <v>74</v>
      </c>
      <c r="AY144" s="141" t="s">
        <v>163</v>
      </c>
    </row>
    <row r="145" spans="1:65" s="14" customFormat="1">
      <c r="B145" s="222"/>
      <c r="C145" s="223"/>
      <c r="D145" s="218" t="s">
        <v>171</v>
      </c>
      <c r="E145" s="224" t="s">
        <v>1</v>
      </c>
      <c r="F145" s="225" t="s">
        <v>173</v>
      </c>
      <c r="G145" s="223"/>
      <c r="H145" s="226">
        <v>875</v>
      </c>
      <c r="I145" s="223"/>
      <c r="J145" s="223"/>
      <c r="K145" s="223"/>
      <c r="L145" s="145"/>
      <c r="M145" s="147"/>
      <c r="N145" s="148"/>
      <c r="O145" s="148"/>
      <c r="P145" s="148"/>
      <c r="Q145" s="148"/>
      <c r="R145" s="148"/>
      <c r="S145" s="148"/>
      <c r="T145" s="149"/>
      <c r="AT145" s="146" t="s">
        <v>171</v>
      </c>
      <c r="AU145" s="146" t="s">
        <v>83</v>
      </c>
      <c r="AV145" s="14" t="s">
        <v>174</v>
      </c>
      <c r="AW145" s="14" t="s">
        <v>30</v>
      </c>
      <c r="AX145" s="14" t="s">
        <v>8</v>
      </c>
      <c r="AY145" s="146" t="s">
        <v>163</v>
      </c>
    </row>
    <row r="146" spans="1:65" s="2" customFormat="1" ht="37.9" customHeight="1">
      <c r="A146" s="29"/>
      <c r="B146" s="190"/>
      <c r="C146" s="210" t="s">
        <v>188</v>
      </c>
      <c r="D146" s="210" t="s">
        <v>165</v>
      </c>
      <c r="E146" s="211" t="s">
        <v>189</v>
      </c>
      <c r="F146" s="212" t="s">
        <v>190</v>
      </c>
      <c r="G146" s="213" t="s">
        <v>168</v>
      </c>
      <c r="H146" s="214">
        <v>17500</v>
      </c>
      <c r="I146" s="175"/>
      <c r="J146" s="215">
        <f>ROUND(I146*H146,0)</f>
        <v>0</v>
      </c>
      <c r="K146" s="212" t="s">
        <v>178</v>
      </c>
      <c r="L146" s="30"/>
      <c r="M146" s="134" t="s">
        <v>1</v>
      </c>
      <c r="N146" s="135" t="s">
        <v>39</v>
      </c>
      <c r="O146" s="136">
        <v>5.0000000000000001E-3</v>
      </c>
      <c r="P146" s="136">
        <f>O146*H146</f>
        <v>87.5</v>
      </c>
      <c r="Q146" s="136">
        <v>0</v>
      </c>
      <c r="R146" s="136">
        <f>Q146*H146</f>
        <v>0</v>
      </c>
      <c r="S146" s="136">
        <v>0</v>
      </c>
      <c r="T146" s="137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38" t="s">
        <v>169</v>
      </c>
      <c r="AT146" s="138" t="s">
        <v>165</v>
      </c>
      <c r="AU146" s="138" t="s">
        <v>83</v>
      </c>
      <c r="AY146" s="17" t="s">
        <v>163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7" t="s">
        <v>8</v>
      </c>
      <c r="BK146" s="139">
        <f>ROUND(I146*H146,0)</f>
        <v>0</v>
      </c>
      <c r="BL146" s="17" t="s">
        <v>169</v>
      </c>
      <c r="BM146" s="138" t="s">
        <v>191</v>
      </c>
    </row>
    <row r="147" spans="1:65" s="13" customFormat="1">
      <c r="B147" s="216"/>
      <c r="C147" s="217"/>
      <c r="D147" s="218" t="s">
        <v>171</v>
      </c>
      <c r="E147" s="219" t="s">
        <v>1</v>
      </c>
      <c r="F147" s="220" t="s">
        <v>192</v>
      </c>
      <c r="G147" s="217"/>
      <c r="H147" s="221">
        <v>17500</v>
      </c>
      <c r="I147" s="217"/>
      <c r="J147" s="217"/>
      <c r="K147" s="217"/>
      <c r="L147" s="140"/>
      <c r="M147" s="142"/>
      <c r="N147" s="143"/>
      <c r="O147" s="143"/>
      <c r="P147" s="143"/>
      <c r="Q147" s="143"/>
      <c r="R147" s="143"/>
      <c r="S147" s="143"/>
      <c r="T147" s="144"/>
      <c r="AT147" s="141" t="s">
        <v>171</v>
      </c>
      <c r="AU147" s="141" t="s">
        <v>83</v>
      </c>
      <c r="AV147" s="13" t="s">
        <v>83</v>
      </c>
      <c r="AW147" s="13" t="s">
        <v>30</v>
      </c>
      <c r="AX147" s="13" t="s">
        <v>8</v>
      </c>
      <c r="AY147" s="141" t="s">
        <v>163</v>
      </c>
    </row>
    <row r="148" spans="1:65" s="2" customFormat="1" ht="24.2" customHeight="1">
      <c r="A148" s="29"/>
      <c r="B148" s="190"/>
      <c r="C148" s="210" t="s">
        <v>193</v>
      </c>
      <c r="D148" s="210" t="s">
        <v>165</v>
      </c>
      <c r="E148" s="211" t="s">
        <v>194</v>
      </c>
      <c r="F148" s="212" t="s">
        <v>195</v>
      </c>
      <c r="G148" s="213" t="s">
        <v>168</v>
      </c>
      <c r="H148" s="214">
        <v>875</v>
      </c>
      <c r="I148" s="175"/>
      <c r="J148" s="215">
        <f>ROUND(I148*H148,0)</f>
        <v>0</v>
      </c>
      <c r="K148" s="212" t="s">
        <v>178</v>
      </c>
      <c r="L148" s="30"/>
      <c r="M148" s="134" t="s">
        <v>1</v>
      </c>
      <c r="N148" s="135" t="s">
        <v>39</v>
      </c>
      <c r="O148" s="136">
        <v>9.9000000000000005E-2</v>
      </c>
      <c r="P148" s="136">
        <f>O148*H148</f>
        <v>86.625</v>
      </c>
      <c r="Q148" s="136">
        <v>0</v>
      </c>
      <c r="R148" s="136">
        <f>Q148*H148</f>
        <v>0</v>
      </c>
      <c r="S148" s="136">
        <v>0</v>
      </c>
      <c r="T148" s="137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38" t="s">
        <v>169</v>
      </c>
      <c r="AT148" s="138" t="s">
        <v>165</v>
      </c>
      <c r="AU148" s="138" t="s">
        <v>83</v>
      </c>
      <c r="AY148" s="17" t="s">
        <v>163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7" t="s">
        <v>8</v>
      </c>
      <c r="BK148" s="139">
        <f>ROUND(I148*H148,0)</f>
        <v>0</v>
      </c>
      <c r="BL148" s="17" t="s">
        <v>169</v>
      </c>
      <c r="BM148" s="138" t="s">
        <v>196</v>
      </c>
    </row>
    <row r="149" spans="1:65" s="13" customFormat="1">
      <c r="B149" s="216"/>
      <c r="C149" s="217"/>
      <c r="D149" s="218" t="s">
        <v>171</v>
      </c>
      <c r="E149" s="219" t="s">
        <v>1</v>
      </c>
      <c r="F149" s="220" t="s">
        <v>181</v>
      </c>
      <c r="G149" s="217"/>
      <c r="H149" s="221">
        <v>875</v>
      </c>
      <c r="I149" s="217"/>
      <c r="J149" s="217"/>
      <c r="K149" s="217"/>
      <c r="L149" s="140"/>
      <c r="M149" s="142"/>
      <c r="N149" s="143"/>
      <c r="O149" s="143"/>
      <c r="P149" s="143"/>
      <c r="Q149" s="143"/>
      <c r="R149" s="143"/>
      <c r="S149" s="143"/>
      <c r="T149" s="144"/>
      <c r="AT149" s="141" t="s">
        <v>171</v>
      </c>
      <c r="AU149" s="141" t="s">
        <v>83</v>
      </c>
      <c r="AV149" s="13" t="s">
        <v>83</v>
      </c>
      <c r="AW149" s="13" t="s">
        <v>30</v>
      </c>
      <c r="AX149" s="13" t="s">
        <v>74</v>
      </c>
      <c r="AY149" s="141" t="s">
        <v>163</v>
      </c>
    </row>
    <row r="150" spans="1:65" s="14" customFormat="1">
      <c r="B150" s="222"/>
      <c r="C150" s="223"/>
      <c r="D150" s="218" t="s">
        <v>171</v>
      </c>
      <c r="E150" s="224" t="s">
        <v>1</v>
      </c>
      <c r="F150" s="225" t="s">
        <v>173</v>
      </c>
      <c r="G150" s="223"/>
      <c r="H150" s="226">
        <v>875</v>
      </c>
      <c r="I150" s="223"/>
      <c r="J150" s="223"/>
      <c r="K150" s="223"/>
      <c r="L150" s="145"/>
      <c r="M150" s="147"/>
      <c r="N150" s="148"/>
      <c r="O150" s="148"/>
      <c r="P150" s="148"/>
      <c r="Q150" s="148"/>
      <c r="R150" s="148"/>
      <c r="S150" s="148"/>
      <c r="T150" s="149"/>
      <c r="AT150" s="146" t="s">
        <v>171</v>
      </c>
      <c r="AU150" s="146" t="s">
        <v>83</v>
      </c>
      <c r="AV150" s="14" t="s">
        <v>174</v>
      </c>
      <c r="AW150" s="14" t="s">
        <v>30</v>
      </c>
      <c r="AX150" s="14" t="s">
        <v>8</v>
      </c>
      <c r="AY150" s="146" t="s">
        <v>163</v>
      </c>
    </row>
    <row r="151" spans="1:65" s="2" customFormat="1" ht="37.9" customHeight="1">
      <c r="A151" s="29"/>
      <c r="B151" s="190"/>
      <c r="C151" s="210" t="s">
        <v>197</v>
      </c>
      <c r="D151" s="210" t="s">
        <v>165</v>
      </c>
      <c r="E151" s="211" t="s">
        <v>198</v>
      </c>
      <c r="F151" s="212" t="s">
        <v>199</v>
      </c>
      <c r="G151" s="213" t="s">
        <v>168</v>
      </c>
      <c r="H151" s="214">
        <v>17500</v>
      </c>
      <c r="I151" s="175"/>
      <c r="J151" s="215">
        <f>ROUND(I151*H151,0)</f>
        <v>0</v>
      </c>
      <c r="K151" s="212" t="s">
        <v>178</v>
      </c>
      <c r="L151" s="30"/>
      <c r="M151" s="134" t="s">
        <v>1</v>
      </c>
      <c r="N151" s="135" t="s">
        <v>39</v>
      </c>
      <c r="O151" s="136">
        <v>6.0000000000000001E-3</v>
      </c>
      <c r="P151" s="136">
        <f>O151*H151</f>
        <v>105</v>
      </c>
      <c r="Q151" s="136">
        <v>0</v>
      </c>
      <c r="R151" s="136">
        <f>Q151*H151</f>
        <v>0</v>
      </c>
      <c r="S151" s="136">
        <v>0</v>
      </c>
      <c r="T151" s="137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38" t="s">
        <v>169</v>
      </c>
      <c r="AT151" s="138" t="s">
        <v>165</v>
      </c>
      <c r="AU151" s="138" t="s">
        <v>83</v>
      </c>
      <c r="AY151" s="17" t="s">
        <v>163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7" t="s">
        <v>8</v>
      </c>
      <c r="BK151" s="139">
        <f>ROUND(I151*H151,0)</f>
        <v>0</v>
      </c>
      <c r="BL151" s="17" t="s">
        <v>169</v>
      </c>
      <c r="BM151" s="138" t="s">
        <v>200</v>
      </c>
    </row>
    <row r="152" spans="1:65" s="13" customFormat="1">
      <c r="B152" s="216"/>
      <c r="C152" s="217"/>
      <c r="D152" s="218" t="s">
        <v>171</v>
      </c>
      <c r="E152" s="219" t="s">
        <v>1</v>
      </c>
      <c r="F152" s="220" t="s">
        <v>192</v>
      </c>
      <c r="G152" s="217"/>
      <c r="H152" s="221">
        <v>17500</v>
      </c>
      <c r="I152" s="217"/>
      <c r="J152" s="217"/>
      <c r="K152" s="217"/>
      <c r="L152" s="140"/>
      <c r="M152" s="142"/>
      <c r="N152" s="143"/>
      <c r="O152" s="143"/>
      <c r="P152" s="143"/>
      <c r="Q152" s="143"/>
      <c r="R152" s="143"/>
      <c r="S152" s="143"/>
      <c r="T152" s="144"/>
      <c r="AT152" s="141" t="s">
        <v>171</v>
      </c>
      <c r="AU152" s="141" t="s">
        <v>83</v>
      </c>
      <c r="AV152" s="13" t="s">
        <v>83</v>
      </c>
      <c r="AW152" s="13" t="s">
        <v>30</v>
      </c>
      <c r="AX152" s="13" t="s">
        <v>74</v>
      </c>
      <c r="AY152" s="141" t="s">
        <v>163</v>
      </c>
    </row>
    <row r="153" spans="1:65" s="14" customFormat="1">
      <c r="B153" s="222"/>
      <c r="C153" s="223"/>
      <c r="D153" s="218" t="s">
        <v>171</v>
      </c>
      <c r="E153" s="224" t="s">
        <v>1</v>
      </c>
      <c r="F153" s="225" t="s">
        <v>173</v>
      </c>
      <c r="G153" s="223"/>
      <c r="H153" s="226">
        <v>17500</v>
      </c>
      <c r="I153" s="223"/>
      <c r="J153" s="223"/>
      <c r="K153" s="223"/>
      <c r="L153" s="145"/>
      <c r="M153" s="147"/>
      <c r="N153" s="148"/>
      <c r="O153" s="148"/>
      <c r="P153" s="148"/>
      <c r="Q153" s="148"/>
      <c r="R153" s="148"/>
      <c r="S153" s="148"/>
      <c r="T153" s="149"/>
      <c r="AT153" s="146" t="s">
        <v>171</v>
      </c>
      <c r="AU153" s="146" t="s">
        <v>83</v>
      </c>
      <c r="AV153" s="14" t="s">
        <v>174</v>
      </c>
      <c r="AW153" s="14" t="s">
        <v>30</v>
      </c>
      <c r="AX153" s="14" t="s">
        <v>8</v>
      </c>
      <c r="AY153" s="146" t="s">
        <v>163</v>
      </c>
    </row>
    <row r="154" spans="1:65" s="2" customFormat="1" ht="24.2" customHeight="1">
      <c r="A154" s="29"/>
      <c r="B154" s="190"/>
      <c r="C154" s="210" t="s">
        <v>201</v>
      </c>
      <c r="D154" s="210" t="s">
        <v>165</v>
      </c>
      <c r="E154" s="211" t="s">
        <v>202</v>
      </c>
      <c r="F154" s="212" t="s">
        <v>203</v>
      </c>
      <c r="G154" s="213" t="s">
        <v>168</v>
      </c>
      <c r="H154" s="214">
        <v>110</v>
      </c>
      <c r="I154" s="175"/>
      <c r="J154" s="215">
        <f>ROUND(I154*H154,0)</f>
        <v>0</v>
      </c>
      <c r="K154" s="212" t="s">
        <v>178</v>
      </c>
      <c r="L154" s="30"/>
      <c r="M154" s="134" t="s">
        <v>1</v>
      </c>
      <c r="N154" s="135" t="s">
        <v>39</v>
      </c>
      <c r="O154" s="136">
        <v>0.14599999999999999</v>
      </c>
      <c r="P154" s="136">
        <f>O154*H154</f>
        <v>16.059999999999999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38" t="s">
        <v>169</v>
      </c>
      <c r="AT154" s="138" t="s">
        <v>165</v>
      </c>
      <c r="AU154" s="138" t="s">
        <v>83</v>
      </c>
      <c r="AY154" s="17" t="s">
        <v>163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7" t="s">
        <v>8</v>
      </c>
      <c r="BK154" s="139">
        <f>ROUND(I154*H154,0)</f>
        <v>0</v>
      </c>
      <c r="BL154" s="17" t="s">
        <v>169</v>
      </c>
      <c r="BM154" s="138" t="s">
        <v>204</v>
      </c>
    </row>
    <row r="155" spans="1:65" s="13" customFormat="1">
      <c r="B155" s="216"/>
      <c r="C155" s="217"/>
      <c r="D155" s="218" t="s">
        <v>171</v>
      </c>
      <c r="E155" s="219" t="s">
        <v>1</v>
      </c>
      <c r="F155" s="220" t="s">
        <v>205</v>
      </c>
      <c r="G155" s="217"/>
      <c r="H155" s="221">
        <v>110</v>
      </c>
      <c r="I155" s="217"/>
      <c r="J155" s="217"/>
      <c r="K155" s="217"/>
      <c r="L155" s="140"/>
      <c r="M155" s="142"/>
      <c r="N155" s="143"/>
      <c r="O155" s="143"/>
      <c r="P155" s="143"/>
      <c r="Q155" s="143"/>
      <c r="R155" s="143"/>
      <c r="S155" s="143"/>
      <c r="T155" s="144"/>
      <c r="AT155" s="141" t="s">
        <v>171</v>
      </c>
      <c r="AU155" s="141" t="s">
        <v>83</v>
      </c>
      <c r="AV155" s="13" t="s">
        <v>83</v>
      </c>
      <c r="AW155" s="13" t="s">
        <v>30</v>
      </c>
      <c r="AX155" s="13" t="s">
        <v>74</v>
      </c>
      <c r="AY155" s="141" t="s">
        <v>163</v>
      </c>
    </row>
    <row r="156" spans="1:65" s="14" customFormat="1">
      <c r="B156" s="222"/>
      <c r="C156" s="223"/>
      <c r="D156" s="218" t="s">
        <v>171</v>
      </c>
      <c r="E156" s="224" t="s">
        <v>127</v>
      </c>
      <c r="F156" s="225" t="s">
        <v>173</v>
      </c>
      <c r="G156" s="223"/>
      <c r="H156" s="226">
        <v>110</v>
      </c>
      <c r="I156" s="223"/>
      <c r="J156" s="223"/>
      <c r="K156" s="223"/>
      <c r="L156" s="145"/>
      <c r="M156" s="147"/>
      <c r="N156" s="148"/>
      <c r="O156" s="148"/>
      <c r="P156" s="148"/>
      <c r="Q156" s="148"/>
      <c r="R156" s="148"/>
      <c r="S156" s="148"/>
      <c r="T156" s="149"/>
      <c r="AT156" s="146" t="s">
        <v>171</v>
      </c>
      <c r="AU156" s="146" t="s">
        <v>83</v>
      </c>
      <c r="AV156" s="14" t="s">
        <v>174</v>
      </c>
      <c r="AW156" s="14" t="s">
        <v>30</v>
      </c>
      <c r="AX156" s="14" t="s">
        <v>8</v>
      </c>
      <c r="AY156" s="146" t="s">
        <v>163</v>
      </c>
    </row>
    <row r="157" spans="1:65" s="2" customFormat="1" ht="14.45" customHeight="1">
      <c r="A157" s="29"/>
      <c r="B157" s="190"/>
      <c r="C157" s="210" t="s">
        <v>206</v>
      </c>
      <c r="D157" s="210" t="s">
        <v>165</v>
      </c>
      <c r="E157" s="211" t="s">
        <v>207</v>
      </c>
      <c r="F157" s="212" t="s">
        <v>208</v>
      </c>
      <c r="G157" s="213" t="s">
        <v>168</v>
      </c>
      <c r="H157" s="214">
        <v>1750</v>
      </c>
      <c r="I157" s="175"/>
      <c r="J157" s="215">
        <f>ROUND(I157*H157,0)</f>
        <v>0</v>
      </c>
      <c r="K157" s="212" t="s">
        <v>178</v>
      </c>
      <c r="L157" s="30"/>
      <c r="M157" s="134" t="s">
        <v>1</v>
      </c>
      <c r="N157" s="135" t="s">
        <v>39</v>
      </c>
      <c r="O157" s="136">
        <v>8.9999999999999993E-3</v>
      </c>
      <c r="P157" s="136">
        <f>O157*H157</f>
        <v>15.749999999999998</v>
      </c>
      <c r="Q157" s="136">
        <v>0</v>
      </c>
      <c r="R157" s="136">
        <f>Q157*H157</f>
        <v>0</v>
      </c>
      <c r="S157" s="136">
        <v>0</v>
      </c>
      <c r="T157" s="137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38" t="s">
        <v>169</v>
      </c>
      <c r="AT157" s="138" t="s">
        <v>165</v>
      </c>
      <c r="AU157" s="138" t="s">
        <v>83</v>
      </c>
      <c r="AY157" s="17" t="s">
        <v>163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7" t="s">
        <v>8</v>
      </c>
      <c r="BK157" s="139">
        <f>ROUND(I157*H157,0)</f>
        <v>0</v>
      </c>
      <c r="BL157" s="17" t="s">
        <v>169</v>
      </c>
      <c r="BM157" s="138" t="s">
        <v>209</v>
      </c>
    </row>
    <row r="158" spans="1:65" s="13" customFormat="1">
      <c r="B158" s="216"/>
      <c r="C158" s="217"/>
      <c r="D158" s="218" t="s">
        <v>171</v>
      </c>
      <c r="E158" s="219" t="s">
        <v>1</v>
      </c>
      <c r="F158" s="220" t="s">
        <v>117</v>
      </c>
      <c r="G158" s="217"/>
      <c r="H158" s="221">
        <v>1750</v>
      </c>
      <c r="I158" s="217"/>
      <c r="J158" s="217"/>
      <c r="K158" s="217"/>
      <c r="L158" s="140"/>
      <c r="M158" s="142"/>
      <c r="N158" s="143"/>
      <c r="O158" s="143"/>
      <c r="P158" s="143"/>
      <c r="Q158" s="143"/>
      <c r="R158" s="143"/>
      <c r="S158" s="143"/>
      <c r="T158" s="144"/>
      <c r="AT158" s="141" t="s">
        <v>171</v>
      </c>
      <c r="AU158" s="141" t="s">
        <v>83</v>
      </c>
      <c r="AV158" s="13" t="s">
        <v>83</v>
      </c>
      <c r="AW158" s="13" t="s">
        <v>30</v>
      </c>
      <c r="AX158" s="13" t="s">
        <v>74</v>
      </c>
      <c r="AY158" s="141" t="s">
        <v>163</v>
      </c>
    </row>
    <row r="159" spans="1:65" s="14" customFormat="1">
      <c r="B159" s="222"/>
      <c r="C159" s="223"/>
      <c r="D159" s="218" t="s">
        <v>171</v>
      </c>
      <c r="E159" s="224" t="s">
        <v>1</v>
      </c>
      <c r="F159" s="225" t="s">
        <v>173</v>
      </c>
      <c r="G159" s="223"/>
      <c r="H159" s="226">
        <v>1750</v>
      </c>
      <c r="I159" s="223"/>
      <c r="J159" s="223"/>
      <c r="K159" s="223"/>
      <c r="L159" s="145"/>
      <c r="M159" s="147"/>
      <c r="N159" s="148"/>
      <c r="O159" s="148"/>
      <c r="P159" s="148"/>
      <c r="Q159" s="148"/>
      <c r="R159" s="148"/>
      <c r="S159" s="148"/>
      <c r="T159" s="149"/>
      <c r="AT159" s="146" t="s">
        <v>171</v>
      </c>
      <c r="AU159" s="146" t="s">
        <v>83</v>
      </c>
      <c r="AV159" s="14" t="s">
        <v>174</v>
      </c>
      <c r="AW159" s="14" t="s">
        <v>30</v>
      </c>
      <c r="AX159" s="14" t="s">
        <v>8</v>
      </c>
      <c r="AY159" s="146" t="s">
        <v>163</v>
      </c>
    </row>
    <row r="160" spans="1:65" s="2" customFormat="1" ht="24.2" customHeight="1">
      <c r="A160" s="29"/>
      <c r="B160" s="190"/>
      <c r="C160" s="210" t="s">
        <v>210</v>
      </c>
      <c r="D160" s="210" t="s">
        <v>165</v>
      </c>
      <c r="E160" s="211" t="s">
        <v>211</v>
      </c>
      <c r="F160" s="212" t="s">
        <v>212</v>
      </c>
      <c r="G160" s="213" t="s">
        <v>213</v>
      </c>
      <c r="H160" s="214">
        <v>3150</v>
      </c>
      <c r="I160" s="175"/>
      <c r="J160" s="215">
        <f>ROUND(I160*H160,0)</f>
        <v>0</v>
      </c>
      <c r="K160" s="212" t="s">
        <v>178</v>
      </c>
      <c r="L160" s="30"/>
      <c r="M160" s="134" t="s">
        <v>1</v>
      </c>
      <c r="N160" s="135" t="s">
        <v>39</v>
      </c>
      <c r="O160" s="136">
        <v>0</v>
      </c>
      <c r="P160" s="136">
        <f>O160*H160</f>
        <v>0</v>
      </c>
      <c r="Q160" s="136">
        <v>0</v>
      </c>
      <c r="R160" s="136">
        <f>Q160*H160</f>
        <v>0</v>
      </c>
      <c r="S160" s="136">
        <v>0</v>
      </c>
      <c r="T160" s="137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38" t="s">
        <v>169</v>
      </c>
      <c r="AT160" s="138" t="s">
        <v>165</v>
      </c>
      <c r="AU160" s="138" t="s">
        <v>83</v>
      </c>
      <c r="AY160" s="17" t="s">
        <v>163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8</v>
      </c>
      <c r="BK160" s="139">
        <f>ROUND(I160*H160,0)</f>
        <v>0</v>
      </c>
      <c r="BL160" s="17" t="s">
        <v>169</v>
      </c>
      <c r="BM160" s="138" t="s">
        <v>214</v>
      </c>
    </row>
    <row r="161" spans="1:65" s="13" customFormat="1">
      <c r="B161" s="216"/>
      <c r="C161" s="217"/>
      <c r="D161" s="218" t="s">
        <v>171</v>
      </c>
      <c r="E161" s="219" t="s">
        <v>1</v>
      </c>
      <c r="F161" s="220" t="s">
        <v>215</v>
      </c>
      <c r="G161" s="217"/>
      <c r="H161" s="221">
        <v>3150</v>
      </c>
      <c r="I161" s="217"/>
      <c r="J161" s="217"/>
      <c r="K161" s="217"/>
      <c r="L161" s="140"/>
      <c r="M161" s="142"/>
      <c r="N161" s="143"/>
      <c r="O161" s="143"/>
      <c r="P161" s="143"/>
      <c r="Q161" s="143"/>
      <c r="R161" s="143"/>
      <c r="S161" s="143"/>
      <c r="T161" s="144"/>
      <c r="AT161" s="141" t="s">
        <v>171</v>
      </c>
      <c r="AU161" s="141" t="s">
        <v>83</v>
      </c>
      <c r="AV161" s="13" t="s">
        <v>83</v>
      </c>
      <c r="AW161" s="13" t="s">
        <v>30</v>
      </c>
      <c r="AX161" s="13" t="s">
        <v>74</v>
      </c>
      <c r="AY161" s="141" t="s">
        <v>163</v>
      </c>
    </row>
    <row r="162" spans="1:65" s="14" customFormat="1">
      <c r="B162" s="222"/>
      <c r="C162" s="223"/>
      <c r="D162" s="218" t="s">
        <v>171</v>
      </c>
      <c r="E162" s="224" t="s">
        <v>1</v>
      </c>
      <c r="F162" s="225" t="s">
        <v>173</v>
      </c>
      <c r="G162" s="223"/>
      <c r="H162" s="226">
        <v>3150</v>
      </c>
      <c r="I162" s="223"/>
      <c r="J162" s="223"/>
      <c r="K162" s="223"/>
      <c r="L162" s="145"/>
      <c r="M162" s="147"/>
      <c r="N162" s="148"/>
      <c r="O162" s="148"/>
      <c r="P162" s="148"/>
      <c r="Q162" s="148"/>
      <c r="R162" s="148"/>
      <c r="S162" s="148"/>
      <c r="T162" s="149"/>
      <c r="AT162" s="146" t="s">
        <v>171</v>
      </c>
      <c r="AU162" s="146" t="s">
        <v>83</v>
      </c>
      <c r="AV162" s="14" t="s">
        <v>174</v>
      </c>
      <c r="AW162" s="14" t="s">
        <v>30</v>
      </c>
      <c r="AX162" s="14" t="s">
        <v>8</v>
      </c>
      <c r="AY162" s="146" t="s">
        <v>163</v>
      </c>
    </row>
    <row r="163" spans="1:65" s="2" customFormat="1" ht="24.2" customHeight="1">
      <c r="A163" s="29"/>
      <c r="B163" s="190"/>
      <c r="C163" s="210" t="s">
        <v>216</v>
      </c>
      <c r="D163" s="210" t="s">
        <v>165</v>
      </c>
      <c r="E163" s="211" t="s">
        <v>217</v>
      </c>
      <c r="F163" s="212" t="s">
        <v>218</v>
      </c>
      <c r="G163" s="213" t="s">
        <v>168</v>
      </c>
      <c r="H163" s="214">
        <v>180.95699999999999</v>
      </c>
      <c r="I163" s="175"/>
      <c r="J163" s="215">
        <f>ROUND(I163*H163,0)</f>
        <v>0</v>
      </c>
      <c r="K163" s="212" t="s">
        <v>178</v>
      </c>
      <c r="L163" s="30"/>
      <c r="M163" s="134" t="s">
        <v>1</v>
      </c>
      <c r="N163" s="135" t="s">
        <v>39</v>
      </c>
      <c r="O163" s="136">
        <v>0.32800000000000001</v>
      </c>
      <c r="P163" s="136">
        <f>O163*H163</f>
        <v>59.353895999999999</v>
      </c>
      <c r="Q163" s="136">
        <v>0</v>
      </c>
      <c r="R163" s="136">
        <f>Q163*H163</f>
        <v>0</v>
      </c>
      <c r="S163" s="136">
        <v>0</v>
      </c>
      <c r="T163" s="137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38" t="s">
        <v>169</v>
      </c>
      <c r="AT163" s="138" t="s">
        <v>165</v>
      </c>
      <c r="AU163" s="138" t="s">
        <v>83</v>
      </c>
      <c r="AY163" s="17" t="s">
        <v>163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7" t="s">
        <v>8</v>
      </c>
      <c r="BK163" s="139">
        <f>ROUND(I163*H163,0)</f>
        <v>0</v>
      </c>
      <c r="BL163" s="17" t="s">
        <v>169</v>
      </c>
      <c r="BM163" s="138" t="s">
        <v>219</v>
      </c>
    </row>
    <row r="164" spans="1:65" s="13" customFormat="1">
      <c r="B164" s="216"/>
      <c r="C164" s="217"/>
      <c r="D164" s="218" t="s">
        <v>171</v>
      </c>
      <c r="E164" s="219" t="s">
        <v>1</v>
      </c>
      <c r="F164" s="220" t="s">
        <v>220</v>
      </c>
      <c r="G164" s="217"/>
      <c r="H164" s="221">
        <v>180.95699999999999</v>
      </c>
      <c r="I164" s="217"/>
      <c r="J164" s="217"/>
      <c r="K164" s="217"/>
      <c r="L164" s="140"/>
      <c r="M164" s="142"/>
      <c r="N164" s="143"/>
      <c r="O164" s="143"/>
      <c r="P164" s="143"/>
      <c r="Q164" s="143"/>
      <c r="R164" s="143"/>
      <c r="S164" s="143"/>
      <c r="T164" s="144"/>
      <c r="AT164" s="141" t="s">
        <v>171</v>
      </c>
      <c r="AU164" s="141" t="s">
        <v>83</v>
      </c>
      <c r="AV164" s="13" t="s">
        <v>83</v>
      </c>
      <c r="AW164" s="13" t="s">
        <v>30</v>
      </c>
      <c r="AX164" s="13" t="s">
        <v>74</v>
      </c>
      <c r="AY164" s="141" t="s">
        <v>163</v>
      </c>
    </row>
    <row r="165" spans="1:65" s="14" customFormat="1">
      <c r="B165" s="222"/>
      <c r="C165" s="223"/>
      <c r="D165" s="218" t="s">
        <v>171</v>
      </c>
      <c r="E165" s="224" t="s">
        <v>121</v>
      </c>
      <c r="F165" s="225" t="s">
        <v>173</v>
      </c>
      <c r="G165" s="223"/>
      <c r="H165" s="226">
        <v>180.95699999999999</v>
      </c>
      <c r="I165" s="223"/>
      <c r="J165" s="223"/>
      <c r="K165" s="223"/>
      <c r="L165" s="145"/>
      <c r="M165" s="147"/>
      <c r="N165" s="148"/>
      <c r="O165" s="148"/>
      <c r="P165" s="148"/>
      <c r="Q165" s="148"/>
      <c r="R165" s="148"/>
      <c r="S165" s="148"/>
      <c r="T165" s="149"/>
      <c r="AT165" s="146" t="s">
        <v>171</v>
      </c>
      <c r="AU165" s="146" t="s">
        <v>83</v>
      </c>
      <c r="AV165" s="14" t="s">
        <v>174</v>
      </c>
      <c r="AW165" s="14" t="s">
        <v>30</v>
      </c>
      <c r="AX165" s="14" t="s">
        <v>8</v>
      </c>
      <c r="AY165" s="146" t="s">
        <v>163</v>
      </c>
    </row>
    <row r="166" spans="1:65" s="2" customFormat="1" ht="24.2" customHeight="1">
      <c r="A166" s="29"/>
      <c r="B166" s="190"/>
      <c r="C166" s="210" t="s">
        <v>221</v>
      </c>
      <c r="D166" s="210" t="s">
        <v>165</v>
      </c>
      <c r="E166" s="211" t="s">
        <v>222</v>
      </c>
      <c r="F166" s="212" t="s">
        <v>223</v>
      </c>
      <c r="G166" s="213" t="s">
        <v>168</v>
      </c>
      <c r="H166" s="214">
        <v>418.69099999999997</v>
      </c>
      <c r="I166" s="175"/>
      <c r="J166" s="215">
        <f>ROUND(I166*H166,0)</f>
        <v>0</v>
      </c>
      <c r="K166" s="212" t="s">
        <v>178</v>
      </c>
      <c r="L166" s="30"/>
      <c r="M166" s="134" t="s">
        <v>1</v>
      </c>
      <c r="N166" s="135" t="s">
        <v>39</v>
      </c>
      <c r="O166" s="136">
        <v>7.1999999999999995E-2</v>
      </c>
      <c r="P166" s="136">
        <f>O166*H166</f>
        <v>30.145751999999995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38" t="s">
        <v>169</v>
      </c>
      <c r="AT166" s="138" t="s">
        <v>165</v>
      </c>
      <c r="AU166" s="138" t="s">
        <v>83</v>
      </c>
      <c r="AY166" s="17" t="s">
        <v>163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8</v>
      </c>
      <c r="BK166" s="139">
        <f>ROUND(I166*H166,0)</f>
        <v>0</v>
      </c>
      <c r="BL166" s="17" t="s">
        <v>169</v>
      </c>
      <c r="BM166" s="138" t="s">
        <v>224</v>
      </c>
    </row>
    <row r="167" spans="1:65" s="13" customFormat="1">
      <c r="B167" s="216"/>
      <c r="C167" s="217"/>
      <c r="D167" s="218" t="s">
        <v>171</v>
      </c>
      <c r="E167" s="219" t="s">
        <v>1</v>
      </c>
      <c r="F167" s="220" t="s">
        <v>175</v>
      </c>
      <c r="G167" s="217"/>
      <c r="H167" s="221">
        <v>127.73399999999999</v>
      </c>
      <c r="I167" s="217"/>
      <c r="J167" s="217"/>
      <c r="K167" s="217"/>
      <c r="L167" s="140"/>
      <c r="M167" s="142"/>
      <c r="N167" s="143"/>
      <c r="O167" s="143"/>
      <c r="P167" s="143"/>
      <c r="Q167" s="143"/>
      <c r="R167" s="143"/>
      <c r="S167" s="143"/>
      <c r="T167" s="144"/>
      <c r="AT167" s="141" t="s">
        <v>171</v>
      </c>
      <c r="AU167" s="141" t="s">
        <v>83</v>
      </c>
      <c r="AV167" s="13" t="s">
        <v>83</v>
      </c>
      <c r="AW167" s="13" t="s">
        <v>30</v>
      </c>
      <c r="AX167" s="13" t="s">
        <v>74</v>
      </c>
      <c r="AY167" s="141" t="s">
        <v>163</v>
      </c>
    </row>
    <row r="168" spans="1:65" s="13" customFormat="1">
      <c r="B168" s="216"/>
      <c r="C168" s="217"/>
      <c r="D168" s="218" t="s">
        <v>171</v>
      </c>
      <c r="E168" s="219" t="s">
        <v>1</v>
      </c>
      <c r="F168" s="220" t="s">
        <v>121</v>
      </c>
      <c r="G168" s="217"/>
      <c r="H168" s="221">
        <v>180.95699999999999</v>
      </c>
      <c r="I168" s="217"/>
      <c r="J168" s="217"/>
      <c r="K168" s="217"/>
      <c r="L168" s="140"/>
      <c r="M168" s="142"/>
      <c r="N168" s="143"/>
      <c r="O168" s="143"/>
      <c r="P168" s="143"/>
      <c r="Q168" s="143"/>
      <c r="R168" s="143"/>
      <c r="S168" s="143"/>
      <c r="T168" s="144"/>
      <c r="AT168" s="141" t="s">
        <v>171</v>
      </c>
      <c r="AU168" s="141" t="s">
        <v>83</v>
      </c>
      <c r="AV168" s="13" t="s">
        <v>83</v>
      </c>
      <c r="AW168" s="13" t="s">
        <v>30</v>
      </c>
      <c r="AX168" s="13" t="s">
        <v>74</v>
      </c>
      <c r="AY168" s="141" t="s">
        <v>163</v>
      </c>
    </row>
    <row r="169" spans="1:65" s="13" customFormat="1">
      <c r="B169" s="216"/>
      <c r="C169" s="217"/>
      <c r="D169" s="218" t="s">
        <v>171</v>
      </c>
      <c r="E169" s="219" t="s">
        <v>1</v>
      </c>
      <c r="F169" s="220" t="s">
        <v>127</v>
      </c>
      <c r="G169" s="217"/>
      <c r="H169" s="221">
        <v>110</v>
      </c>
      <c r="I169" s="217"/>
      <c r="J169" s="217"/>
      <c r="K169" s="217"/>
      <c r="L169" s="140"/>
      <c r="M169" s="142"/>
      <c r="N169" s="143"/>
      <c r="O169" s="143"/>
      <c r="P169" s="143"/>
      <c r="Q169" s="143"/>
      <c r="R169" s="143"/>
      <c r="S169" s="143"/>
      <c r="T169" s="144"/>
      <c r="AT169" s="141" t="s">
        <v>171</v>
      </c>
      <c r="AU169" s="141" t="s">
        <v>83</v>
      </c>
      <c r="AV169" s="13" t="s">
        <v>83</v>
      </c>
      <c r="AW169" s="13" t="s">
        <v>30</v>
      </c>
      <c r="AX169" s="13" t="s">
        <v>74</v>
      </c>
      <c r="AY169" s="141" t="s">
        <v>163</v>
      </c>
    </row>
    <row r="170" spans="1:65" s="14" customFormat="1">
      <c r="B170" s="222"/>
      <c r="C170" s="223"/>
      <c r="D170" s="218" t="s">
        <v>171</v>
      </c>
      <c r="E170" s="224" t="s">
        <v>1</v>
      </c>
      <c r="F170" s="225" t="s">
        <v>173</v>
      </c>
      <c r="G170" s="223"/>
      <c r="H170" s="226">
        <v>418.69099999999997</v>
      </c>
      <c r="I170" s="223"/>
      <c r="J170" s="223"/>
      <c r="K170" s="223"/>
      <c r="L170" s="145"/>
      <c r="M170" s="147"/>
      <c r="N170" s="148"/>
      <c r="O170" s="148"/>
      <c r="P170" s="148"/>
      <c r="Q170" s="148"/>
      <c r="R170" s="148"/>
      <c r="S170" s="148"/>
      <c r="T170" s="149"/>
      <c r="AT170" s="146" t="s">
        <v>171</v>
      </c>
      <c r="AU170" s="146" t="s">
        <v>83</v>
      </c>
      <c r="AV170" s="14" t="s">
        <v>174</v>
      </c>
      <c r="AW170" s="14" t="s">
        <v>30</v>
      </c>
      <c r="AX170" s="14" t="s">
        <v>8</v>
      </c>
      <c r="AY170" s="146" t="s">
        <v>163</v>
      </c>
    </row>
    <row r="171" spans="1:65" s="2" customFormat="1" ht="24.2" customHeight="1">
      <c r="A171" s="29"/>
      <c r="B171" s="190"/>
      <c r="C171" s="210" t="s">
        <v>225</v>
      </c>
      <c r="D171" s="210" t="s">
        <v>165</v>
      </c>
      <c r="E171" s="211" t="s">
        <v>226</v>
      </c>
      <c r="F171" s="212" t="s">
        <v>227</v>
      </c>
      <c r="G171" s="213" t="s">
        <v>168</v>
      </c>
      <c r="H171" s="214">
        <v>127.73399999999999</v>
      </c>
      <c r="I171" s="175"/>
      <c r="J171" s="215">
        <f>ROUND(I171*H171,0)</f>
        <v>0</v>
      </c>
      <c r="K171" s="212" t="s">
        <v>178</v>
      </c>
      <c r="L171" s="30"/>
      <c r="M171" s="134" t="s">
        <v>1</v>
      </c>
      <c r="N171" s="135" t="s">
        <v>39</v>
      </c>
      <c r="O171" s="136">
        <v>4.3999999999999997E-2</v>
      </c>
      <c r="P171" s="136">
        <f>O171*H171</f>
        <v>5.6202959999999997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38" t="s">
        <v>169</v>
      </c>
      <c r="AT171" s="138" t="s">
        <v>165</v>
      </c>
      <c r="AU171" s="138" t="s">
        <v>83</v>
      </c>
      <c r="AY171" s="17" t="s">
        <v>163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7" t="s">
        <v>8</v>
      </c>
      <c r="BK171" s="139">
        <f>ROUND(I171*H171,0)</f>
        <v>0</v>
      </c>
      <c r="BL171" s="17" t="s">
        <v>169</v>
      </c>
      <c r="BM171" s="138" t="s">
        <v>228</v>
      </c>
    </row>
    <row r="172" spans="1:65" s="13" customFormat="1">
      <c r="B172" s="216"/>
      <c r="C172" s="217"/>
      <c r="D172" s="218" t="s">
        <v>171</v>
      </c>
      <c r="E172" s="219" t="s">
        <v>1</v>
      </c>
      <c r="F172" s="220" t="s">
        <v>175</v>
      </c>
      <c r="G172" s="217"/>
      <c r="H172" s="221">
        <v>127.73399999999999</v>
      </c>
      <c r="I172" s="217"/>
      <c r="J172" s="217"/>
      <c r="K172" s="217"/>
      <c r="L172" s="140"/>
      <c r="M172" s="142"/>
      <c r="N172" s="143"/>
      <c r="O172" s="143"/>
      <c r="P172" s="143"/>
      <c r="Q172" s="143"/>
      <c r="R172" s="143"/>
      <c r="S172" s="143"/>
      <c r="T172" s="144"/>
      <c r="AT172" s="141" t="s">
        <v>171</v>
      </c>
      <c r="AU172" s="141" t="s">
        <v>83</v>
      </c>
      <c r="AV172" s="13" t="s">
        <v>83</v>
      </c>
      <c r="AW172" s="13" t="s">
        <v>30</v>
      </c>
      <c r="AX172" s="13" t="s">
        <v>74</v>
      </c>
      <c r="AY172" s="141" t="s">
        <v>163</v>
      </c>
    </row>
    <row r="173" spans="1:65" s="14" customFormat="1">
      <c r="B173" s="222"/>
      <c r="C173" s="223"/>
      <c r="D173" s="218" t="s">
        <v>171</v>
      </c>
      <c r="E173" s="224" t="s">
        <v>1</v>
      </c>
      <c r="F173" s="225" t="s">
        <v>173</v>
      </c>
      <c r="G173" s="223"/>
      <c r="H173" s="226">
        <v>127.73399999999999</v>
      </c>
      <c r="I173" s="223"/>
      <c r="J173" s="223"/>
      <c r="K173" s="223"/>
      <c r="L173" s="145"/>
      <c r="M173" s="147"/>
      <c r="N173" s="148"/>
      <c r="O173" s="148"/>
      <c r="P173" s="148"/>
      <c r="Q173" s="148"/>
      <c r="R173" s="148"/>
      <c r="S173" s="148"/>
      <c r="T173" s="149"/>
      <c r="AT173" s="146" t="s">
        <v>171</v>
      </c>
      <c r="AU173" s="146" t="s">
        <v>83</v>
      </c>
      <c r="AV173" s="14" t="s">
        <v>174</v>
      </c>
      <c r="AW173" s="14" t="s">
        <v>30</v>
      </c>
      <c r="AX173" s="14" t="s">
        <v>8</v>
      </c>
      <c r="AY173" s="146" t="s">
        <v>163</v>
      </c>
    </row>
    <row r="174" spans="1:65" s="2" customFormat="1" ht="24.2" customHeight="1">
      <c r="A174" s="29"/>
      <c r="B174" s="190"/>
      <c r="C174" s="210" t="s">
        <v>229</v>
      </c>
      <c r="D174" s="210" t="s">
        <v>165</v>
      </c>
      <c r="E174" s="211" t="s">
        <v>217</v>
      </c>
      <c r="F174" s="212" t="s">
        <v>218</v>
      </c>
      <c r="G174" s="213" t="s">
        <v>168</v>
      </c>
      <c r="H174" s="214">
        <v>127.73399999999999</v>
      </c>
      <c r="I174" s="175"/>
      <c r="J174" s="215">
        <f>ROUND(I174*H174,0)</f>
        <v>0</v>
      </c>
      <c r="K174" s="212" t="s">
        <v>178</v>
      </c>
      <c r="L174" s="30"/>
      <c r="M174" s="134" t="s">
        <v>1</v>
      </c>
      <c r="N174" s="135" t="s">
        <v>39</v>
      </c>
      <c r="O174" s="136">
        <v>0.32800000000000001</v>
      </c>
      <c r="P174" s="136">
        <f>O174*H174</f>
        <v>41.896751999999999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38" t="s">
        <v>169</v>
      </c>
      <c r="AT174" s="138" t="s">
        <v>165</v>
      </c>
      <c r="AU174" s="138" t="s">
        <v>83</v>
      </c>
      <c r="AY174" s="17" t="s">
        <v>163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7" t="s">
        <v>8</v>
      </c>
      <c r="BK174" s="139">
        <f>ROUND(I174*H174,0)</f>
        <v>0</v>
      </c>
      <c r="BL174" s="17" t="s">
        <v>169</v>
      </c>
      <c r="BM174" s="138" t="s">
        <v>230</v>
      </c>
    </row>
    <row r="175" spans="1:65" s="13" customFormat="1">
      <c r="B175" s="216"/>
      <c r="C175" s="217"/>
      <c r="D175" s="218" t="s">
        <v>171</v>
      </c>
      <c r="E175" s="219" t="s">
        <v>1</v>
      </c>
      <c r="F175" s="220" t="s">
        <v>175</v>
      </c>
      <c r="G175" s="217"/>
      <c r="H175" s="221">
        <v>127.73399999999999</v>
      </c>
      <c r="I175" s="217"/>
      <c r="J175" s="217"/>
      <c r="K175" s="217"/>
      <c r="L175" s="140"/>
      <c r="M175" s="142"/>
      <c r="N175" s="143"/>
      <c r="O175" s="143"/>
      <c r="P175" s="143"/>
      <c r="Q175" s="143"/>
      <c r="R175" s="143"/>
      <c r="S175" s="143"/>
      <c r="T175" s="144"/>
      <c r="AT175" s="141" t="s">
        <v>171</v>
      </c>
      <c r="AU175" s="141" t="s">
        <v>83</v>
      </c>
      <c r="AV175" s="13" t="s">
        <v>83</v>
      </c>
      <c r="AW175" s="13" t="s">
        <v>30</v>
      </c>
      <c r="AX175" s="13" t="s">
        <v>74</v>
      </c>
      <c r="AY175" s="141" t="s">
        <v>163</v>
      </c>
    </row>
    <row r="176" spans="1:65" s="14" customFormat="1">
      <c r="B176" s="222"/>
      <c r="C176" s="223"/>
      <c r="D176" s="218" t="s">
        <v>171</v>
      </c>
      <c r="E176" s="224" t="s">
        <v>1</v>
      </c>
      <c r="F176" s="225" t="s">
        <v>173</v>
      </c>
      <c r="G176" s="223"/>
      <c r="H176" s="226">
        <v>127.73399999999999</v>
      </c>
      <c r="I176" s="223"/>
      <c r="J176" s="223"/>
      <c r="K176" s="223"/>
      <c r="L176" s="145"/>
      <c r="M176" s="147"/>
      <c r="N176" s="148"/>
      <c r="O176" s="148"/>
      <c r="P176" s="148"/>
      <c r="Q176" s="148"/>
      <c r="R176" s="148"/>
      <c r="S176" s="148"/>
      <c r="T176" s="149"/>
      <c r="AT176" s="146" t="s">
        <v>171</v>
      </c>
      <c r="AU176" s="146" t="s">
        <v>83</v>
      </c>
      <c r="AV176" s="14" t="s">
        <v>174</v>
      </c>
      <c r="AW176" s="14" t="s">
        <v>30</v>
      </c>
      <c r="AX176" s="14" t="s">
        <v>8</v>
      </c>
      <c r="AY176" s="146" t="s">
        <v>163</v>
      </c>
    </row>
    <row r="177" spans="1:65" s="12" customFormat="1" ht="22.9" customHeight="1">
      <c r="B177" s="203"/>
      <c r="C177" s="204"/>
      <c r="D177" s="205" t="s">
        <v>73</v>
      </c>
      <c r="E177" s="208" t="s">
        <v>83</v>
      </c>
      <c r="F177" s="208" t="s">
        <v>231</v>
      </c>
      <c r="G177" s="204"/>
      <c r="H177" s="204"/>
      <c r="I177" s="204"/>
      <c r="J177" s="209">
        <f>BK177</f>
        <v>0</v>
      </c>
      <c r="K177" s="204"/>
      <c r="L177" s="126"/>
      <c r="M177" s="128"/>
      <c r="N177" s="129"/>
      <c r="O177" s="129"/>
      <c r="P177" s="130">
        <f>SUM(P178:P209)</f>
        <v>388.92313500000006</v>
      </c>
      <c r="Q177" s="129"/>
      <c r="R177" s="130">
        <f>SUM(R178:R209)</f>
        <v>284.58179747281997</v>
      </c>
      <c r="S177" s="129"/>
      <c r="T177" s="131">
        <f>SUM(T178:T209)</f>
        <v>0</v>
      </c>
      <c r="AR177" s="127" t="s">
        <v>8</v>
      </c>
      <c r="AT177" s="132" t="s">
        <v>73</v>
      </c>
      <c r="AU177" s="132" t="s">
        <v>8</v>
      </c>
      <c r="AY177" s="127" t="s">
        <v>163</v>
      </c>
      <c r="BK177" s="133">
        <f>SUM(BK178:BK209)</f>
        <v>0</v>
      </c>
    </row>
    <row r="178" spans="1:65" s="2" customFormat="1" ht="24.2" customHeight="1">
      <c r="A178" s="29"/>
      <c r="B178" s="190"/>
      <c r="C178" s="210" t="s">
        <v>9</v>
      </c>
      <c r="D178" s="210" t="s">
        <v>165</v>
      </c>
      <c r="E178" s="211" t="s">
        <v>232</v>
      </c>
      <c r="F178" s="212" t="s">
        <v>233</v>
      </c>
      <c r="G178" s="213" t="s">
        <v>234</v>
      </c>
      <c r="H178" s="214">
        <v>106.44499999999999</v>
      </c>
      <c r="I178" s="175"/>
      <c r="J178" s="215">
        <f>ROUND(I178*H178,0)</f>
        <v>0</v>
      </c>
      <c r="K178" s="212" t="s">
        <v>178</v>
      </c>
      <c r="L178" s="30"/>
      <c r="M178" s="134" t="s">
        <v>1</v>
      </c>
      <c r="N178" s="135" t="s">
        <v>39</v>
      </c>
      <c r="O178" s="136">
        <v>8.8999999999999996E-2</v>
      </c>
      <c r="P178" s="136">
        <f>O178*H178</f>
        <v>9.4736049999999992</v>
      </c>
      <c r="Q178" s="136">
        <v>3.0945000000000001E-4</v>
      </c>
      <c r="R178" s="136">
        <f>Q178*H178</f>
        <v>3.2939405249999998E-2</v>
      </c>
      <c r="S178" s="136">
        <v>0</v>
      </c>
      <c r="T178" s="137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38" t="s">
        <v>169</v>
      </c>
      <c r="AT178" s="138" t="s">
        <v>165</v>
      </c>
      <c r="AU178" s="138" t="s">
        <v>83</v>
      </c>
      <c r="AY178" s="17" t="s">
        <v>163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7" t="s">
        <v>8</v>
      </c>
      <c r="BK178" s="139">
        <f>ROUND(I178*H178,0)</f>
        <v>0</v>
      </c>
      <c r="BL178" s="17" t="s">
        <v>169</v>
      </c>
      <c r="BM178" s="138" t="s">
        <v>235</v>
      </c>
    </row>
    <row r="179" spans="1:65" s="13" customFormat="1">
      <c r="B179" s="216"/>
      <c r="C179" s="217"/>
      <c r="D179" s="218" t="s">
        <v>171</v>
      </c>
      <c r="E179" s="219" t="s">
        <v>1</v>
      </c>
      <c r="F179" s="220" t="s">
        <v>236</v>
      </c>
      <c r="G179" s="217"/>
      <c r="H179" s="221">
        <v>106.44499999999999</v>
      </c>
      <c r="I179" s="217"/>
      <c r="J179" s="217"/>
      <c r="K179" s="217"/>
      <c r="L179" s="140"/>
      <c r="M179" s="142"/>
      <c r="N179" s="143"/>
      <c r="O179" s="143"/>
      <c r="P179" s="143"/>
      <c r="Q179" s="143"/>
      <c r="R179" s="143"/>
      <c r="S179" s="143"/>
      <c r="T179" s="144"/>
      <c r="AT179" s="141" t="s">
        <v>171</v>
      </c>
      <c r="AU179" s="141" t="s">
        <v>83</v>
      </c>
      <c r="AV179" s="13" t="s">
        <v>83</v>
      </c>
      <c r="AW179" s="13" t="s">
        <v>30</v>
      </c>
      <c r="AX179" s="13" t="s">
        <v>8</v>
      </c>
      <c r="AY179" s="141" t="s">
        <v>163</v>
      </c>
    </row>
    <row r="180" spans="1:65" s="2" customFormat="1" ht="24.2" customHeight="1">
      <c r="A180" s="29"/>
      <c r="B180" s="190"/>
      <c r="C180" s="227" t="s">
        <v>237</v>
      </c>
      <c r="D180" s="227" t="s">
        <v>238</v>
      </c>
      <c r="E180" s="228" t="s">
        <v>239</v>
      </c>
      <c r="F180" s="229" t="s">
        <v>240</v>
      </c>
      <c r="G180" s="230" t="s">
        <v>234</v>
      </c>
      <c r="H180" s="231">
        <v>117.09</v>
      </c>
      <c r="I180" s="176"/>
      <c r="J180" s="232">
        <f>ROUND(I180*H180,0)</f>
        <v>0</v>
      </c>
      <c r="K180" s="229" t="s">
        <v>178</v>
      </c>
      <c r="L180" s="150"/>
      <c r="M180" s="151" t="s">
        <v>1</v>
      </c>
      <c r="N180" s="152" t="s">
        <v>39</v>
      </c>
      <c r="O180" s="136">
        <v>0</v>
      </c>
      <c r="P180" s="136">
        <f>O180*H180</f>
        <v>0</v>
      </c>
      <c r="Q180" s="136">
        <v>2.9999999999999997E-4</v>
      </c>
      <c r="R180" s="136">
        <f>Q180*H180</f>
        <v>3.5126999999999999E-2</v>
      </c>
      <c r="S180" s="136">
        <v>0</v>
      </c>
      <c r="T180" s="137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38" t="s">
        <v>201</v>
      </c>
      <c r="AT180" s="138" t="s">
        <v>238</v>
      </c>
      <c r="AU180" s="138" t="s">
        <v>83</v>
      </c>
      <c r="AY180" s="17" t="s">
        <v>163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7" t="s">
        <v>8</v>
      </c>
      <c r="BK180" s="139">
        <f>ROUND(I180*H180,0)</f>
        <v>0</v>
      </c>
      <c r="BL180" s="17" t="s">
        <v>169</v>
      </c>
      <c r="BM180" s="138" t="s">
        <v>241</v>
      </c>
    </row>
    <row r="181" spans="1:65" s="13" customFormat="1">
      <c r="B181" s="216"/>
      <c r="C181" s="217"/>
      <c r="D181" s="218" t="s">
        <v>171</v>
      </c>
      <c r="E181" s="219" t="s">
        <v>1</v>
      </c>
      <c r="F181" s="220" t="s">
        <v>242</v>
      </c>
      <c r="G181" s="217"/>
      <c r="H181" s="221">
        <v>117.09</v>
      </c>
      <c r="I181" s="217"/>
      <c r="J181" s="217"/>
      <c r="K181" s="217"/>
      <c r="L181" s="140"/>
      <c r="M181" s="142"/>
      <c r="N181" s="143"/>
      <c r="O181" s="143"/>
      <c r="P181" s="143"/>
      <c r="Q181" s="143"/>
      <c r="R181" s="143"/>
      <c r="S181" s="143"/>
      <c r="T181" s="144"/>
      <c r="AT181" s="141" t="s">
        <v>171</v>
      </c>
      <c r="AU181" s="141" t="s">
        <v>83</v>
      </c>
      <c r="AV181" s="13" t="s">
        <v>83</v>
      </c>
      <c r="AW181" s="13" t="s">
        <v>30</v>
      </c>
      <c r="AX181" s="13" t="s">
        <v>8</v>
      </c>
      <c r="AY181" s="141" t="s">
        <v>163</v>
      </c>
    </row>
    <row r="182" spans="1:65" s="2" customFormat="1" ht="37.9" customHeight="1">
      <c r="A182" s="29"/>
      <c r="B182" s="190"/>
      <c r="C182" s="210" t="s">
        <v>243</v>
      </c>
      <c r="D182" s="210" t="s">
        <v>165</v>
      </c>
      <c r="E182" s="211" t="s">
        <v>244</v>
      </c>
      <c r="F182" s="212" t="s">
        <v>245</v>
      </c>
      <c r="G182" s="213" t="s">
        <v>246</v>
      </c>
      <c r="H182" s="214">
        <v>106.44499999999999</v>
      </c>
      <c r="I182" s="175"/>
      <c r="J182" s="215">
        <f>ROUND(I182*H182,0)</f>
        <v>0</v>
      </c>
      <c r="K182" s="212" t="s">
        <v>178</v>
      </c>
      <c r="L182" s="30"/>
      <c r="M182" s="134" t="s">
        <v>1</v>
      </c>
      <c r="N182" s="135" t="s">
        <v>39</v>
      </c>
      <c r="O182" s="136">
        <v>0.39</v>
      </c>
      <c r="P182" s="136">
        <f>O182*H182</f>
        <v>41.513550000000002</v>
      </c>
      <c r="Q182" s="136">
        <v>0.20439779999999999</v>
      </c>
      <c r="R182" s="136">
        <f>Q182*H182</f>
        <v>21.757123820999997</v>
      </c>
      <c r="S182" s="136">
        <v>0</v>
      </c>
      <c r="T182" s="137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38" t="s">
        <v>169</v>
      </c>
      <c r="AT182" s="138" t="s">
        <v>165</v>
      </c>
      <c r="AU182" s="138" t="s">
        <v>83</v>
      </c>
      <c r="AY182" s="17" t="s">
        <v>163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7" t="s">
        <v>8</v>
      </c>
      <c r="BK182" s="139">
        <f>ROUND(I182*H182,0)</f>
        <v>0</v>
      </c>
      <c r="BL182" s="17" t="s">
        <v>169</v>
      </c>
      <c r="BM182" s="138" t="s">
        <v>247</v>
      </c>
    </row>
    <row r="183" spans="1:65" s="13" customFormat="1">
      <c r="B183" s="216"/>
      <c r="C183" s="217"/>
      <c r="D183" s="218" t="s">
        <v>171</v>
      </c>
      <c r="E183" s="219" t="s">
        <v>1</v>
      </c>
      <c r="F183" s="220" t="s">
        <v>248</v>
      </c>
      <c r="G183" s="217"/>
      <c r="H183" s="221">
        <v>106.44499999999999</v>
      </c>
      <c r="I183" s="217"/>
      <c r="J183" s="217"/>
      <c r="K183" s="217"/>
      <c r="L183" s="140"/>
      <c r="M183" s="142"/>
      <c r="N183" s="143"/>
      <c r="O183" s="143"/>
      <c r="P183" s="143"/>
      <c r="Q183" s="143"/>
      <c r="R183" s="143"/>
      <c r="S183" s="143"/>
      <c r="T183" s="144"/>
      <c r="AT183" s="141" t="s">
        <v>171</v>
      </c>
      <c r="AU183" s="141" t="s">
        <v>83</v>
      </c>
      <c r="AV183" s="13" t="s">
        <v>83</v>
      </c>
      <c r="AW183" s="13" t="s">
        <v>30</v>
      </c>
      <c r="AX183" s="13" t="s">
        <v>8</v>
      </c>
      <c r="AY183" s="141" t="s">
        <v>163</v>
      </c>
    </row>
    <row r="184" spans="1:65" s="2" customFormat="1" ht="14.45" customHeight="1">
      <c r="A184" s="29"/>
      <c r="B184" s="190"/>
      <c r="C184" s="210" t="s">
        <v>249</v>
      </c>
      <c r="D184" s="210" t="s">
        <v>165</v>
      </c>
      <c r="E184" s="211" t="s">
        <v>250</v>
      </c>
      <c r="F184" s="212" t="s">
        <v>251</v>
      </c>
      <c r="G184" s="213" t="s">
        <v>168</v>
      </c>
      <c r="H184" s="214">
        <v>19.408000000000001</v>
      </c>
      <c r="I184" s="175"/>
      <c r="J184" s="215">
        <f>ROUND(I184*H184,0)</f>
        <v>0</v>
      </c>
      <c r="K184" s="212" t="s">
        <v>178</v>
      </c>
      <c r="L184" s="30"/>
      <c r="M184" s="134" t="s">
        <v>1</v>
      </c>
      <c r="N184" s="135" t="s">
        <v>39</v>
      </c>
      <c r="O184" s="136">
        <v>0.58399999999999996</v>
      </c>
      <c r="P184" s="136">
        <f>O184*H184</f>
        <v>11.334272</v>
      </c>
      <c r="Q184" s="136">
        <v>2.2563422040000001</v>
      </c>
      <c r="R184" s="136">
        <f>Q184*H184</f>
        <v>43.791089495232008</v>
      </c>
      <c r="S184" s="136">
        <v>0</v>
      </c>
      <c r="T184" s="137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38" t="s">
        <v>169</v>
      </c>
      <c r="AT184" s="138" t="s">
        <v>165</v>
      </c>
      <c r="AU184" s="138" t="s">
        <v>83</v>
      </c>
      <c r="AY184" s="17" t="s">
        <v>163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7" t="s">
        <v>8</v>
      </c>
      <c r="BK184" s="139">
        <f>ROUND(I184*H184,0)</f>
        <v>0</v>
      </c>
      <c r="BL184" s="17" t="s">
        <v>169</v>
      </c>
      <c r="BM184" s="138" t="s">
        <v>252</v>
      </c>
    </row>
    <row r="185" spans="1:65" s="13" customFormat="1" ht="22.5">
      <c r="B185" s="216"/>
      <c r="C185" s="217"/>
      <c r="D185" s="218" t="s">
        <v>171</v>
      </c>
      <c r="E185" s="219" t="s">
        <v>1</v>
      </c>
      <c r="F185" s="220" t="s">
        <v>253</v>
      </c>
      <c r="G185" s="217"/>
      <c r="H185" s="221">
        <v>19.16</v>
      </c>
      <c r="I185" s="217"/>
      <c r="J185" s="217"/>
      <c r="K185" s="217"/>
      <c r="L185" s="140"/>
      <c r="M185" s="142"/>
      <c r="N185" s="143"/>
      <c r="O185" s="143"/>
      <c r="P185" s="143"/>
      <c r="Q185" s="143"/>
      <c r="R185" s="143"/>
      <c r="S185" s="143"/>
      <c r="T185" s="144"/>
      <c r="AT185" s="141" t="s">
        <v>171</v>
      </c>
      <c r="AU185" s="141" t="s">
        <v>83</v>
      </c>
      <c r="AV185" s="13" t="s">
        <v>83</v>
      </c>
      <c r="AW185" s="13" t="s">
        <v>30</v>
      </c>
      <c r="AX185" s="13" t="s">
        <v>74</v>
      </c>
      <c r="AY185" s="141" t="s">
        <v>163</v>
      </c>
    </row>
    <row r="186" spans="1:65" s="13" customFormat="1">
      <c r="B186" s="216"/>
      <c r="C186" s="217"/>
      <c r="D186" s="218" t="s">
        <v>171</v>
      </c>
      <c r="E186" s="219" t="s">
        <v>1</v>
      </c>
      <c r="F186" s="220" t="s">
        <v>254</v>
      </c>
      <c r="G186" s="217"/>
      <c r="H186" s="221">
        <v>0.248</v>
      </c>
      <c r="I186" s="217"/>
      <c r="J186" s="217"/>
      <c r="K186" s="217"/>
      <c r="L186" s="140"/>
      <c r="M186" s="142"/>
      <c r="N186" s="143"/>
      <c r="O186" s="143"/>
      <c r="P186" s="143"/>
      <c r="Q186" s="143"/>
      <c r="R186" s="143"/>
      <c r="S186" s="143"/>
      <c r="T186" s="144"/>
      <c r="AT186" s="141" t="s">
        <v>171</v>
      </c>
      <c r="AU186" s="141" t="s">
        <v>83</v>
      </c>
      <c r="AV186" s="13" t="s">
        <v>83</v>
      </c>
      <c r="AW186" s="13" t="s">
        <v>30</v>
      </c>
      <c r="AX186" s="13" t="s">
        <v>74</v>
      </c>
      <c r="AY186" s="141" t="s">
        <v>163</v>
      </c>
    </row>
    <row r="187" spans="1:65" s="14" customFormat="1">
      <c r="B187" s="222"/>
      <c r="C187" s="223"/>
      <c r="D187" s="218" t="s">
        <v>171</v>
      </c>
      <c r="E187" s="224" t="s">
        <v>1</v>
      </c>
      <c r="F187" s="225" t="s">
        <v>173</v>
      </c>
      <c r="G187" s="223"/>
      <c r="H187" s="226">
        <v>19.408000000000001</v>
      </c>
      <c r="I187" s="223"/>
      <c r="J187" s="223"/>
      <c r="K187" s="223"/>
      <c r="L187" s="145"/>
      <c r="M187" s="147"/>
      <c r="N187" s="148"/>
      <c r="O187" s="148"/>
      <c r="P187" s="148"/>
      <c r="Q187" s="148"/>
      <c r="R187" s="148"/>
      <c r="S187" s="148"/>
      <c r="T187" s="149"/>
      <c r="AT187" s="146" t="s">
        <v>171</v>
      </c>
      <c r="AU187" s="146" t="s">
        <v>83</v>
      </c>
      <c r="AV187" s="14" t="s">
        <v>174</v>
      </c>
      <c r="AW187" s="14" t="s">
        <v>30</v>
      </c>
      <c r="AX187" s="14" t="s">
        <v>8</v>
      </c>
      <c r="AY187" s="146" t="s">
        <v>163</v>
      </c>
    </row>
    <row r="188" spans="1:65" s="2" customFormat="1" ht="24.2" customHeight="1">
      <c r="A188" s="29"/>
      <c r="B188" s="190"/>
      <c r="C188" s="210" t="s">
        <v>255</v>
      </c>
      <c r="D188" s="210" t="s">
        <v>165</v>
      </c>
      <c r="E188" s="211" t="s">
        <v>256</v>
      </c>
      <c r="F188" s="212" t="s">
        <v>257</v>
      </c>
      <c r="G188" s="213" t="s">
        <v>168</v>
      </c>
      <c r="H188" s="214">
        <v>32.347000000000001</v>
      </c>
      <c r="I188" s="175"/>
      <c r="J188" s="215">
        <f>ROUND(I188*H188,0)</f>
        <v>0</v>
      </c>
      <c r="K188" s="212" t="s">
        <v>178</v>
      </c>
      <c r="L188" s="30"/>
      <c r="M188" s="134" t="s">
        <v>1</v>
      </c>
      <c r="N188" s="135" t="s">
        <v>39</v>
      </c>
      <c r="O188" s="136">
        <v>0.629</v>
      </c>
      <c r="P188" s="136">
        <f>O188*H188</f>
        <v>20.346263</v>
      </c>
      <c r="Q188" s="136">
        <v>2.4532922039999998</v>
      </c>
      <c r="R188" s="136">
        <f>Q188*H188</f>
        <v>79.356642922787998</v>
      </c>
      <c r="S188" s="136">
        <v>0</v>
      </c>
      <c r="T188" s="137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38" t="s">
        <v>169</v>
      </c>
      <c r="AT188" s="138" t="s">
        <v>165</v>
      </c>
      <c r="AU188" s="138" t="s">
        <v>83</v>
      </c>
      <c r="AY188" s="17" t="s">
        <v>163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7" t="s">
        <v>8</v>
      </c>
      <c r="BK188" s="139">
        <f>ROUND(I188*H188,0)</f>
        <v>0</v>
      </c>
      <c r="BL188" s="17" t="s">
        <v>169</v>
      </c>
      <c r="BM188" s="138" t="s">
        <v>258</v>
      </c>
    </row>
    <row r="189" spans="1:65" s="13" customFormat="1">
      <c r="B189" s="216"/>
      <c r="C189" s="217"/>
      <c r="D189" s="218" t="s">
        <v>171</v>
      </c>
      <c r="E189" s="219" t="s">
        <v>1</v>
      </c>
      <c r="F189" s="220" t="s">
        <v>259</v>
      </c>
      <c r="G189" s="217"/>
      <c r="H189" s="221">
        <v>31.934000000000001</v>
      </c>
      <c r="I189" s="217"/>
      <c r="J189" s="217"/>
      <c r="K189" s="217"/>
      <c r="L189" s="140"/>
      <c r="M189" s="142"/>
      <c r="N189" s="143"/>
      <c r="O189" s="143"/>
      <c r="P189" s="143"/>
      <c r="Q189" s="143"/>
      <c r="R189" s="143"/>
      <c r="S189" s="143"/>
      <c r="T189" s="144"/>
      <c r="AT189" s="141" t="s">
        <v>171</v>
      </c>
      <c r="AU189" s="141" t="s">
        <v>83</v>
      </c>
      <c r="AV189" s="13" t="s">
        <v>83</v>
      </c>
      <c r="AW189" s="13" t="s">
        <v>30</v>
      </c>
      <c r="AX189" s="13" t="s">
        <v>74</v>
      </c>
      <c r="AY189" s="141" t="s">
        <v>163</v>
      </c>
    </row>
    <row r="190" spans="1:65" s="13" customFormat="1">
      <c r="B190" s="216"/>
      <c r="C190" s="217"/>
      <c r="D190" s="218" t="s">
        <v>171</v>
      </c>
      <c r="E190" s="219" t="s">
        <v>1</v>
      </c>
      <c r="F190" s="220" t="s">
        <v>260</v>
      </c>
      <c r="G190" s="217"/>
      <c r="H190" s="221">
        <v>0.41299999999999998</v>
      </c>
      <c r="I190" s="217"/>
      <c r="J190" s="217"/>
      <c r="K190" s="217"/>
      <c r="L190" s="140"/>
      <c r="M190" s="142"/>
      <c r="N190" s="143"/>
      <c r="O190" s="143"/>
      <c r="P190" s="143"/>
      <c r="Q190" s="143"/>
      <c r="R190" s="143"/>
      <c r="S190" s="143"/>
      <c r="T190" s="144"/>
      <c r="AT190" s="141" t="s">
        <v>171</v>
      </c>
      <c r="AU190" s="141" t="s">
        <v>83</v>
      </c>
      <c r="AV190" s="13" t="s">
        <v>83</v>
      </c>
      <c r="AW190" s="13" t="s">
        <v>30</v>
      </c>
      <c r="AX190" s="13" t="s">
        <v>74</v>
      </c>
      <c r="AY190" s="141" t="s">
        <v>163</v>
      </c>
    </row>
    <row r="191" spans="1:65" s="14" customFormat="1">
      <c r="B191" s="222"/>
      <c r="C191" s="223"/>
      <c r="D191" s="218" t="s">
        <v>171</v>
      </c>
      <c r="E191" s="224" t="s">
        <v>1</v>
      </c>
      <c r="F191" s="225" t="s">
        <v>173</v>
      </c>
      <c r="G191" s="223"/>
      <c r="H191" s="226">
        <v>32.347000000000001</v>
      </c>
      <c r="I191" s="223"/>
      <c r="J191" s="223"/>
      <c r="K191" s="223"/>
      <c r="L191" s="145"/>
      <c r="M191" s="147"/>
      <c r="N191" s="148"/>
      <c r="O191" s="148"/>
      <c r="P191" s="148"/>
      <c r="Q191" s="148"/>
      <c r="R191" s="148"/>
      <c r="S191" s="148"/>
      <c r="T191" s="149"/>
      <c r="AT191" s="146" t="s">
        <v>171</v>
      </c>
      <c r="AU191" s="146" t="s">
        <v>83</v>
      </c>
      <c r="AV191" s="14" t="s">
        <v>174</v>
      </c>
      <c r="AW191" s="14" t="s">
        <v>30</v>
      </c>
      <c r="AX191" s="14" t="s">
        <v>8</v>
      </c>
      <c r="AY191" s="146" t="s">
        <v>163</v>
      </c>
    </row>
    <row r="192" spans="1:65" s="2" customFormat="1" ht="14.45" customHeight="1">
      <c r="A192" s="29"/>
      <c r="B192" s="190"/>
      <c r="C192" s="210" t="s">
        <v>261</v>
      </c>
      <c r="D192" s="210" t="s">
        <v>165</v>
      </c>
      <c r="E192" s="211" t="s">
        <v>262</v>
      </c>
      <c r="F192" s="212" t="s">
        <v>263</v>
      </c>
      <c r="G192" s="213" t="s">
        <v>234</v>
      </c>
      <c r="H192" s="214">
        <v>66.266999999999996</v>
      </c>
      <c r="I192" s="175"/>
      <c r="J192" s="215">
        <f>ROUND(I192*H192,0)</f>
        <v>0</v>
      </c>
      <c r="K192" s="212" t="s">
        <v>178</v>
      </c>
      <c r="L192" s="30"/>
      <c r="M192" s="134" t="s">
        <v>1</v>
      </c>
      <c r="N192" s="135" t="s">
        <v>39</v>
      </c>
      <c r="O192" s="136">
        <v>0.3</v>
      </c>
      <c r="P192" s="136">
        <f>O192*H192</f>
        <v>19.880099999999999</v>
      </c>
      <c r="Q192" s="136">
        <v>2.4719E-3</v>
      </c>
      <c r="R192" s="136">
        <f>Q192*H192</f>
        <v>0.16380539729999999</v>
      </c>
      <c r="S192" s="136">
        <v>0</v>
      </c>
      <c r="T192" s="137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38" t="s">
        <v>169</v>
      </c>
      <c r="AT192" s="138" t="s">
        <v>165</v>
      </c>
      <c r="AU192" s="138" t="s">
        <v>83</v>
      </c>
      <c r="AY192" s="17" t="s">
        <v>163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7" t="s">
        <v>8</v>
      </c>
      <c r="BK192" s="139">
        <f>ROUND(I192*H192,0)</f>
        <v>0</v>
      </c>
      <c r="BL192" s="17" t="s">
        <v>169</v>
      </c>
      <c r="BM192" s="138" t="s">
        <v>264</v>
      </c>
    </row>
    <row r="193" spans="1:65" s="13" customFormat="1">
      <c r="B193" s="216"/>
      <c r="C193" s="217"/>
      <c r="D193" s="218" t="s">
        <v>171</v>
      </c>
      <c r="E193" s="219" t="s">
        <v>1</v>
      </c>
      <c r="F193" s="220" t="s">
        <v>265</v>
      </c>
      <c r="G193" s="217"/>
      <c r="H193" s="221">
        <v>66.266999999999996</v>
      </c>
      <c r="I193" s="217"/>
      <c r="J193" s="217"/>
      <c r="K193" s="217"/>
      <c r="L193" s="140"/>
      <c r="M193" s="142"/>
      <c r="N193" s="143"/>
      <c r="O193" s="143"/>
      <c r="P193" s="143"/>
      <c r="Q193" s="143"/>
      <c r="R193" s="143"/>
      <c r="S193" s="143"/>
      <c r="T193" s="144"/>
      <c r="AT193" s="141" t="s">
        <v>171</v>
      </c>
      <c r="AU193" s="141" t="s">
        <v>83</v>
      </c>
      <c r="AV193" s="13" t="s">
        <v>83</v>
      </c>
      <c r="AW193" s="13" t="s">
        <v>30</v>
      </c>
      <c r="AX193" s="13" t="s">
        <v>74</v>
      </c>
      <c r="AY193" s="141" t="s">
        <v>163</v>
      </c>
    </row>
    <row r="194" spans="1:65" s="14" customFormat="1">
      <c r="B194" s="222"/>
      <c r="C194" s="223"/>
      <c r="D194" s="218" t="s">
        <v>171</v>
      </c>
      <c r="E194" s="224" t="s">
        <v>1</v>
      </c>
      <c r="F194" s="225" t="s">
        <v>173</v>
      </c>
      <c r="G194" s="223"/>
      <c r="H194" s="226">
        <v>66.266999999999996</v>
      </c>
      <c r="I194" s="223"/>
      <c r="J194" s="223"/>
      <c r="K194" s="223"/>
      <c r="L194" s="145"/>
      <c r="M194" s="147"/>
      <c r="N194" s="148"/>
      <c r="O194" s="148"/>
      <c r="P194" s="148"/>
      <c r="Q194" s="148"/>
      <c r="R194" s="148"/>
      <c r="S194" s="148"/>
      <c r="T194" s="149"/>
      <c r="AT194" s="146" t="s">
        <v>171</v>
      </c>
      <c r="AU194" s="146" t="s">
        <v>83</v>
      </c>
      <c r="AV194" s="14" t="s">
        <v>174</v>
      </c>
      <c r="AW194" s="14" t="s">
        <v>30</v>
      </c>
      <c r="AX194" s="14" t="s">
        <v>8</v>
      </c>
      <c r="AY194" s="146" t="s">
        <v>163</v>
      </c>
    </row>
    <row r="195" spans="1:65" s="2" customFormat="1" ht="14.45" customHeight="1">
      <c r="A195" s="29"/>
      <c r="B195" s="190"/>
      <c r="C195" s="210" t="s">
        <v>7</v>
      </c>
      <c r="D195" s="210" t="s">
        <v>165</v>
      </c>
      <c r="E195" s="211" t="s">
        <v>266</v>
      </c>
      <c r="F195" s="212" t="s">
        <v>267</v>
      </c>
      <c r="G195" s="213" t="s">
        <v>234</v>
      </c>
      <c r="H195" s="214">
        <v>66.266999999999996</v>
      </c>
      <c r="I195" s="175"/>
      <c r="J195" s="215">
        <f>ROUND(I195*H195,0)</f>
        <v>0</v>
      </c>
      <c r="K195" s="212" t="s">
        <v>178</v>
      </c>
      <c r="L195" s="30"/>
      <c r="M195" s="134" t="s">
        <v>1</v>
      </c>
      <c r="N195" s="135" t="s">
        <v>39</v>
      </c>
      <c r="O195" s="136">
        <v>0.152</v>
      </c>
      <c r="P195" s="136">
        <f>O195*H195</f>
        <v>10.072583999999999</v>
      </c>
      <c r="Q195" s="136">
        <v>0</v>
      </c>
      <c r="R195" s="136">
        <f>Q195*H195</f>
        <v>0</v>
      </c>
      <c r="S195" s="136">
        <v>0</v>
      </c>
      <c r="T195" s="137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38" t="s">
        <v>169</v>
      </c>
      <c r="AT195" s="138" t="s">
        <v>165</v>
      </c>
      <c r="AU195" s="138" t="s">
        <v>83</v>
      </c>
      <c r="AY195" s="17" t="s">
        <v>163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7" t="s">
        <v>8</v>
      </c>
      <c r="BK195" s="139">
        <f>ROUND(I195*H195,0)</f>
        <v>0</v>
      </c>
      <c r="BL195" s="17" t="s">
        <v>169</v>
      </c>
      <c r="BM195" s="138" t="s">
        <v>268</v>
      </c>
    </row>
    <row r="196" spans="1:65" s="2" customFormat="1" ht="14.45" customHeight="1">
      <c r="A196" s="29"/>
      <c r="B196" s="190"/>
      <c r="C196" s="210" t="s">
        <v>269</v>
      </c>
      <c r="D196" s="210" t="s">
        <v>165</v>
      </c>
      <c r="E196" s="211" t="s">
        <v>270</v>
      </c>
      <c r="F196" s="212" t="s">
        <v>271</v>
      </c>
      <c r="G196" s="213" t="s">
        <v>213</v>
      </c>
      <c r="H196" s="214">
        <v>0.1</v>
      </c>
      <c r="I196" s="175"/>
      <c r="J196" s="215">
        <f>ROUND(I196*H196,0)</f>
        <v>0</v>
      </c>
      <c r="K196" s="212" t="s">
        <v>178</v>
      </c>
      <c r="L196" s="30"/>
      <c r="M196" s="134" t="s">
        <v>1</v>
      </c>
      <c r="N196" s="135" t="s">
        <v>39</v>
      </c>
      <c r="O196" s="136">
        <v>20.28</v>
      </c>
      <c r="P196" s="136">
        <f>O196*H196</f>
        <v>2.028</v>
      </c>
      <c r="Q196" s="136">
        <v>1.0596208</v>
      </c>
      <c r="R196" s="136">
        <f>Q196*H196</f>
        <v>0.10596208000000001</v>
      </c>
      <c r="S196" s="136">
        <v>0</v>
      </c>
      <c r="T196" s="137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38" t="s">
        <v>169</v>
      </c>
      <c r="AT196" s="138" t="s">
        <v>165</v>
      </c>
      <c r="AU196" s="138" t="s">
        <v>83</v>
      </c>
      <c r="AY196" s="17" t="s">
        <v>163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7" t="s">
        <v>8</v>
      </c>
      <c r="BK196" s="139">
        <f>ROUND(I196*H196,0)</f>
        <v>0</v>
      </c>
      <c r="BL196" s="17" t="s">
        <v>169</v>
      </c>
      <c r="BM196" s="138" t="s">
        <v>272</v>
      </c>
    </row>
    <row r="197" spans="1:65" s="13" customFormat="1">
      <c r="B197" s="216"/>
      <c r="C197" s="217"/>
      <c r="D197" s="218" t="s">
        <v>171</v>
      </c>
      <c r="E197" s="219" t="s">
        <v>1</v>
      </c>
      <c r="F197" s="220" t="s">
        <v>273</v>
      </c>
      <c r="G197" s="217"/>
      <c r="H197" s="221">
        <v>0.1</v>
      </c>
      <c r="I197" s="233"/>
      <c r="J197" s="217"/>
      <c r="K197" s="217"/>
      <c r="L197" s="140"/>
      <c r="M197" s="142"/>
      <c r="N197" s="143"/>
      <c r="O197" s="143"/>
      <c r="P197" s="143"/>
      <c r="Q197" s="143"/>
      <c r="R197" s="143"/>
      <c r="S197" s="143"/>
      <c r="T197" s="144"/>
      <c r="AT197" s="141" t="s">
        <v>171</v>
      </c>
      <c r="AU197" s="141" t="s">
        <v>83</v>
      </c>
      <c r="AV197" s="13" t="s">
        <v>83</v>
      </c>
      <c r="AW197" s="13" t="s">
        <v>30</v>
      </c>
      <c r="AX197" s="13" t="s">
        <v>8</v>
      </c>
      <c r="AY197" s="141" t="s">
        <v>163</v>
      </c>
    </row>
    <row r="198" spans="1:65" s="2" customFormat="1" ht="14.45" customHeight="1">
      <c r="A198" s="29"/>
      <c r="B198" s="190"/>
      <c r="C198" s="210" t="s">
        <v>274</v>
      </c>
      <c r="D198" s="210" t="s">
        <v>165</v>
      </c>
      <c r="E198" s="211" t="s">
        <v>275</v>
      </c>
      <c r="F198" s="212" t="s">
        <v>276</v>
      </c>
      <c r="G198" s="213" t="s">
        <v>213</v>
      </c>
      <c r="H198" s="214">
        <v>4.1310000000000002</v>
      </c>
      <c r="I198" s="175"/>
      <c r="J198" s="215">
        <f>ROUND(I198*H198,0)</f>
        <v>0</v>
      </c>
      <c r="K198" s="212" t="s">
        <v>178</v>
      </c>
      <c r="L198" s="30"/>
      <c r="M198" s="134" t="s">
        <v>1</v>
      </c>
      <c r="N198" s="135" t="s">
        <v>39</v>
      </c>
      <c r="O198" s="136">
        <v>23.968</v>
      </c>
      <c r="P198" s="136">
        <f>O198*H198</f>
        <v>99.011808000000002</v>
      </c>
      <c r="Q198" s="136">
        <v>1.0606207999999999</v>
      </c>
      <c r="R198" s="136">
        <f>Q198*H198</f>
        <v>4.3814245247999999</v>
      </c>
      <c r="S198" s="136">
        <v>0</v>
      </c>
      <c r="T198" s="137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38" t="s">
        <v>169</v>
      </c>
      <c r="AT198" s="138" t="s">
        <v>165</v>
      </c>
      <c r="AU198" s="138" t="s">
        <v>83</v>
      </c>
      <c r="AY198" s="17" t="s">
        <v>163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7" t="s">
        <v>8</v>
      </c>
      <c r="BK198" s="139">
        <f>ROUND(I198*H198,0)</f>
        <v>0</v>
      </c>
      <c r="BL198" s="17" t="s">
        <v>169</v>
      </c>
      <c r="BM198" s="138" t="s">
        <v>277</v>
      </c>
    </row>
    <row r="199" spans="1:65" s="13" customFormat="1">
      <c r="B199" s="216"/>
      <c r="C199" s="217"/>
      <c r="D199" s="218" t="s">
        <v>171</v>
      </c>
      <c r="E199" s="219" t="s">
        <v>1</v>
      </c>
      <c r="F199" s="220" t="s">
        <v>278</v>
      </c>
      <c r="G199" s="217"/>
      <c r="H199" s="221">
        <v>4.1310000000000002</v>
      </c>
      <c r="I199" s="217"/>
      <c r="J199" s="217"/>
      <c r="K199" s="217"/>
      <c r="L199" s="140"/>
      <c r="M199" s="142"/>
      <c r="N199" s="143"/>
      <c r="O199" s="143"/>
      <c r="P199" s="143"/>
      <c r="Q199" s="143"/>
      <c r="R199" s="143"/>
      <c r="S199" s="143"/>
      <c r="T199" s="144"/>
      <c r="AT199" s="141" t="s">
        <v>171</v>
      </c>
      <c r="AU199" s="141" t="s">
        <v>83</v>
      </c>
      <c r="AV199" s="13" t="s">
        <v>83</v>
      </c>
      <c r="AW199" s="13" t="s">
        <v>30</v>
      </c>
      <c r="AX199" s="13" t="s">
        <v>8</v>
      </c>
      <c r="AY199" s="141" t="s">
        <v>163</v>
      </c>
    </row>
    <row r="200" spans="1:65" s="2" customFormat="1" ht="24.2" customHeight="1">
      <c r="A200" s="29"/>
      <c r="B200" s="190"/>
      <c r="C200" s="210" t="s">
        <v>279</v>
      </c>
      <c r="D200" s="210" t="s">
        <v>165</v>
      </c>
      <c r="E200" s="211" t="s">
        <v>280</v>
      </c>
      <c r="F200" s="212" t="s">
        <v>281</v>
      </c>
      <c r="G200" s="213" t="s">
        <v>234</v>
      </c>
      <c r="H200" s="214">
        <v>168.13900000000001</v>
      </c>
      <c r="I200" s="175"/>
      <c r="J200" s="215">
        <f>ROUND(I200*H200,0)</f>
        <v>0</v>
      </c>
      <c r="K200" s="212" t="s">
        <v>178</v>
      </c>
      <c r="L200" s="30"/>
      <c r="M200" s="134" t="s">
        <v>1</v>
      </c>
      <c r="N200" s="135" t="s">
        <v>39</v>
      </c>
      <c r="O200" s="136">
        <v>0.78</v>
      </c>
      <c r="P200" s="136">
        <f>O200*H200</f>
        <v>131.14842000000002</v>
      </c>
      <c r="Q200" s="136">
        <v>0.58442640000000001</v>
      </c>
      <c r="R200" s="136">
        <f>Q200*H200</f>
        <v>98.264870469600012</v>
      </c>
      <c r="S200" s="136">
        <v>0</v>
      </c>
      <c r="T200" s="137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38" t="s">
        <v>169</v>
      </c>
      <c r="AT200" s="138" t="s">
        <v>165</v>
      </c>
      <c r="AU200" s="138" t="s">
        <v>83</v>
      </c>
      <c r="AY200" s="17" t="s">
        <v>163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7" t="s">
        <v>8</v>
      </c>
      <c r="BK200" s="139">
        <f>ROUND(I200*H200,0)</f>
        <v>0</v>
      </c>
      <c r="BL200" s="17" t="s">
        <v>169</v>
      </c>
      <c r="BM200" s="138" t="s">
        <v>282</v>
      </c>
    </row>
    <row r="201" spans="1:65" s="13" customFormat="1">
      <c r="B201" s="216"/>
      <c r="C201" s="217"/>
      <c r="D201" s="218" t="s">
        <v>171</v>
      </c>
      <c r="E201" s="219" t="s">
        <v>1</v>
      </c>
      <c r="F201" s="220" t="s">
        <v>283</v>
      </c>
      <c r="G201" s="217"/>
      <c r="H201" s="221">
        <v>23.081</v>
      </c>
      <c r="I201" s="217"/>
      <c r="J201" s="217"/>
      <c r="K201" s="217"/>
      <c r="L201" s="140"/>
      <c r="M201" s="142"/>
      <c r="N201" s="143"/>
      <c r="O201" s="143"/>
      <c r="P201" s="143"/>
      <c r="Q201" s="143"/>
      <c r="R201" s="143"/>
      <c r="S201" s="143"/>
      <c r="T201" s="144"/>
      <c r="AT201" s="141" t="s">
        <v>171</v>
      </c>
      <c r="AU201" s="141" t="s">
        <v>83</v>
      </c>
      <c r="AV201" s="13" t="s">
        <v>83</v>
      </c>
      <c r="AW201" s="13" t="s">
        <v>30</v>
      </c>
      <c r="AX201" s="13" t="s">
        <v>74</v>
      </c>
      <c r="AY201" s="141" t="s">
        <v>163</v>
      </c>
    </row>
    <row r="202" spans="1:65" s="13" customFormat="1">
      <c r="B202" s="216"/>
      <c r="C202" s="217"/>
      <c r="D202" s="218" t="s">
        <v>171</v>
      </c>
      <c r="E202" s="219" t="s">
        <v>1</v>
      </c>
      <c r="F202" s="220" t="s">
        <v>284</v>
      </c>
      <c r="G202" s="217"/>
      <c r="H202" s="221">
        <v>30.945</v>
      </c>
      <c r="I202" s="217"/>
      <c r="J202" s="217"/>
      <c r="K202" s="217"/>
      <c r="L202" s="140"/>
      <c r="M202" s="142"/>
      <c r="N202" s="143"/>
      <c r="O202" s="143"/>
      <c r="P202" s="143"/>
      <c r="Q202" s="143"/>
      <c r="R202" s="143"/>
      <c r="S202" s="143"/>
      <c r="T202" s="144"/>
      <c r="AT202" s="141" t="s">
        <v>171</v>
      </c>
      <c r="AU202" s="141" t="s">
        <v>83</v>
      </c>
      <c r="AV202" s="13" t="s">
        <v>83</v>
      </c>
      <c r="AW202" s="13" t="s">
        <v>30</v>
      </c>
      <c r="AX202" s="13" t="s">
        <v>74</v>
      </c>
      <c r="AY202" s="141" t="s">
        <v>163</v>
      </c>
    </row>
    <row r="203" spans="1:65" s="13" customFormat="1">
      <c r="B203" s="216"/>
      <c r="C203" s="217"/>
      <c r="D203" s="218" t="s">
        <v>171</v>
      </c>
      <c r="E203" s="219" t="s">
        <v>1</v>
      </c>
      <c r="F203" s="220" t="s">
        <v>285</v>
      </c>
      <c r="G203" s="217"/>
      <c r="H203" s="221">
        <v>117.863</v>
      </c>
      <c r="I203" s="217"/>
      <c r="J203" s="217"/>
      <c r="K203" s="217"/>
      <c r="L203" s="140"/>
      <c r="M203" s="142"/>
      <c r="N203" s="143"/>
      <c r="O203" s="143"/>
      <c r="P203" s="143"/>
      <c r="Q203" s="143"/>
      <c r="R203" s="143"/>
      <c r="S203" s="143"/>
      <c r="T203" s="144"/>
      <c r="AT203" s="141" t="s">
        <v>171</v>
      </c>
      <c r="AU203" s="141" t="s">
        <v>83</v>
      </c>
      <c r="AV203" s="13" t="s">
        <v>83</v>
      </c>
      <c r="AW203" s="13" t="s">
        <v>30</v>
      </c>
      <c r="AX203" s="13" t="s">
        <v>74</v>
      </c>
      <c r="AY203" s="141" t="s">
        <v>163</v>
      </c>
    </row>
    <row r="204" spans="1:65" s="13" customFormat="1">
      <c r="B204" s="216"/>
      <c r="C204" s="217"/>
      <c r="D204" s="218" t="s">
        <v>171</v>
      </c>
      <c r="E204" s="219" t="s">
        <v>1</v>
      </c>
      <c r="F204" s="220" t="s">
        <v>286</v>
      </c>
      <c r="G204" s="217"/>
      <c r="H204" s="221">
        <v>-3.75</v>
      </c>
      <c r="I204" s="217"/>
      <c r="J204" s="217"/>
      <c r="K204" s="217"/>
      <c r="L204" s="140"/>
      <c r="M204" s="142"/>
      <c r="N204" s="143"/>
      <c r="O204" s="143"/>
      <c r="P204" s="143"/>
      <c r="Q204" s="143"/>
      <c r="R204" s="143"/>
      <c r="S204" s="143"/>
      <c r="T204" s="144"/>
      <c r="AT204" s="141" t="s">
        <v>171</v>
      </c>
      <c r="AU204" s="141" t="s">
        <v>83</v>
      </c>
      <c r="AV204" s="13" t="s">
        <v>83</v>
      </c>
      <c r="AW204" s="13" t="s">
        <v>30</v>
      </c>
      <c r="AX204" s="13" t="s">
        <v>74</v>
      </c>
      <c r="AY204" s="141" t="s">
        <v>163</v>
      </c>
    </row>
    <row r="205" spans="1:65" s="14" customFormat="1">
      <c r="B205" s="222"/>
      <c r="C205" s="223"/>
      <c r="D205" s="218" t="s">
        <v>171</v>
      </c>
      <c r="E205" s="224" t="s">
        <v>1</v>
      </c>
      <c r="F205" s="225" t="s">
        <v>173</v>
      </c>
      <c r="G205" s="223"/>
      <c r="H205" s="226">
        <v>168.13900000000001</v>
      </c>
      <c r="I205" s="223"/>
      <c r="J205" s="223"/>
      <c r="K205" s="223"/>
      <c r="L205" s="145"/>
      <c r="M205" s="147"/>
      <c r="N205" s="148"/>
      <c r="O205" s="148"/>
      <c r="P205" s="148"/>
      <c r="Q205" s="148"/>
      <c r="R205" s="148"/>
      <c r="S205" s="148"/>
      <c r="T205" s="149"/>
      <c r="AT205" s="146" t="s">
        <v>171</v>
      </c>
      <c r="AU205" s="146" t="s">
        <v>83</v>
      </c>
      <c r="AV205" s="14" t="s">
        <v>174</v>
      </c>
      <c r="AW205" s="14" t="s">
        <v>30</v>
      </c>
      <c r="AX205" s="14" t="s">
        <v>8</v>
      </c>
      <c r="AY205" s="146" t="s">
        <v>163</v>
      </c>
    </row>
    <row r="206" spans="1:65" s="2" customFormat="1" ht="24.2" customHeight="1">
      <c r="A206" s="29"/>
      <c r="B206" s="190"/>
      <c r="C206" s="210" t="s">
        <v>287</v>
      </c>
      <c r="D206" s="210" t="s">
        <v>165</v>
      </c>
      <c r="E206" s="211" t="s">
        <v>288</v>
      </c>
      <c r="F206" s="212" t="s">
        <v>289</v>
      </c>
      <c r="G206" s="213" t="s">
        <v>234</v>
      </c>
      <c r="H206" s="214">
        <v>30.361000000000001</v>
      </c>
      <c r="I206" s="175"/>
      <c r="J206" s="215">
        <f>ROUND(I206*H206,0)</f>
        <v>0</v>
      </c>
      <c r="K206" s="212" t="s">
        <v>178</v>
      </c>
      <c r="L206" s="30"/>
      <c r="M206" s="134" t="s">
        <v>1</v>
      </c>
      <c r="N206" s="135" t="s">
        <v>39</v>
      </c>
      <c r="O206" s="136">
        <v>1.4530000000000001</v>
      </c>
      <c r="P206" s="136">
        <f>O206*H206</f>
        <v>44.114533000000002</v>
      </c>
      <c r="Q206" s="136">
        <v>1.20855085</v>
      </c>
      <c r="R206" s="136">
        <f>Q206*H206</f>
        <v>36.692812356849998</v>
      </c>
      <c r="S206" s="136">
        <v>0</v>
      </c>
      <c r="T206" s="137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38" t="s">
        <v>169</v>
      </c>
      <c r="AT206" s="138" t="s">
        <v>165</v>
      </c>
      <c r="AU206" s="138" t="s">
        <v>83</v>
      </c>
      <c r="AY206" s="17" t="s">
        <v>163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7" t="s">
        <v>8</v>
      </c>
      <c r="BK206" s="139">
        <f>ROUND(I206*H206,0)</f>
        <v>0</v>
      </c>
      <c r="BL206" s="17" t="s">
        <v>169</v>
      </c>
      <c r="BM206" s="138" t="s">
        <v>290</v>
      </c>
    </row>
    <row r="207" spans="1:65" s="13" customFormat="1">
      <c r="B207" s="216"/>
      <c r="C207" s="217"/>
      <c r="D207" s="218" t="s">
        <v>171</v>
      </c>
      <c r="E207" s="219" t="s">
        <v>1</v>
      </c>
      <c r="F207" s="220" t="s">
        <v>291</v>
      </c>
      <c r="G207" s="217"/>
      <c r="H207" s="221">
        <v>26.611000000000001</v>
      </c>
      <c r="I207" s="217"/>
      <c r="J207" s="217"/>
      <c r="K207" s="217"/>
      <c r="L207" s="140"/>
      <c r="M207" s="142"/>
      <c r="N207" s="143"/>
      <c r="O207" s="143"/>
      <c r="P207" s="143"/>
      <c r="Q207" s="143"/>
      <c r="R207" s="143"/>
      <c r="S207" s="143"/>
      <c r="T207" s="144"/>
      <c r="AT207" s="141" t="s">
        <v>171</v>
      </c>
      <c r="AU207" s="141" t="s">
        <v>83</v>
      </c>
      <c r="AV207" s="13" t="s">
        <v>83</v>
      </c>
      <c r="AW207" s="13" t="s">
        <v>30</v>
      </c>
      <c r="AX207" s="13" t="s">
        <v>74</v>
      </c>
      <c r="AY207" s="141" t="s">
        <v>163</v>
      </c>
    </row>
    <row r="208" spans="1:65" s="13" customFormat="1">
      <c r="B208" s="216"/>
      <c r="C208" s="217"/>
      <c r="D208" s="218" t="s">
        <v>171</v>
      </c>
      <c r="E208" s="219" t="s">
        <v>1</v>
      </c>
      <c r="F208" s="220" t="s">
        <v>292</v>
      </c>
      <c r="G208" s="217"/>
      <c r="H208" s="221">
        <v>3.75</v>
      </c>
      <c r="I208" s="217"/>
      <c r="J208" s="217"/>
      <c r="K208" s="217"/>
      <c r="L208" s="140"/>
      <c r="M208" s="142"/>
      <c r="N208" s="143"/>
      <c r="O208" s="143"/>
      <c r="P208" s="143"/>
      <c r="Q208" s="143"/>
      <c r="R208" s="143"/>
      <c r="S208" s="143"/>
      <c r="T208" s="144"/>
      <c r="AT208" s="141" t="s">
        <v>171</v>
      </c>
      <c r="AU208" s="141" t="s">
        <v>83</v>
      </c>
      <c r="AV208" s="13" t="s">
        <v>83</v>
      </c>
      <c r="AW208" s="13" t="s">
        <v>30</v>
      </c>
      <c r="AX208" s="13" t="s">
        <v>74</v>
      </c>
      <c r="AY208" s="141" t="s">
        <v>163</v>
      </c>
    </row>
    <row r="209" spans="1:65" s="14" customFormat="1">
      <c r="B209" s="222"/>
      <c r="C209" s="223"/>
      <c r="D209" s="218" t="s">
        <v>171</v>
      </c>
      <c r="E209" s="224" t="s">
        <v>1</v>
      </c>
      <c r="F209" s="225" t="s">
        <v>173</v>
      </c>
      <c r="G209" s="223"/>
      <c r="H209" s="226">
        <v>30.361000000000001</v>
      </c>
      <c r="I209" s="223"/>
      <c r="J209" s="223"/>
      <c r="K209" s="223"/>
      <c r="L209" s="145"/>
      <c r="M209" s="147"/>
      <c r="N209" s="148"/>
      <c r="O209" s="148"/>
      <c r="P209" s="148"/>
      <c r="Q209" s="148"/>
      <c r="R209" s="148"/>
      <c r="S209" s="148"/>
      <c r="T209" s="149"/>
      <c r="AT209" s="146" t="s">
        <v>171</v>
      </c>
      <c r="AU209" s="146" t="s">
        <v>83</v>
      </c>
      <c r="AV209" s="14" t="s">
        <v>174</v>
      </c>
      <c r="AW209" s="14" t="s">
        <v>30</v>
      </c>
      <c r="AX209" s="14" t="s">
        <v>8</v>
      </c>
      <c r="AY209" s="146" t="s">
        <v>163</v>
      </c>
    </row>
    <row r="210" spans="1:65" s="12" customFormat="1" ht="22.9" customHeight="1">
      <c r="B210" s="203"/>
      <c r="C210" s="204"/>
      <c r="D210" s="205" t="s">
        <v>73</v>
      </c>
      <c r="E210" s="208" t="s">
        <v>174</v>
      </c>
      <c r="F210" s="208" t="s">
        <v>293</v>
      </c>
      <c r="G210" s="204"/>
      <c r="H210" s="204"/>
      <c r="I210" s="204"/>
      <c r="J210" s="209">
        <f>BK210</f>
        <v>0</v>
      </c>
      <c r="K210" s="204"/>
      <c r="L210" s="126"/>
      <c r="M210" s="128"/>
      <c r="N210" s="129"/>
      <c r="O210" s="129"/>
      <c r="P210" s="130">
        <f>SUM(P211:P253)</f>
        <v>1134.6942700000002</v>
      </c>
      <c r="Q210" s="129"/>
      <c r="R210" s="130">
        <f>SUM(R211:R253)</f>
        <v>201.66239136000002</v>
      </c>
      <c r="S210" s="129"/>
      <c r="T210" s="131">
        <f>SUM(T211:T253)</f>
        <v>0</v>
      </c>
      <c r="AR210" s="127" t="s">
        <v>8</v>
      </c>
      <c r="AT210" s="132" t="s">
        <v>73</v>
      </c>
      <c r="AU210" s="132" t="s">
        <v>8</v>
      </c>
      <c r="AY210" s="127" t="s">
        <v>163</v>
      </c>
      <c r="BK210" s="133">
        <f>SUM(BK211:BK253)</f>
        <v>0</v>
      </c>
    </row>
    <row r="211" spans="1:65" s="2" customFormat="1" ht="24.2" customHeight="1">
      <c r="A211" s="29"/>
      <c r="B211" s="190"/>
      <c r="C211" s="210" t="s">
        <v>294</v>
      </c>
      <c r="D211" s="210" t="s">
        <v>165</v>
      </c>
      <c r="E211" s="211" t="s">
        <v>295</v>
      </c>
      <c r="F211" s="212" t="s">
        <v>296</v>
      </c>
      <c r="G211" s="213" t="s">
        <v>168</v>
      </c>
      <c r="H211" s="214">
        <v>63.798000000000002</v>
      </c>
      <c r="I211" s="175"/>
      <c r="J211" s="215">
        <f>ROUND(I211*H211,0)</f>
        <v>0</v>
      </c>
      <c r="K211" s="212" t="s">
        <v>178</v>
      </c>
      <c r="L211" s="30"/>
      <c r="M211" s="134" t="s">
        <v>1</v>
      </c>
      <c r="N211" s="135" t="s">
        <v>39</v>
      </c>
      <c r="O211" s="136">
        <v>11.579000000000001</v>
      </c>
      <c r="P211" s="136">
        <f>O211*H211</f>
        <v>738.71704200000011</v>
      </c>
      <c r="Q211" s="136">
        <v>2.6768000000000001</v>
      </c>
      <c r="R211" s="136">
        <f>Q211*H211</f>
        <v>170.7744864</v>
      </c>
      <c r="S211" s="136">
        <v>0</v>
      </c>
      <c r="T211" s="137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38" t="s">
        <v>169</v>
      </c>
      <c r="AT211" s="138" t="s">
        <v>165</v>
      </c>
      <c r="AU211" s="138" t="s">
        <v>83</v>
      </c>
      <c r="AY211" s="17" t="s">
        <v>163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7" t="s">
        <v>8</v>
      </c>
      <c r="BK211" s="139">
        <f>ROUND(I211*H211,0)</f>
        <v>0</v>
      </c>
      <c r="BL211" s="17" t="s">
        <v>169</v>
      </c>
      <c r="BM211" s="138" t="s">
        <v>297</v>
      </c>
    </row>
    <row r="212" spans="1:65" s="13" customFormat="1">
      <c r="B212" s="216"/>
      <c r="C212" s="217"/>
      <c r="D212" s="218" t="s">
        <v>171</v>
      </c>
      <c r="E212" s="219" t="s">
        <v>1</v>
      </c>
      <c r="F212" s="220" t="s">
        <v>298</v>
      </c>
      <c r="G212" s="217"/>
      <c r="H212" s="221">
        <v>5.77</v>
      </c>
      <c r="I212" s="217"/>
      <c r="J212" s="217"/>
      <c r="K212" s="217"/>
      <c r="L212" s="140"/>
      <c r="M212" s="142"/>
      <c r="N212" s="143"/>
      <c r="O212" s="143"/>
      <c r="P212" s="143"/>
      <c r="Q212" s="143"/>
      <c r="R212" s="143"/>
      <c r="S212" s="143"/>
      <c r="T212" s="144"/>
      <c r="AT212" s="141" t="s">
        <v>171</v>
      </c>
      <c r="AU212" s="141" t="s">
        <v>83</v>
      </c>
      <c r="AV212" s="13" t="s">
        <v>83</v>
      </c>
      <c r="AW212" s="13" t="s">
        <v>30</v>
      </c>
      <c r="AX212" s="13" t="s">
        <v>74</v>
      </c>
      <c r="AY212" s="141" t="s">
        <v>163</v>
      </c>
    </row>
    <row r="213" spans="1:65" s="13" customFormat="1">
      <c r="B213" s="216"/>
      <c r="C213" s="217"/>
      <c r="D213" s="218" t="s">
        <v>171</v>
      </c>
      <c r="E213" s="219" t="s">
        <v>1</v>
      </c>
      <c r="F213" s="220" t="s">
        <v>299</v>
      </c>
      <c r="G213" s="217"/>
      <c r="H213" s="221">
        <v>7.7359999999999998</v>
      </c>
      <c r="I213" s="217"/>
      <c r="J213" s="217"/>
      <c r="K213" s="217"/>
      <c r="L213" s="140"/>
      <c r="M213" s="142"/>
      <c r="N213" s="143"/>
      <c r="O213" s="143"/>
      <c r="P213" s="143"/>
      <c r="Q213" s="143"/>
      <c r="R213" s="143"/>
      <c r="S213" s="143"/>
      <c r="T213" s="144"/>
      <c r="AT213" s="141" t="s">
        <v>171</v>
      </c>
      <c r="AU213" s="141" t="s">
        <v>83</v>
      </c>
      <c r="AV213" s="13" t="s">
        <v>83</v>
      </c>
      <c r="AW213" s="13" t="s">
        <v>30</v>
      </c>
      <c r="AX213" s="13" t="s">
        <v>74</v>
      </c>
      <c r="AY213" s="141" t="s">
        <v>163</v>
      </c>
    </row>
    <row r="214" spans="1:65" s="13" customFormat="1">
      <c r="B214" s="216"/>
      <c r="C214" s="217"/>
      <c r="D214" s="218" t="s">
        <v>171</v>
      </c>
      <c r="E214" s="219" t="s">
        <v>1</v>
      </c>
      <c r="F214" s="220" t="s">
        <v>300</v>
      </c>
      <c r="G214" s="217"/>
      <c r="H214" s="221">
        <v>29.466000000000001</v>
      </c>
      <c r="I214" s="217"/>
      <c r="J214" s="217"/>
      <c r="K214" s="217"/>
      <c r="L214" s="140"/>
      <c r="M214" s="142"/>
      <c r="N214" s="143"/>
      <c r="O214" s="143"/>
      <c r="P214" s="143"/>
      <c r="Q214" s="143"/>
      <c r="R214" s="143"/>
      <c r="S214" s="143"/>
      <c r="T214" s="144"/>
      <c r="AT214" s="141" t="s">
        <v>171</v>
      </c>
      <c r="AU214" s="141" t="s">
        <v>83</v>
      </c>
      <c r="AV214" s="13" t="s">
        <v>83</v>
      </c>
      <c r="AW214" s="13" t="s">
        <v>30</v>
      </c>
      <c r="AX214" s="13" t="s">
        <v>74</v>
      </c>
      <c r="AY214" s="141" t="s">
        <v>163</v>
      </c>
    </row>
    <row r="215" spans="1:65" s="13" customFormat="1">
      <c r="B215" s="216"/>
      <c r="C215" s="217"/>
      <c r="D215" s="218" t="s">
        <v>171</v>
      </c>
      <c r="E215" s="219" t="s">
        <v>1</v>
      </c>
      <c r="F215" s="220" t="s">
        <v>301</v>
      </c>
      <c r="G215" s="217"/>
      <c r="H215" s="221">
        <v>-0.93799999999999994</v>
      </c>
      <c r="I215" s="217"/>
      <c r="J215" s="217"/>
      <c r="K215" s="217"/>
      <c r="L215" s="140"/>
      <c r="M215" s="142"/>
      <c r="N215" s="143"/>
      <c r="O215" s="143"/>
      <c r="P215" s="143"/>
      <c r="Q215" s="143"/>
      <c r="R215" s="143"/>
      <c r="S215" s="143"/>
      <c r="T215" s="144"/>
      <c r="AT215" s="141" t="s">
        <v>171</v>
      </c>
      <c r="AU215" s="141" t="s">
        <v>83</v>
      </c>
      <c r="AV215" s="13" t="s">
        <v>83</v>
      </c>
      <c r="AW215" s="13" t="s">
        <v>30</v>
      </c>
      <c r="AX215" s="13" t="s">
        <v>74</v>
      </c>
      <c r="AY215" s="141" t="s">
        <v>163</v>
      </c>
    </row>
    <row r="216" spans="1:65" s="14" customFormat="1">
      <c r="B216" s="222"/>
      <c r="C216" s="223"/>
      <c r="D216" s="218" t="s">
        <v>171</v>
      </c>
      <c r="E216" s="224" t="s">
        <v>1</v>
      </c>
      <c r="F216" s="225" t="s">
        <v>302</v>
      </c>
      <c r="G216" s="223"/>
      <c r="H216" s="226">
        <v>42.033999999999999</v>
      </c>
      <c r="I216" s="223"/>
      <c r="J216" s="223"/>
      <c r="K216" s="223"/>
      <c r="L216" s="145"/>
      <c r="M216" s="147"/>
      <c r="N216" s="148"/>
      <c r="O216" s="148"/>
      <c r="P216" s="148"/>
      <c r="Q216" s="148"/>
      <c r="R216" s="148"/>
      <c r="S216" s="148"/>
      <c r="T216" s="149"/>
      <c r="AT216" s="146" t="s">
        <v>171</v>
      </c>
      <c r="AU216" s="146" t="s">
        <v>83</v>
      </c>
      <c r="AV216" s="14" t="s">
        <v>174</v>
      </c>
      <c r="AW216" s="14" t="s">
        <v>30</v>
      </c>
      <c r="AX216" s="14" t="s">
        <v>74</v>
      </c>
      <c r="AY216" s="146" t="s">
        <v>163</v>
      </c>
    </row>
    <row r="217" spans="1:65" s="13" customFormat="1">
      <c r="B217" s="216"/>
      <c r="C217" s="217"/>
      <c r="D217" s="218" t="s">
        <v>171</v>
      </c>
      <c r="E217" s="219" t="s">
        <v>1</v>
      </c>
      <c r="F217" s="220" t="s">
        <v>303</v>
      </c>
      <c r="G217" s="217"/>
      <c r="H217" s="221">
        <v>0.442</v>
      </c>
      <c r="I217" s="217"/>
      <c r="J217" s="217"/>
      <c r="K217" s="217"/>
      <c r="L217" s="140"/>
      <c r="M217" s="142"/>
      <c r="N217" s="143"/>
      <c r="O217" s="143"/>
      <c r="P217" s="143"/>
      <c r="Q217" s="143"/>
      <c r="R217" s="143"/>
      <c r="S217" s="143"/>
      <c r="T217" s="144"/>
      <c r="AT217" s="141" t="s">
        <v>171</v>
      </c>
      <c r="AU217" s="141" t="s">
        <v>83</v>
      </c>
      <c r="AV217" s="13" t="s">
        <v>83</v>
      </c>
      <c r="AW217" s="13" t="s">
        <v>30</v>
      </c>
      <c r="AX217" s="13" t="s">
        <v>74</v>
      </c>
      <c r="AY217" s="141" t="s">
        <v>163</v>
      </c>
    </row>
    <row r="218" spans="1:65" s="13" customFormat="1">
      <c r="B218" s="216"/>
      <c r="C218" s="217"/>
      <c r="D218" s="218" t="s">
        <v>171</v>
      </c>
      <c r="E218" s="219" t="s">
        <v>1</v>
      </c>
      <c r="F218" s="220" t="s">
        <v>304</v>
      </c>
      <c r="G218" s="217"/>
      <c r="H218" s="221">
        <v>1.7150000000000001</v>
      </c>
      <c r="I218" s="217"/>
      <c r="J218" s="217"/>
      <c r="K218" s="217"/>
      <c r="L218" s="140"/>
      <c r="M218" s="142"/>
      <c r="N218" s="143"/>
      <c r="O218" s="143"/>
      <c r="P218" s="143"/>
      <c r="Q218" s="143"/>
      <c r="R218" s="143"/>
      <c r="S218" s="143"/>
      <c r="T218" s="144"/>
      <c r="AT218" s="141" t="s">
        <v>171</v>
      </c>
      <c r="AU218" s="141" t="s">
        <v>83</v>
      </c>
      <c r="AV218" s="13" t="s">
        <v>83</v>
      </c>
      <c r="AW218" s="13" t="s">
        <v>30</v>
      </c>
      <c r="AX218" s="13" t="s">
        <v>74</v>
      </c>
      <c r="AY218" s="141" t="s">
        <v>163</v>
      </c>
    </row>
    <row r="219" spans="1:65" s="13" customFormat="1">
      <c r="B219" s="216"/>
      <c r="C219" s="217"/>
      <c r="D219" s="218" t="s">
        <v>171</v>
      </c>
      <c r="E219" s="219" t="s">
        <v>1</v>
      </c>
      <c r="F219" s="220" t="s">
        <v>305</v>
      </c>
      <c r="G219" s="217"/>
      <c r="H219" s="221">
        <v>0.64800000000000002</v>
      </c>
      <c r="I219" s="217"/>
      <c r="J219" s="217"/>
      <c r="K219" s="217"/>
      <c r="L219" s="140"/>
      <c r="M219" s="142"/>
      <c r="N219" s="143"/>
      <c r="O219" s="143"/>
      <c r="P219" s="143"/>
      <c r="Q219" s="143"/>
      <c r="R219" s="143"/>
      <c r="S219" s="143"/>
      <c r="T219" s="144"/>
      <c r="AT219" s="141" t="s">
        <v>171</v>
      </c>
      <c r="AU219" s="141" t="s">
        <v>83</v>
      </c>
      <c r="AV219" s="13" t="s">
        <v>83</v>
      </c>
      <c r="AW219" s="13" t="s">
        <v>30</v>
      </c>
      <c r="AX219" s="13" t="s">
        <v>74</v>
      </c>
      <c r="AY219" s="141" t="s">
        <v>163</v>
      </c>
    </row>
    <row r="220" spans="1:65" s="13" customFormat="1">
      <c r="B220" s="216"/>
      <c r="C220" s="217"/>
      <c r="D220" s="218" t="s">
        <v>171</v>
      </c>
      <c r="E220" s="219" t="s">
        <v>1</v>
      </c>
      <c r="F220" s="220" t="s">
        <v>306</v>
      </c>
      <c r="G220" s="217"/>
      <c r="H220" s="221">
        <v>1.978</v>
      </c>
      <c r="I220" s="217"/>
      <c r="J220" s="217"/>
      <c r="K220" s="217"/>
      <c r="L220" s="140"/>
      <c r="M220" s="142"/>
      <c r="N220" s="143"/>
      <c r="O220" s="143"/>
      <c r="P220" s="143"/>
      <c r="Q220" s="143"/>
      <c r="R220" s="143"/>
      <c r="S220" s="143"/>
      <c r="T220" s="144"/>
      <c r="AT220" s="141" t="s">
        <v>171</v>
      </c>
      <c r="AU220" s="141" t="s">
        <v>83</v>
      </c>
      <c r="AV220" s="13" t="s">
        <v>83</v>
      </c>
      <c r="AW220" s="13" t="s">
        <v>30</v>
      </c>
      <c r="AX220" s="13" t="s">
        <v>74</v>
      </c>
      <c r="AY220" s="141" t="s">
        <v>163</v>
      </c>
    </row>
    <row r="221" spans="1:65" s="13" customFormat="1">
      <c r="B221" s="216"/>
      <c r="C221" s="217"/>
      <c r="D221" s="218" t="s">
        <v>171</v>
      </c>
      <c r="E221" s="219" t="s">
        <v>1</v>
      </c>
      <c r="F221" s="220" t="s">
        <v>307</v>
      </c>
      <c r="G221" s="217"/>
      <c r="H221" s="221">
        <v>5.9</v>
      </c>
      <c r="I221" s="217"/>
      <c r="J221" s="217"/>
      <c r="K221" s="217"/>
      <c r="L221" s="140"/>
      <c r="M221" s="142"/>
      <c r="N221" s="143"/>
      <c r="O221" s="143"/>
      <c r="P221" s="143"/>
      <c r="Q221" s="143"/>
      <c r="R221" s="143"/>
      <c r="S221" s="143"/>
      <c r="T221" s="144"/>
      <c r="AT221" s="141" t="s">
        <v>171</v>
      </c>
      <c r="AU221" s="141" t="s">
        <v>83</v>
      </c>
      <c r="AV221" s="13" t="s">
        <v>83</v>
      </c>
      <c r="AW221" s="13" t="s">
        <v>30</v>
      </c>
      <c r="AX221" s="13" t="s">
        <v>74</v>
      </c>
      <c r="AY221" s="141" t="s">
        <v>163</v>
      </c>
    </row>
    <row r="222" spans="1:65" s="13" customFormat="1">
      <c r="B222" s="216"/>
      <c r="C222" s="217"/>
      <c r="D222" s="218" t="s">
        <v>171</v>
      </c>
      <c r="E222" s="219" t="s">
        <v>1</v>
      </c>
      <c r="F222" s="220" t="s">
        <v>308</v>
      </c>
      <c r="G222" s="217"/>
      <c r="H222" s="221">
        <v>2.06</v>
      </c>
      <c r="I222" s="217"/>
      <c r="J222" s="217"/>
      <c r="K222" s="217"/>
      <c r="L222" s="140"/>
      <c r="M222" s="142"/>
      <c r="N222" s="143"/>
      <c r="O222" s="143"/>
      <c r="P222" s="143"/>
      <c r="Q222" s="143"/>
      <c r="R222" s="143"/>
      <c r="S222" s="143"/>
      <c r="T222" s="144"/>
      <c r="AT222" s="141" t="s">
        <v>171</v>
      </c>
      <c r="AU222" s="141" t="s">
        <v>83</v>
      </c>
      <c r="AV222" s="13" t="s">
        <v>83</v>
      </c>
      <c r="AW222" s="13" t="s">
        <v>30</v>
      </c>
      <c r="AX222" s="13" t="s">
        <v>74</v>
      </c>
      <c r="AY222" s="141" t="s">
        <v>163</v>
      </c>
    </row>
    <row r="223" spans="1:65" s="13" customFormat="1">
      <c r="B223" s="216"/>
      <c r="C223" s="217"/>
      <c r="D223" s="218" t="s">
        <v>171</v>
      </c>
      <c r="E223" s="219" t="s">
        <v>1</v>
      </c>
      <c r="F223" s="220" t="s">
        <v>309</v>
      </c>
      <c r="G223" s="217"/>
      <c r="H223" s="221">
        <v>4.4669999999999996</v>
      </c>
      <c r="I223" s="217"/>
      <c r="J223" s="217"/>
      <c r="K223" s="217"/>
      <c r="L223" s="140"/>
      <c r="M223" s="142"/>
      <c r="N223" s="143"/>
      <c r="O223" s="143"/>
      <c r="P223" s="143"/>
      <c r="Q223" s="143"/>
      <c r="R223" s="143"/>
      <c r="S223" s="143"/>
      <c r="T223" s="144"/>
      <c r="AT223" s="141" t="s">
        <v>171</v>
      </c>
      <c r="AU223" s="141" t="s">
        <v>83</v>
      </c>
      <c r="AV223" s="13" t="s">
        <v>83</v>
      </c>
      <c r="AW223" s="13" t="s">
        <v>30</v>
      </c>
      <c r="AX223" s="13" t="s">
        <v>74</v>
      </c>
      <c r="AY223" s="141" t="s">
        <v>163</v>
      </c>
    </row>
    <row r="224" spans="1:65" s="13" customFormat="1">
      <c r="B224" s="216"/>
      <c r="C224" s="217"/>
      <c r="D224" s="218" t="s">
        <v>171</v>
      </c>
      <c r="E224" s="219" t="s">
        <v>1</v>
      </c>
      <c r="F224" s="220" t="s">
        <v>310</v>
      </c>
      <c r="G224" s="217"/>
      <c r="H224" s="221">
        <v>3.9</v>
      </c>
      <c r="I224" s="217"/>
      <c r="J224" s="217"/>
      <c r="K224" s="217"/>
      <c r="L224" s="140"/>
      <c r="M224" s="142"/>
      <c r="N224" s="143"/>
      <c r="O224" s="143"/>
      <c r="P224" s="143"/>
      <c r="Q224" s="143"/>
      <c r="R224" s="143"/>
      <c r="S224" s="143"/>
      <c r="T224" s="144"/>
      <c r="AT224" s="141" t="s">
        <v>171</v>
      </c>
      <c r="AU224" s="141" t="s">
        <v>83</v>
      </c>
      <c r="AV224" s="13" t="s">
        <v>83</v>
      </c>
      <c r="AW224" s="13" t="s">
        <v>30</v>
      </c>
      <c r="AX224" s="13" t="s">
        <v>74</v>
      </c>
      <c r="AY224" s="141" t="s">
        <v>163</v>
      </c>
    </row>
    <row r="225" spans="1:65" s="13" customFormat="1">
      <c r="B225" s="216"/>
      <c r="C225" s="217"/>
      <c r="D225" s="218" t="s">
        <v>171</v>
      </c>
      <c r="E225" s="219" t="s">
        <v>1</v>
      </c>
      <c r="F225" s="220" t="s">
        <v>311</v>
      </c>
      <c r="G225" s="217"/>
      <c r="H225" s="221">
        <v>7.9859999999999998</v>
      </c>
      <c r="I225" s="217"/>
      <c r="J225" s="217"/>
      <c r="K225" s="217"/>
      <c r="L225" s="140"/>
      <c r="M225" s="142"/>
      <c r="N225" s="143"/>
      <c r="O225" s="143"/>
      <c r="P225" s="143"/>
      <c r="Q225" s="143"/>
      <c r="R225" s="143"/>
      <c r="S225" s="143"/>
      <c r="T225" s="144"/>
      <c r="AT225" s="141" t="s">
        <v>171</v>
      </c>
      <c r="AU225" s="141" t="s">
        <v>83</v>
      </c>
      <c r="AV225" s="13" t="s">
        <v>83</v>
      </c>
      <c r="AW225" s="13" t="s">
        <v>30</v>
      </c>
      <c r="AX225" s="13" t="s">
        <v>74</v>
      </c>
      <c r="AY225" s="141" t="s">
        <v>163</v>
      </c>
    </row>
    <row r="226" spans="1:65" s="13" customFormat="1">
      <c r="B226" s="216"/>
      <c r="C226" s="217"/>
      <c r="D226" s="218" t="s">
        <v>171</v>
      </c>
      <c r="E226" s="219" t="s">
        <v>1</v>
      </c>
      <c r="F226" s="220" t="s">
        <v>312</v>
      </c>
      <c r="G226" s="217"/>
      <c r="H226" s="221">
        <v>2.74</v>
      </c>
      <c r="I226" s="217"/>
      <c r="J226" s="217"/>
      <c r="K226" s="217"/>
      <c r="L226" s="140"/>
      <c r="M226" s="142"/>
      <c r="N226" s="143"/>
      <c r="O226" s="143"/>
      <c r="P226" s="143"/>
      <c r="Q226" s="143"/>
      <c r="R226" s="143"/>
      <c r="S226" s="143"/>
      <c r="T226" s="144"/>
      <c r="AT226" s="141" t="s">
        <v>171</v>
      </c>
      <c r="AU226" s="141" t="s">
        <v>83</v>
      </c>
      <c r="AV226" s="13" t="s">
        <v>83</v>
      </c>
      <c r="AW226" s="13" t="s">
        <v>30</v>
      </c>
      <c r="AX226" s="13" t="s">
        <v>74</v>
      </c>
      <c r="AY226" s="141" t="s">
        <v>163</v>
      </c>
    </row>
    <row r="227" spans="1:65" s="13" customFormat="1">
      <c r="B227" s="216"/>
      <c r="C227" s="217"/>
      <c r="D227" s="218" t="s">
        <v>171</v>
      </c>
      <c r="E227" s="219" t="s">
        <v>1</v>
      </c>
      <c r="F227" s="220" t="s">
        <v>313</v>
      </c>
      <c r="G227" s="217"/>
      <c r="H227" s="221">
        <v>0.62</v>
      </c>
      <c r="I227" s="217"/>
      <c r="J227" s="217"/>
      <c r="K227" s="217"/>
      <c r="L227" s="140"/>
      <c r="M227" s="142"/>
      <c r="N227" s="143"/>
      <c r="O227" s="143"/>
      <c r="P227" s="143"/>
      <c r="Q227" s="143"/>
      <c r="R227" s="143"/>
      <c r="S227" s="143"/>
      <c r="T227" s="144"/>
      <c r="AT227" s="141" t="s">
        <v>171</v>
      </c>
      <c r="AU227" s="141" t="s">
        <v>83</v>
      </c>
      <c r="AV227" s="13" t="s">
        <v>83</v>
      </c>
      <c r="AW227" s="13" t="s">
        <v>30</v>
      </c>
      <c r="AX227" s="13" t="s">
        <v>74</v>
      </c>
      <c r="AY227" s="141" t="s">
        <v>163</v>
      </c>
    </row>
    <row r="228" spans="1:65" s="14" customFormat="1">
      <c r="B228" s="222"/>
      <c r="C228" s="223"/>
      <c r="D228" s="218" t="s">
        <v>171</v>
      </c>
      <c r="E228" s="224" t="s">
        <v>1</v>
      </c>
      <c r="F228" s="225" t="s">
        <v>314</v>
      </c>
      <c r="G228" s="223"/>
      <c r="H228" s="226">
        <v>32.456000000000003</v>
      </c>
      <c r="I228" s="223"/>
      <c r="J228" s="223"/>
      <c r="K228" s="223"/>
      <c r="L228" s="145"/>
      <c r="M228" s="147"/>
      <c r="N228" s="148"/>
      <c r="O228" s="148"/>
      <c r="P228" s="148"/>
      <c r="Q228" s="148"/>
      <c r="R228" s="148"/>
      <c r="S228" s="148"/>
      <c r="T228" s="149"/>
      <c r="AT228" s="146" t="s">
        <v>171</v>
      </c>
      <c r="AU228" s="146" t="s">
        <v>83</v>
      </c>
      <c r="AV228" s="14" t="s">
        <v>174</v>
      </c>
      <c r="AW228" s="14" t="s">
        <v>30</v>
      </c>
      <c r="AX228" s="14" t="s">
        <v>74</v>
      </c>
      <c r="AY228" s="146" t="s">
        <v>163</v>
      </c>
    </row>
    <row r="229" spans="1:65" s="13" customFormat="1">
      <c r="B229" s="216"/>
      <c r="C229" s="217"/>
      <c r="D229" s="218" t="s">
        <v>171</v>
      </c>
      <c r="E229" s="219" t="s">
        <v>1</v>
      </c>
      <c r="F229" s="220" t="s">
        <v>315</v>
      </c>
      <c r="G229" s="217"/>
      <c r="H229" s="221">
        <v>-10.692</v>
      </c>
      <c r="I229" s="217"/>
      <c r="J229" s="217"/>
      <c r="K229" s="217"/>
      <c r="L229" s="140"/>
      <c r="M229" s="142"/>
      <c r="N229" s="143"/>
      <c r="O229" s="143"/>
      <c r="P229" s="143"/>
      <c r="Q229" s="143"/>
      <c r="R229" s="143"/>
      <c r="S229" s="143"/>
      <c r="T229" s="144"/>
      <c r="AT229" s="141" t="s">
        <v>171</v>
      </c>
      <c r="AU229" s="141" t="s">
        <v>83</v>
      </c>
      <c r="AV229" s="13" t="s">
        <v>83</v>
      </c>
      <c r="AW229" s="13" t="s">
        <v>30</v>
      </c>
      <c r="AX229" s="13" t="s">
        <v>74</v>
      </c>
      <c r="AY229" s="141" t="s">
        <v>163</v>
      </c>
    </row>
    <row r="230" spans="1:65" s="14" customFormat="1">
      <c r="B230" s="222"/>
      <c r="C230" s="223"/>
      <c r="D230" s="218" t="s">
        <v>171</v>
      </c>
      <c r="E230" s="224" t="s">
        <v>1</v>
      </c>
      <c r="F230" s="225" t="s">
        <v>316</v>
      </c>
      <c r="G230" s="223"/>
      <c r="H230" s="226">
        <v>-10.692</v>
      </c>
      <c r="I230" s="223"/>
      <c r="J230" s="223"/>
      <c r="K230" s="223"/>
      <c r="L230" s="145"/>
      <c r="M230" s="147"/>
      <c r="N230" s="148"/>
      <c r="O230" s="148"/>
      <c r="P230" s="148"/>
      <c r="Q230" s="148"/>
      <c r="R230" s="148"/>
      <c r="S230" s="148"/>
      <c r="T230" s="149"/>
      <c r="AT230" s="146" t="s">
        <v>171</v>
      </c>
      <c r="AU230" s="146" t="s">
        <v>83</v>
      </c>
      <c r="AV230" s="14" t="s">
        <v>174</v>
      </c>
      <c r="AW230" s="14" t="s">
        <v>30</v>
      </c>
      <c r="AX230" s="14" t="s">
        <v>74</v>
      </c>
      <c r="AY230" s="146" t="s">
        <v>163</v>
      </c>
    </row>
    <row r="231" spans="1:65" s="15" customFormat="1">
      <c r="B231" s="234"/>
      <c r="C231" s="235"/>
      <c r="D231" s="218" t="s">
        <v>171</v>
      </c>
      <c r="E231" s="236" t="s">
        <v>1</v>
      </c>
      <c r="F231" s="237" t="s">
        <v>317</v>
      </c>
      <c r="G231" s="235"/>
      <c r="H231" s="238">
        <v>63.798000000000002</v>
      </c>
      <c r="I231" s="235"/>
      <c r="J231" s="235"/>
      <c r="K231" s="235"/>
      <c r="L231" s="153"/>
      <c r="M231" s="155"/>
      <c r="N231" s="156"/>
      <c r="O231" s="156"/>
      <c r="P231" s="156"/>
      <c r="Q231" s="156"/>
      <c r="R231" s="156"/>
      <c r="S231" s="156"/>
      <c r="T231" s="157"/>
      <c r="AT231" s="154" t="s">
        <v>171</v>
      </c>
      <c r="AU231" s="154" t="s">
        <v>83</v>
      </c>
      <c r="AV231" s="15" t="s">
        <v>169</v>
      </c>
      <c r="AW231" s="15" t="s">
        <v>30</v>
      </c>
      <c r="AX231" s="15" t="s">
        <v>8</v>
      </c>
      <c r="AY231" s="154" t="s">
        <v>163</v>
      </c>
    </row>
    <row r="232" spans="1:65" s="2" customFormat="1" ht="24.2" customHeight="1">
      <c r="A232" s="29"/>
      <c r="B232" s="190"/>
      <c r="C232" s="210" t="s">
        <v>318</v>
      </c>
      <c r="D232" s="210" t="s">
        <v>165</v>
      </c>
      <c r="E232" s="211" t="s">
        <v>319</v>
      </c>
      <c r="F232" s="212" t="s">
        <v>320</v>
      </c>
      <c r="G232" s="213" t="s">
        <v>168</v>
      </c>
      <c r="H232" s="214">
        <v>10.692</v>
      </c>
      <c r="I232" s="175"/>
      <c r="J232" s="215">
        <f>ROUND(I232*H232,0)</f>
        <v>0</v>
      </c>
      <c r="K232" s="212" t="s">
        <v>178</v>
      </c>
      <c r="L232" s="30"/>
      <c r="M232" s="134" t="s">
        <v>1</v>
      </c>
      <c r="N232" s="135" t="s">
        <v>39</v>
      </c>
      <c r="O232" s="136">
        <v>13.023</v>
      </c>
      <c r="P232" s="136">
        <f>O232*H232</f>
        <v>139.241916</v>
      </c>
      <c r="Q232" s="136">
        <v>2.8888799999999999</v>
      </c>
      <c r="R232" s="136">
        <f>Q232*H232</f>
        <v>30.88790496</v>
      </c>
      <c r="S232" s="136">
        <v>0</v>
      </c>
      <c r="T232" s="137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38" t="s">
        <v>169</v>
      </c>
      <c r="AT232" s="138" t="s">
        <v>165</v>
      </c>
      <c r="AU232" s="138" t="s">
        <v>83</v>
      </c>
      <c r="AY232" s="17" t="s">
        <v>163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7" t="s">
        <v>8</v>
      </c>
      <c r="BK232" s="139">
        <f>ROUND(I232*H232,0)</f>
        <v>0</v>
      </c>
      <c r="BL232" s="17" t="s">
        <v>169</v>
      </c>
      <c r="BM232" s="138" t="s">
        <v>321</v>
      </c>
    </row>
    <row r="233" spans="1:65" s="13" customFormat="1">
      <c r="B233" s="216"/>
      <c r="C233" s="217"/>
      <c r="D233" s="218" t="s">
        <v>171</v>
      </c>
      <c r="E233" s="219" t="s">
        <v>1</v>
      </c>
      <c r="F233" s="220" t="s">
        <v>322</v>
      </c>
      <c r="G233" s="217"/>
      <c r="H233" s="221">
        <v>10.692</v>
      </c>
      <c r="I233" s="217"/>
      <c r="J233" s="217"/>
      <c r="K233" s="217"/>
      <c r="L233" s="140"/>
      <c r="M233" s="142"/>
      <c r="N233" s="143"/>
      <c r="O233" s="143"/>
      <c r="P233" s="143"/>
      <c r="Q233" s="143"/>
      <c r="R233" s="143"/>
      <c r="S233" s="143"/>
      <c r="T233" s="144"/>
      <c r="AT233" s="141" t="s">
        <v>171</v>
      </c>
      <c r="AU233" s="141" t="s">
        <v>83</v>
      </c>
      <c r="AV233" s="13" t="s">
        <v>83</v>
      </c>
      <c r="AW233" s="13" t="s">
        <v>30</v>
      </c>
      <c r="AX233" s="13" t="s">
        <v>74</v>
      </c>
      <c r="AY233" s="141" t="s">
        <v>163</v>
      </c>
    </row>
    <row r="234" spans="1:65" s="14" customFormat="1">
      <c r="B234" s="222"/>
      <c r="C234" s="223"/>
      <c r="D234" s="218" t="s">
        <v>171</v>
      </c>
      <c r="E234" s="224" t="s">
        <v>1</v>
      </c>
      <c r="F234" s="225" t="s">
        <v>316</v>
      </c>
      <c r="G234" s="223"/>
      <c r="H234" s="226">
        <v>10.692</v>
      </c>
      <c r="I234" s="223"/>
      <c r="J234" s="223"/>
      <c r="K234" s="223"/>
      <c r="L234" s="145"/>
      <c r="M234" s="147"/>
      <c r="N234" s="148"/>
      <c r="O234" s="148"/>
      <c r="P234" s="148"/>
      <c r="Q234" s="148"/>
      <c r="R234" s="148"/>
      <c r="S234" s="148"/>
      <c r="T234" s="149"/>
      <c r="AT234" s="146" t="s">
        <v>171</v>
      </c>
      <c r="AU234" s="146" t="s">
        <v>83</v>
      </c>
      <c r="AV234" s="14" t="s">
        <v>174</v>
      </c>
      <c r="AW234" s="14" t="s">
        <v>30</v>
      </c>
      <c r="AX234" s="14" t="s">
        <v>8</v>
      </c>
      <c r="AY234" s="146" t="s">
        <v>163</v>
      </c>
    </row>
    <row r="235" spans="1:65" s="2" customFormat="1" ht="24.2" customHeight="1">
      <c r="A235" s="29"/>
      <c r="B235" s="190"/>
      <c r="C235" s="210" t="s">
        <v>323</v>
      </c>
      <c r="D235" s="210" t="s">
        <v>165</v>
      </c>
      <c r="E235" s="211" t="s">
        <v>324</v>
      </c>
      <c r="F235" s="212" t="s">
        <v>325</v>
      </c>
      <c r="G235" s="213" t="s">
        <v>168</v>
      </c>
      <c r="H235" s="214">
        <v>42.033999999999999</v>
      </c>
      <c r="I235" s="175"/>
      <c r="J235" s="215">
        <f>ROUND(I235*H235,0)</f>
        <v>0</v>
      </c>
      <c r="K235" s="212" t="s">
        <v>178</v>
      </c>
      <c r="L235" s="30"/>
      <c r="M235" s="134" t="s">
        <v>1</v>
      </c>
      <c r="N235" s="135" t="s">
        <v>39</v>
      </c>
      <c r="O235" s="136">
        <v>2.4</v>
      </c>
      <c r="P235" s="136">
        <f>O235*H235</f>
        <v>100.88159999999999</v>
      </c>
      <c r="Q235" s="136">
        <v>0</v>
      </c>
      <c r="R235" s="136">
        <f>Q235*H235</f>
        <v>0</v>
      </c>
      <c r="S235" s="136">
        <v>0</v>
      </c>
      <c r="T235" s="137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38" t="s">
        <v>169</v>
      </c>
      <c r="AT235" s="138" t="s">
        <v>165</v>
      </c>
      <c r="AU235" s="138" t="s">
        <v>83</v>
      </c>
      <c r="AY235" s="17" t="s">
        <v>163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7" t="s">
        <v>8</v>
      </c>
      <c r="BK235" s="139">
        <f>ROUND(I235*H235,0)</f>
        <v>0</v>
      </c>
      <c r="BL235" s="17" t="s">
        <v>169</v>
      </c>
      <c r="BM235" s="138" t="s">
        <v>326</v>
      </c>
    </row>
    <row r="236" spans="1:65" s="13" customFormat="1">
      <c r="B236" s="216"/>
      <c r="C236" s="217"/>
      <c r="D236" s="218" t="s">
        <v>171</v>
      </c>
      <c r="E236" s="219" t="s">
        <v>1</v>
      </c>
      <c r="F236" s="220" t="s">
        <v>298</v>
      </c>
      <c r="G236" s="217"/>
      <c r="H236" s="221">
        <v>5.77</v>
      </c>
      <c r="I236" s="217"/>
      <c r="J236" s="217"/>
      <c r="K236" s="217"/>
      <c r="L236" s="140"/>
      <c r="M236" s="142"/>
      <c r="N236" s="143"/>
      <c r="O236" s="143"/>
      <c r="P236" s="143"/>
      <c r="Q236" s="143"/>
      <c r="R236" s="143"/>
      <c r="S236" s="143"/>
      <c r="T236" s="144"/>
      <c r="AT236" s="141" t="s">
        <v>171</v>
      </c>
      <c r="AU236" s="141" t="s">
        <v>83</v>
      </c>
      <c r="AV236" s="13" t="s">
        <v>83</v>
      </c>
      <c r="AW236" s="13" t="s">
        <v>30</v>
      </c>
      <c r="AX236" s="13" t="s">
        <v>74</v>
      </c>
      <c r="AY236" s="141" t="s">
        <v>163</v>
      </c>
    </row>
    <row r="237" spans="1:65" s="13" customFormat="1">
      <c r="B237" s="216"/>
      <c r="C237" s="217"/>
      <c r="D237" s="218" t="s">
        <v>171</v>
      </c>
      <c r="E237" s="219" t="s">
        <v>1</v>
      </c>
      <c r="F237" s="220" t="s">
        <v>299</v>
      </c>
      <c r="G237" s="217"/>
      <c r="H237" s="221">
        <v>7.7359999999999998</v>
      </c>
      <c r="I237" s="217"/>
      <c r="J237" s="217"/>
      <c r="K237" s="217"/>
      <c r="L237" s="140"/>
      <c r="M237" s="142"/>
      <c r="N237" s="143"/>
      <c r="O237" s="143"/>
      <c r="P237" s="143"/>
      <c r="Q237" s="143"/>
      <c r="R237" s="143"/>
      <c r="S237" s="143"/>
      <c r="T237" s="144"/>
      <c r="AT237" s="141" t="s">
        <v>171</v>
      </c>
      <c r="AU237" s="141" t="s">
        <v>83</v>
      </c>
      <c r="AV237" s="13" t="s">
        <v>83</v>
      </c>
      <c r="AW237" s="13" t="s">
        <v>30</v>
      </c>
      <c r="AX237" s="13" t="s">
        <v>74</v>
      </c>
      <c r="AY237" s="141" t="s">
        <v>163</v>
      </c>
    </row>
    <row r="238" spans="1:65" s="13" customFormat="1">
      <c r="B238" s="216"/>
      <c r="C238" s="217"/>
      <c r="D238" s="218" t="s">
        <v>171</v>
      </c>
      <c r="E238" s="219" t="s">
        <v>1</v>
      </c>
      <c r="F238" s="220" t="s">
        <v>300</v>
      </c>
      <c r="G238" s="217"/>
      <c r="H238" s="221">
        <v>29.466000000000001</v>
      </c>
      <c r="I238" s="217"/>
      <c r="J238" s="217"/>
      <c r="K238" s="217"/>
      <c r="L238" s="140"/>
      <c r="M238" s="142"/>
      <c r="N238" s="143"/>
      <c r="O238" s="143"/>
      <c r="P238" s="143"/>
      <c r="Q238" s="143"/>
      <c r="R238" s="143"/>
      <c r="S238" s="143"/>
      <c r="T238" s="144"/>
      <c r="AT238" s="141" t="s">
        <v>171</v>
      </c>
      <c r="AU238" s="141" t="s">
        <v>83</v>
      </c>
      <c r="AV238" s="13" t="s">
        <v>83</v>
      </c>
      <c r="AW238" s="13" t="s">
        <v>30</v>
      </c>
      <c r="AX238" s="13" t="s">
        <v>74</v>
      </c>
      <c r="AY238" s="141" t="s">
        <v>163</v>
      </c>
    </row>
    <row r="239" spans="1:65" s="13" customFormat="1">
      <c r="B239" s="216"/>
      <c r="C239" s="217"/>
      <c r="D239" s="218" t="s">
        <v>171</v>
      </c>
      <c r="E239" s="219" t="s">
        <v>1</v>
      </c>
      <c r="F239" s="220" t="s">
        <v>301</v>
      </c>
      <c r="G239" s="217"/>
      <c r="H239" s="221">
        <v>-0.93799999999999994</v>
      </c>
      <c r="I239" s="217"/>
      <c r="J239" s="217"/>
      <c r="K239" s="217"/>
      <c r="L239" s="140"/>
      <c r="M239" s="142"/>
      <c r="N239" s="143"/>
      <c r="O239" s="143"/>
      <c r="P239" s="143"/>
      <c r="Q239" s="143"/>
      <c r="R239" s="143"/>
      <c r="S239" s="143"/>
      <c r="T239" s="144"/>
      <c r="AT239" s="141" t="s">
        <v>171</v>
      </c>
      <c r="AU239" s="141" t="s">
        <v>83</v>
      </c>
      <c r="AV239" s="13" t="s">
        <v>83</v>
      </c>
      <c r="AW239" s="13" t="s">
        <v>30</v>
      </c>
      <c r="AX239" s="13" t="s">
        <v>74</v>
      </c>
      <c r="AY239" s="141" t="s">
        <v>163</v>
      </c>
    </row>
    <row r="240" spans="1:65" s="14" customFormat="1">
      <c r="B240" s="222"/>
      <c r="C240" s="223"/>
      <c r="D240" s="218" t="s">
        <v>171</v>
      </c>
      <c r="E240" s="224" t="s">
        <v>1</v>
      </c>
      <c r="F240" s="225" t="s">
        <v>302</v>
      </c>
      <c r="G240" s="223"/>
      <c r="H240" s="226">
        <v>42.033999999999999</v>
      </c>
      <c r="I240" s="223"/>
      <c r="J240" s="223"/>
      <c r="K240" s="223"/>
      <c r="L240" s="145"/>
      <c r="M240" s="147"/>
      <c r="N240" s="148"/>
      <c r="O240" s="148"/>
      <c r="P240" s="148"/>
      <c r="Q240" s="148"/>
      <c r="R240" s="148"/>
      <c r="S240" s="148"/>
      <c r="T240" s="149"/>
      <c r="AT240" s="146" t="s">
        <v>171</v>
      </c>
      <c r="AU240" s="146" t="s">
        <v>83</v>
      </c>
      <c r="AV240" s="14" t="s">
        <v>174</v>
      </c>
      <c r="AW240" s="14" t="s">
        <v>30</v>
      </c>
      <c r="AX240" s="14" t="s">
        <v>8</v>
      </c>
      <c r="AY240" s="146" t="s">
        <v>163</v>
      </c>
    </row>
    <row r="241" spans="1:65" s="2" customFormat="1" ht="24.2" customHeight="1">
      <c r="A241" s="29"/>
      <c r="B241" s="190"/>
      <c r="C241" s="210" t="s">
        <v>327</v>
      </c>
      <c r="D241" s="210" t="s">
        <v>165</v>
      </c>
      <c r="E241" s="211" t="s">
        <v>328</v>
      </c>
      <c r="F241" s="212" t="s">
        <v>329</v>
      </c>
      <c r="G241" s="213" t="s">
        <v>168</v>
      </c>
      <c r="H241" s="214">
        <v>32.456000000000003</v>
      </c>
      <c r="I241" s="175"/>
      <c r="J241" s="215">
        <f>ROUND(I241*H241,0)</f>
        <v>0</v>
      </c>
      <c r="K241" s="212" t="s">
        <v>178</v>
      </c>
      <c r="L241" s="30"/>
      <c r="M241" s="134" t="s">
        <v>1</v>
      </c>
      <c r="N241" s="135" t="s">
        <v>39</v>
      </c>
      <c r="O241" s="136">
        <v>4.8019999999999996</v>
      </c>
      <c r="P241" s="136">
        <f>O241*H241</f>
        <v>155.853712</v>
      </c>
      <c r="Q241" s="136">
        <v>0</v>
      </c>
      <c r="R241" s="136">
        <f>Q241*H241</f>
        <v>0</v>
      </c>
      <c r="S241" s="136">
        <v>0</v>
      </c>
      <c r="T241" s="137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38" t="s">
        <v>169</v>
      </c>
      <c r="AT241" s="138" t="s">
        <v>165</v>
      </c>
      <c r="AU241" s="138" t="s">
        <v>83</v>
      </c>
      <c r="AY241" s="17" t="s">
        <v>163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7" t="s">
        <v>8</v>
      </c>
      <c r="BK241" s="139">
        <f>ROUND(I241*H241,0)</f>
        <v>0</v>
      </c>
      <c r="BL241" s="17" t="s">
        <v>169</v>
      </c>
      <c r="BM241" s="138" t="s">
        <v>330</v>
      </c>
    </row>
    <row r="242" spans="1:65" s="13" customFormat="1">
      <c r="B242" s="216"/>
      <c r="C242" s="217"/>
      <c r="D242" s="218" t="s">
        <v>171</v>
      </c>
      <c r="E242" s="219" t="s">
        <v>1</v>
      </c>
      <c r="F242" s="220" t="s">
        <v>303</v>
      </c>
      <c r="G242" s="217"/>
      <c r="H242" s="221">
        <v>0.442</v>
      </c>
      <c r="I242" s="217"/>
      <c r="J242" s="217"/>
      <c r="K242" s="217"/>
      <c r="L242" s="140"/>
      <c r="M242" s="142"/>
      <c r="N242" s="143"/>
      <c r="O242" s="143"/>
      <c r="P242" s="143"/>
      <c r="Q242" s="143"/>
      <c r="R242" s="143"/>
      <c r="S242" s="143"/>
      <c r="T242" s="144"/>
      <c r="AT242" s="141" t="s">
        <v>171</v>
      </c>
      <c r="AU242" s="141" t="s">
        <v>83</v>
      </c>
      <c r="AV242" s="13" t="s">
        <v>83</v>
      </c>
      <c r="AW242" s="13" t="s">
        <v>30</v>
      </c>
      <c r="AX242" s="13" t="s">
        <v>74</v>
      </c>
      <c r="AY242" s="141" t="s">
        <v>163</v>
      </c>
    </row>
    <row r="243" spans="1:65" s="13" customFormat="1">
      <c r="B243" s="216"/>
      <c r="C243" s="217"/>
      <c r="D243" s="218" t="s">
        <v>171</v>
      </c>
      <c r="E243" s="219" t="s">
        <v>1</v>
      </c>
      <c r="F243" s="220" t="s">
        <v>304</v>
      </c>
      <c r="G243" s="217"/>
      <c r="H243" s="221">
        <v>1.7150000000000001</v>
      </c>
      <c r="I243" s="217"/>
      <c r="J243" s="217"/>
      <c r="K243" s="217"/>
      <c r="L243" s="140"/>
      <c r="M243" s="142"/>
      <c r="N243" s="143"/>
      <c r="O243" s="143"/>
      <c r="P243" s="143"/>
      <c r="Q243" s="143"/>
      <c r="R243" s="143"/>
      <c r="S243" s="143"/>
      <c r="T243" s="144"/>
      <c r="AT243" s="141" t="s">
        <v>171</v>
      </c>
      <c r="AU243" s="141" t="s">
        <v>83</v>
      </c>
      <c r="AV243" s="13" t="s">
        <v>83</v>
      </c>
      <c r="AW243" s="13" t="s">
        <v>30</v>
      </c>
      <c r="AX243" s="13" t="s">
        <v>74</v>
      </c>
      <c r="AY243" s="141" t="s">
        <v>163</v>
      </c>
    </row>
    <row r="244" spans="1:65" s="13" customFormat="1">
      <c r="B244" s="216"/>
      <c r="C244" s="217"/>
      <c r="D244" s="218" t="s">
        <v>171</v>
      </c>
      <c r="E244" s="219" t="s">
        <v>1</v>
      </c>
      <c r="F244" s="220" t="s">
        <v>305</v>
      </c>
      <c r="G244" s="217"/>
      <c r="H244" s="221">
        <v>0.64800000000000002</v>
      </c>
      <c r="I244" s="217"/>
      <c r="J244" s="217"/>
      <c r="K244" s="217"/>
      <c r="L244" s="140"/>
      <c r="M244" s="142"/>
      <c r="N244" s="143"/>
      <c r="O244" s="143"/>
      <c r="P244" s="143"/>
      <c r="Q244" s="143"/>
      <c r="R244" s="143"/>
      <c r="S244" s="143"/>
      <c r="T244" s="144"/>
      <c r="AT244" s="141" t="s">
        <v>171</v>
      </c>
      <c r="AU244" s="141" t="s">
        <v>83</v>
      </c>
      <c r="AV244" s="13" t="s">
        <v>83</v>
      </c>
      <c r="AW244" s="13" t="s">
        <v>30</v>
      </c>
      <c r="AX244" s="13" t="s">
        <v>74</v>
      </c>
      <c r="AY244" s="141" t="s">
        <v>163</v>
      </c>
    </row>
    <row r="245" spans="1:65" s="13" customFormat="1">
      <c r="B245" s="216"/>
      <c r="C245" s="217"/>
      <c r="D245" s="218" t="s">
        <v>171</v>
      </c>
      <c r="E245" s="219" t="s">
        <v>1</v>
      </c>
      <c r="F245" s="220" t="s">
        <v>306</v>
      </c>
      <c r="G245" s="217"/>
      <c r="H245" s="221">
        <v>1.978</v>
      </c>
      <c r="I245" s="217"/>
      <c r="J245" s="217"/>
      <c r="K245" s="217"/>
      <c r="L245" s="140"/>
      <c r="M245" s="142"/>
      <c r="N245" s="143"/>
      <c r="O245" s="143"/>
      <c r="P245" s="143"/>
      <c r="Q245" s="143"/>
      <c r="R245" s="143"/>
      <c r="S245" s="143"/>
      <c r="T245" s="144"/>
      <c r="AT245" s="141" t="s">
        <v>171</v>
      </c>
      <c r="AU245" s="141" t="s">
        <v>83</v>
      </c>
      <c r="AV245" s="13" t="s">
        <v>83</v>
      </c>
      <c r="AW245" s="13" t="s">
        <v>30</v>
      </c>
      <c r="AX245" s="13" t="s">
        <v>74</v>
      </c>
      <c r="AY245" s="141" t="s">
        <v>163</v>
      </c>
    </row>
    <row r="246" spans="1:65" s="13" customFormat="1">
      <c r="B246" s="216"/>
      <c r="C246" s="217"/>
      <c r="D246" s="218" t="s">
        <v>171</v>
      </c>
      <c r="E246" s="219" t="s">
        <v>1</v>
      </c>
      <c r="F246" s="220" t="s">
        <v>307</v>
      </c>
      <c r="G246" s="217"/>
      <c r="H246" s="221">
        <v>5.9</v>
      </c>
      <c r="I246" s="217"/>
      <c r="J246" s="217"/>
      <c r="K246" s="217"/>
      <c r="L246" s="140"/>
      <c r="M246" s="142"/>
      <c r="N246" s="143"/>
      <c r="O246" s="143"/>
      <c r="P246" s="143"/>
      <c r="Q246" s="143"/>
      <c r="R246" s="143"/>
      <c r="S246" s="143"/>
      <c r="T246" s="144"/>
      <c r="AT246" s="141" t="s">
        <v>171</v>
      </c>
      <c r="AU246" s="141" t="s">
        <v>83</v>
      </c>
      <c r="AV246" s="13" t="s">
        <v>83</v>
      </c>
      <c r="AW246" s="13" t="s">
        <v>30</v>
      </c>
      <c r="AX246" s="13" t="s">
        <v>74</v>
      </c>
      <c r="AY246" s="141" t="s">
        <v>163</v>
      </c>
    </row>
    <row r="247" spans="1:65" s="13" customFormat="1">
      <c r="B247" s="216"/>
      <c r="C247" s="217"/>
      <c r="D247" s="218" t="s">
        <v>171</v>
      </c>
      <c r="E247" s="219" t="s">
        <v>1</v>
      </c>
      <c r="F247" s="220" t="s">
        <v>308</v>
      </c>
      <c r="G247" s="217"/>
      <c r="H247" s="221">
        <v>2.06</v>
      </c>
      <c r="I247" s="217"/>
      <c r="J247" s="217"/>
      <c r="K247" s="217"/>
      <c r="L247" s="140"/>
      <c r="M247" s="142"/>
      <c r="N247" s="143"/>
      <c r="O247" s="143"/>
      <c r="P247" s="143"/>
      <c r="Q247" s="143"/>
      <c r="R247" s="143"/>
      <c r="S247" s="143"/>
      <c r="T247" s="144"/>
      <c r="AT247" s="141" t="s">
        <v>171</v>
      </c>
      <c r="AU247" s="141" t="s">
        <v>83</v>
      </c>
      <c r="AV247" s="13" t="s">
        <v>83</v>
      </c>
      <c r="AW247" s="13" t="s">
        <v>30</v>
      </c>
      <c r="AX247" s="13" t="s">
        <v>74</v>
      </c>
      <c r="AY247" s="141" t="s">
        <v>163</v>
      </c>
    </row>
    <row r="248" spans="1:65" s="13" customFormat="1">
      <c r="B248" s="216"/>
      <c r="C248" s="217"/>
      <c r="D248" s="218" t="s">
        <v>171</v>
      </c>
      <c r="E248" s="219" t="s">
        <v>1</v>
      </c>
      <c r="F248" s="220" t="s">
        <v>309</v>
      </c>
      <c r="G248" s="217"/>
      <c r="H248" s="221">
        <v>4.4669999999999996</v>
      </c>
      <c r="I248" s="217"/>
      <c r="J248" s="217"/>
      <c r="K248" s="217"/>
      <c r="L248" s="140"/>
      <c r="M248" s="142"/>
      <c r="N248" s="143"/>
      <c r="O248" s="143"/>
      <c r="P248" s="143"/>
      <c r="Q248" s="143"/>
      <c r="R248" s="143"/>
      <c r="S248" s="143"/>
      <c r="T248" s="144"/>
      <c r="AT248" s="141" t="s">
        <v>171</v>
      </c>
      <c r="AU248" s="141" t="s">
        <v>83</v>
      </c>
      <c r="AV248" s="13" t="s">
        <v>83</v>
      </c>
      <c r="AW248" s="13" t="s">
        <v>30</v>
      </c>
      <c r="AX248" s="13" t="s">
        <v>74</v>
      </c>
      <c r="AY248" s="141" t="s">
        <v>163</v>
      </c>
    </row>
    <row r="249" spans="1:65" s="13" customFormat="1">
      <c r="B249" s="216"/>
      <c r="C249" s="217"/>
      <c r="D249" s="218" t="s">
        <v>171</v>
      </c>
      <c r="E249" s="219" t="s">
        <v>1</v>
      </c>
      <c r="F249" s="220" t="s">
        <v>310</v>
      </c>
      <c r="G249" s="217"/>
      <c r="H249" s="221">
        <v>3.9</v>
      </c>
      <c r="I249" s="217"/>
      <c r="J249" s="217"/>
      <c r="K249" s="217"/>
      <c r="L249" s="140"/>
      <c r="M249" s="142"/>
      <c r="N249" s="143"/>
      <c r="O249" s="143"/>
      <c r="P249" s="143"/>
      <c r="Q249" s="143"/>
      <c r="R249" s="143"/>
      <c r="S249" s="143"/>
      <c r="T249" s="144"/>
      <c r="AT249" s="141" t="s">
        <v>171</v>
      </c>
      <c r="AU249" s="141" t="s">
        <v>83</v>
      </c>
      <c r="AV249" s="13" t="s">
        <v>83</v>
      </c>
      <c r="AW249" s="13" t="s">
        <v>30</v>
      </c>
      <c r="AX249" s="13" t="s">
        <v>74</v>
      </c>
      <c r="AY249" s="141" t="s">
        <v>163</v>
      </c>
    </row>
    <row r="250" spans="1:65" s="13" customFormat="1">
      <c r="B250" s="216"/>
      <c r="C250" s="217"/>
      <c r="D250" s="218" t="s">
        <v>171</v>
      </c>
      <c r="E250" s="219" t="s">
        <v>1</v>
      </c>
      <c r="F250" s="220" t="s">
        <v>311</v>
      </c>
      <c r="G250" s="217"/>
      <c r="H250" s="221">
        <v>7.9859999999999998</v>
      </c>
      <c r="I250" s="217"/>
      <c r="J250" s="217"/>
      <c r="K250" s="217"/>
      <c r="L250" s="140"/>
      <c r="M250" s="142"/>
      <c r="N250" s="143"/>
      <c r="O250" s="143"/>
      <c r="P250" s="143"/>
      <c r="Q250" s="143"/>
      <c r="R250" s="143"/>
      <c r="S250" s="143"/>
      <c r="T250" s="144"/>
      <c r="AT250" s="141" t="s">
        <v>171</v>
      </c>
      <c r="AU250" s="141" t="s">
        <v>83</v>
      </c>
      <c r="AV250" s="13" t="s">
        <v>83</v>
      </c>
      <c r="AW250" s="13" t="s">
        <v>30</v>
      </c>
      <c r="AX250" s="13" t="s">
        <v>74</v>
      </c>
      <c r="AY250" s="141" t="s">
        <v>163</v>
      </c>
    </row>
    <row r="251" spans="1:65" s="13" customFormat="1">
      <c r="B251" s="216"/>
      <c r="C251" s="217"/>
      <c r="D251" s="218" t="s">
        <v>171</v>
      </c>
      <c r="E251" s="219" t="s">
        <v>1</v>
      </c>
      <c r="F251" s="220" t="s">
        <v>312</v>
      </c>
      <c r="G251" s="217"/>
      <c r="H251" s="221">
        <v>2.74</v>
      </c>
      <c r="I251" s="217"/>
      <c r="J251" s="217"/>
      <c r="K251" s="217"/>
      <c r="L251" s="140"/>
      <c r="M251" s="142"/>
      <c r="N251" s="143"/>
      <c r="O251" s="143"/>
      <c r="P251" s="143"/>
      <c r="Q251" s="143"/>
      <c r="R251" s="143"/>
      <c r="S251" s="143"/>
      <c r="T251" s="144"/>
      <c r="AT251" s="141" t="s">
        <v>171</v>
      </c>
      <c r="AU251" s="141" t="s">
        <v>83</v>
      </c>
      <c r="AV251" s="13" t="s">
        <v>83</v>
      </c>
      <c r="AW251" s="13" t="s">
        <v>30</v>
      </c>
      <c r="AX251" s="13" t="s">
        <v>74</v>
      </c>
      <c r="AY251" s="141" t="s">
        <v>163</v>
      </c>
    </row>
    <row r="252" spans="1:65" s="13" customFormat="1">
      <c r="B252" s="216"/>
      <c r="C252" s="217"/>
      <c r="D252" s="218" t="s">
        <v>171</v>
      </c>
      <c r="E252" s="219" t="s">
        <v>1</v>
      </c>
      <c r="F252" s="220" t="s">
        <v>313</v>
      </c>
      <c r="G252" s="217"/>
      <c r="H252" s="221">
        <v>0.62</v>
      </c>
      <c r="I252" s="217"/>
      <c r="J252" s="217"/>
      <c r="K252" s="217"/>
      <c r="L252" s="140"/>
      <c r="M252" s="142"/>
      <c r="N252" s="143"/>
      <c r="O252" s="143"/>
      <c r="P252" s="143"/>
      <c r="Q252" s="143"/>
      <c r="R252" s="143"/>
      <c r="S252" s="143"/>
      <c r="T252" s="144"/>
      <c r="AT252" s="141" t="s">
        <v>171</v>
      </c>
      <c r="AU252" s="141" t="s">
        <v>83</v>
      </c>
      <c r="AV252" s="13" t="s">
        <v>83</v>
      </c>
      <c r="AW252" s="13" t="s">
        <v>30</v>
      </c>
      <c r="AX252" s="13" t="s">
        <v>74</v>
      </c>
      <c r="AY252" s="141" t="s">
        <v>163</v>
      </c>
    </row>
    <row r="253" spans="1:65" s="14" customFormat="1">
      <c r="B253" s="222"/>
      <c r="C253" s="223"/>
      <c r="D253" s="218" t="s">
        <v>171</v>
      </c>
      <c r="E253" s="224" t="s">
        <v>1</v>
      </c>
      <c r="F253" s="225" t="s">
        <v>314</v>
      </c>
      <c r="G253" s="223"/>
      <c r="H253" s="226">
        <v>32.456000000000003</v>
      </c>
      <c r="I253" s="223"/>
      <c r="J253" s="223"/>
      <c r="K253" s="223"/>
      <c r="L253" s="145"/>
      <c r="M253" s="147"/>
      <c r="N253" s="148"/>
      <c r="O253" s="148"/>
      <c r="P253" s="148"/>
      <c r="Q253" s="148"/>
      <c r="R253" s="148"/>
      <c r="S253" s="148"/>
      <c r="T253" s="149"/>
      <c r="AT253" s="146" t="s">
        <v>171</v>
      </c>
      <c r="AU253" s="146" t="s">
        <v>83</v>
      </c>
      <c r="AV253" s="14" t="s">
        <v>174</v>
      </c>
      <c r="AW253" s="14" t="s">
        <v>30</v>
      </c>
      <c r="AX253" s="14" t="s">
        <v>8</v>
      </c>
      <c r="AY253" s="146" t="s">
        <v>163</v>
      </c>
    </row>
    <row r="254" spans="1:65" s="12" customFormat="1" ht="22.9" customHeight="1">
      <c r="B254" s="203"/>
      <c r="C254" s="204"/>
      <c r="D254" s="205" t="s">
        <v>73</v>
      </c>
      <c r="E254" s="208" t="s">
        <v>188</v>
      </c>
      <c r="F254" s="208" t="s">
        <v>331</v>
      </c>
      <c r="G254" s="204"/>
      <c r="H254" s="204"/>
      <c r="I254" s="204"/>
      <c r="J254" s="209">
        <f>BK254</f>
        <v>0</v>
      </c>
      <c r="K254" s="204"/>
      <c r="L254" s="126"/>
      <c r="M254" s="128"/>
      <c r="N254" s="129"/>
      <c r="O254" s="129"/>
      <c r="P254" s="130">
        <f>SUM(P255:P258)</f>
        <v>147</v>
      </c>
      <c r="Q254" s="129"/>
      <c r="R254" s="130">
        <f>SUM(R255:R258)</f>
        <v>2099.895</v>
      </c>
      <c r="S254" s="129"/>
      <c r="T254" s="131">
        <f>SUM(T255:T258)</f>
        <v>0</v>
      </c>
      <c r="AR254" s="127" t="s">
        <v>8</v>
      </c>
      <c r="AT254" s="132" t="s">
        <v>73</v>
      </c>
      <c r="AU254" s="132" t="s">
        <v>8</v>
      </c>
      <c r="AY254" s="127" t="s">
        <v>163</v>
      </c>
      <c r="BK254" s="133">
        <f>SUM(BK255:BK258)</f>
        <v>0</v>
      </c>
    </row>
    <row r="255" spans="1:65" s="2" customFormat="1" ht="14.45" customHeight="1">
      <c r="A255" s="29"/>
      <c r="B255" s="190"/>
      <c r="C255" s="210" t="s">
        <v>332</v>
      </c>
      <c r="D255" s="210" t="s">
        <v>165</v>
      </c>
      <c r="E255" s="211" t="s">
        <v>333</v>
      </c>
      <c r="F255" s="212" t="s">
        <v>334</v>
      </c>
      <c r="G255" s="213" t="s">
        <v>234</v>
      </c>
      <c r="H255" s="214">
        <v>1750</v>
      </c>
      <c r="I255" s="175"/>
      <c r="J255" s="215">
        <f>ROUND(I255*H255,0)</f>
        <v>0</v>
      </c>
      <c r="K255" s="212" t="s">
        <v>1</v>
      </c>
      <c r="L255" s="30"/>
      <c r="M255" s="134" t="s">
        <v>1</v>
      </c>
      <c r="N255" s="135" t="s">
        <v>39</v>
      </c>
      <c r="O255" s="136">
        <v>2.5999999999999999E-2</v>
      </c>
      <c r="P255" s="136">
        <f>O255*H255</f>
        <v>45.5</v>
      </c>
      <c r="Q255" s="136">
        <v>0.27994000000000002</v>
      </c>
      <c r="R255" s="136">
        <f>Q255*H255</f>
        <v>489.89500000000004</v>
      </c>
      <c r="S255" s="136">
        <v>0</v>
      </c>
      <c r="T255" s="137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38" t="s">
        <v>169</v>
      </c>
      <c r="AT255" s="138" t="s">
        <v>165</v>
      </c>
      <c r="AU255" s="138" t="s">
        <v>83</v>
      </c>
      <c r="AY255" s="17" t="s">
        <v>163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7" t="s">
        <v>8</v>
      </c>
      <c r="BK255" s="139">
        <f>ROUND(I255*H255,0)</f>
        <v>0</v>
      </c>
      <c r="BL255" s="17" t="s">
        <v>169</v>
      </c>
      <c r="BM255" s="138" t="s">
        <v>335</v>
      </c>
    </row>
    <row r="256" spans="1:65" s="13" customFormat="1">
      <c r="B256" s="216"/>
      <c r="C256" s="217"/>
      <c r="D256" s="218" t="s">
        <v>171</v>
      </c>
      <c r="E256" s="219" t="s">
        <v>1</v>
      </c>
      <c r="F256" s="220" t="s">
        <v>180</v>
      </c>
      <c r="G256" s="217"/>
      <c r="H256" s="221">
        <v>1750</v>
      </c>
      <c r="I256" s="217"/>
      <c r="J256" s="217"/>
      <c r="K256" s="217"/>
      <c r="L256" s="140"/>
      <c r="M256" s="142"/>
      <c r="N256" s="143"/>
      <c r="O256" s="143"/>
      <c r="P256" s="143"/>
      <c r="Q256" s="143"/>
      <c r="R256" s="143"/>
      <c r="S256" s="143"/>
      <c r="T256" s="144"/>
      <c r="AT256" s="141" t="s">
        <v>171</v>
      </c>
      <c r="AU256" s="141" t="s">
        <v>83</v>
      </c>
      <c r="AV256" s="13" t="s">
        <v>83</v>
      </c>
      <c r="AW256" s="13" t="s">
        <v>30</v>
      </c>
      <c r="AX256" s="13" t="s">
        <v>8</v>
      </c>
      <c r="AY256" s="141" t="s">
        <v>163</v>
      </c>
    </row>
    <row r="257" spans="1:65" s="2" customFormat="1" ht="14.45" customHeight="1">
      <c r="A257" s="29"/>
      <c r="B257" s="190"/>
      <c r="C257" s="210" t="s">
        <v>336</v>
      </c>
      <c r="D257" s="210" t="s">
        <v>165</v>
      </c>
      <c r="E257" s="211" t="s">
        <v>337</v>
      </c>
      <c r="F257" s="212" t="s">
        <v>338</v>
      </c>
      <c r="G257" s="213" t="s">
        <v>234</v>
      </c>
      <c r="H257" s="214">
        <v>3500</v>
      </c>
      <c r="I257" s="175"/>
      <c r="J257" s="215">
        <f>ROUND(I257*H257,0)</f>
        <v>0</v>
      </c>
      <c r="K257" s="212" t="s">
        <v>178</v>
      </c>
      <c r="L257" s="30"/>
      <c r="M257" s="134" t="s">
        <v>1</v>
      </c>
      <c r="N257" s="135" t="s">
        <v>39</v>
      </c>
      <c r="O257" s="136">
        <v>2.9000000000000001E-2</v>
      </c>
      <c r="P257" s="136">
        <f>O257*H257</f>
        <v>101.5</v>
      </c>
      <c r="Q257" s="136">
        <v>0.46</v>
      </c>
      <c r="R257" s="136">
        <f>Q257*H257</f>
        <v>1610</v>
      </c>
      <c r="S257" s="136">
        <v>0</v>
      </c>
      <c r="T257" s="137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38" t="s">
        <v>169</v>
      </c>
      <c r="AT257" s="138" t="s">
        <v>165</v>
      </c>
      <c r="AU257" s="138" t="s">
        <v>83</v>
      </c>
      <c r="AY257" s="17" t="s">
        <v>163</v>
      </c>
      <c r="BE257" s="139">
        <f>IF(N257="základní",J257,0)</f>
        <v>0</v>
      </c>
      <c r="BF257" s="139">
        <f>IF(N257="snížená",J257,0)</f>
        <v>0</v>
      </c>
      <c r="BG257" s="139">
        <f>IF(N257="zákl. přenesená",J257,0)</f>
        <v>0</v>
      </c>
      <c r="BH257" s="139">
        <f>IF(N257="sníž. přenesená",J257,0)</f>
        <v>0</v>
      </c>
      <c r="BI257" s="139">
        <f>IF(N257="nulová",J257,0)</f>
        <v>0</v>
      </c>
      <c r="BJ257" s="17" t="s">
        <v>8</v>
      </c>
      <c r="BK257" s="139">
        <f>ROUND(I257*H257,0)</f>
        <v>0</v>
      </c>
      <c r="BL257" s="17" t="s">
        <v>169</v>
      </c>
      <c r="BM257" s="138" t="s">
        <v>339</v>
      </c>
    </row>
    <row r="258" spans="1:65" s="13" customFormat="1">
      <c r="B258" s="216"/>
      <c r="C258" s="217"/>
      <c r="D258" s="218" t="s">
        <v>171</v>
      </c>
      <c r="E258" s="219" t="s">
        <v>1</v>
      </c>
      <c r="F258" s="220" t="s">
        <v>340</v>
      </c>
      <c r="G258" s="217"/>
      <c r="H258" s="221">
        <v>3500</v>
      </c>
      <c r="I258" s="217"/>
      <c r="J258" s="217"/>
      <c r="K258" s="217"/>
      <c r="L258" s="140"/>
      <c r="M258" s="142"/>
      <c r="N258" s="143"/>
      <c r="O258" s="143"/>
      <c r="P258" s="143"/>
      <c r="Q258" s="143"/>
      <c r="R258" s="143"/>
      <c r="S258" s="143"/>
      <c r="T258" s="144"/>
      <c r="AT258" s="141" t="s">
        <v>171</v>
      </c>
      <c r="AU258" s="141" t="s">
        <v>83</v>
      </c>
      <c r="AV258" s="13" t="s">
        <v>83</v>
      </c>
      <c r="AW258" s="13" t="s">
        <v>30</v>
      </c>
      <c r="AX258" s="13" t="s">
        <v>8</v>
      </c>
      <c r="AY258" s="141" t="s">
        <v>163</v>
      </c>
    </row>
    <row r="259" spans="1:65" s="12" customFormat="1" ht="22.9" customHeight="1">
      <c r="B259" s="203"/>
      <c r="C259" s="204"/>
      <c r="D259" s="205" t="s">
        <v>73</v>
      </c>
      <c r="E259" s="208" t="s">
        <v>193</v>
      </c>
      <c r="F259" s="208" t="s">
        <v>341</v>
      </c>
      <c r="G259" s="204"/>
      <c r="H259" s="204"/>
      <c r="I259" s="204"/>
      <c r="J259" s="209">
        <f>BK259</f>
        <v>0</v>
      </c>
      <c r="K259" s="204"/>
      <c r="L259" s="126"/>
      <c r="M259" s="128"/>
      <c r="N259" s="129"/>
      <c r="O259" s="129"/>
      <c r="P259" s="130">
        <f>SUM(P260:P290)</f>
        <v>53.205799000000006</v>
      </c>
      <c r="Q259" s="129"/>
      <c r="R259" s="130">
        <f>SUM(R260:R290)</f>
        <v>2.4072760729920004</v>
      </c>
      <c r="S259" s="129"/>
      <c r="T259" s="131">
        <f>SUM(T260:T290)</f>
        <v>0</v>
      </c>
      <c r="AR259" s="127" t="s">
        <v>8</v>
      </c>
      <c r="AT259" s="132" t="s">
        <v>73</v>
      </c>
      <c r="AU259" s="132" t="s">
        <v>8</v>
      </c>
      <c r="AY259" s="127" t="s">
        <v>163</v>
      </c>
      <c r="BK259" s="133">
        <f>SUM(BK260:BK290)</f>
        <v>0</v>
      </c>
    </row>
    <row r="260" spans="1:65" s="2" customFormat="1" ht="24.2" customHeight="1">
      <c r="A260" s="29"/>
      <c r="B260" s="190"/>
      <c r="C260" s="210" t="s">
        <v>342</v>
      </c>
      <c r="D260" s="210" t="s">
        <v>165</v>
      </c>
      <c r="E260" s="211" t="s">
        <v>343</v>
      </c>
      <c r="F260" s="212" t="s">
        <v>344</v>
      </c>
      <c r="G260" s="213" t="s">
        <v>234</v>
      </c>
      <c r="H260" s="214">
        <v>297.95800000000003</v>
      </c>
      <c r="I260" s="175"/>
      <c r="J260" s="215">
        <f>ROUND(I260*H260,0)</f>
        <v>0</v>
      </c>
      <c r="K260" s="212" t="s">
        <v>178</v>
      </c>
      <c r="L260" s="30"/>
      <c r="M260" s="134" t="s">
        <v>1</v>
      </c>
      <c r="N260" s="135" t="s">
        <v>39</v>
      </c>
      <c r="O260" s="136">
        <v>0.13200000000000001</v>
      </c>
      <c r="P260" s="136">
        <f>O260*H260</f>
        <v>39.330456000000005</v>
      </c>
      <c r="Q260" s="136">
        <v>1.4E-3</v>
      </c>
      <c r="R260" s="136">
        <f>Q260*H260</f>
        <v>0.41714120000000005</v>
      </c>
      <c r="S260" s="136">
        <v>0</v>
      </c>
      <c r="T260" s="137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38" t="s">
        <v>169</v>
      </c>
      <c r="AT260" s="138" t="s">
        <v>165</v>
      </c>
      <c r="AU260" s="138" t="s">
        <v>83</v>
      </c>
      <c r="AY260" s="17" t="s">
        <v>163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7" t="s">
        <v>8</v>
      </c>
      <c r="BK260" s="139">
        <f>ROUND(I260*H260,0)</f>
        <v>0</v>
      </c>
      <c r="BL260" s="17" t="s">
        <v>169</v>
      </c>
      <c r="BM260" s="138" t="s">
        <v>345</v>
      </c>
    </row>
    <row r="261" spans="1:65" s="13" customFormat="1">
      <c r="B261" s="216"/>
      <c r="C261" s="217"/>
      <c r="D261" s="218" t="s">
        <v>171</v>
      </c>
      <c r="E261" s="219" t="s">
        <v>1</v>
      </c>
      <c r="F261" s="220" t="s">
        <v>283</v>
      </c>
      <c r="G261" s="217"/>
      <c r="H261" s="221">
        <v>23.081</v>
      </c>
      <c r="I261" s="217"/>
      <c r="J261" s="217"/>
      <c r="K261" s="217"/>
      <c r="L261" s="140"/>
      <c r="M261" s="142"/>
      <c r="N261" s="143"/>
      <c r="O261" s="143"/>
      <c r="P261" s="143"/>
      <c r="Q261" s="143"/>
      <c r="R261" s="143"/>
      <c r="S261" s="143"/>
      <c r="T261" s="144"/>
      <c r="AT261" s="141" t="s">
        <v>171</v>
      </c>
      <c r="AU261" s="141" t="s">
        <v>83</v>
      </c>
      <c r="AV261" s="13" t="s">
        <v>83</v>
      </c>
      <c r="AW261" s="13" t="s">
        <v>30</v>
      </c>
      <c r="AX261" s="13" t="s">
        <v>74</v>
      </c>
      <c r="AY261" s="141" t="s">
        <v>163</v>
      </c>
    </row>
    <row r="262" spans="1:65" s="13" customFormat="1">
      <c r="B262" s="216"/>
      <c r="C262" s="217"/>
      <c r="D262" s="218" t="s">
        <v>171</v>
      </c>
      <c r="E262" s="219" t="s">
        <v>1</v>
      </c>
      <c r="F262" s="220" t="s">
        <v>284</v>
      </c>
      <c r="G262" s="217"/>
      <c r="H262" s="221">
        <v>30.945</v>
      </c>
      <c r="I262" s="217"/>
      <c r="J262" s="217"/>
      <c r="K262" s="217"/>
      <c r="L262" s="140"/>
      <c r="M262" s="142"/>
      <c r="N262" s="143"/>
      <c r="O262" s="143"/>
      <c r="P262" s="143"/>
      <c r="Q262" s="143"/>
      <c r="R262" s="143"/>
      <c r="S262" s="143"/>
      <c r="T262" s="144"/>
      <c r="AT262" s="141" t="s">
        <v>171</v>
      </c>
      <c r="AU262" s="141" t="s">
        <v>83</v>
      </c>
      <c r="AV262" s="13" t="s">
        <v>83</v>
      </c>
      <c r="AW262" s="13" t="s">
        <v>30</v>
      </c>
      <c r="AX262" s="13" t="s">
        <v>74</v>
      </c>
      <c r="AY262" s="141" t="s">
        <v>163</v>
      </c>
    </row>
    <row r="263" spans="1:65" s="13" customFormat="1">
      <c r="B263" s="216"/>
      <c r="C263" s="217"/>
      <c r="D263" s="218" t="s">
        <v>171</v>
      </c>
      <c r="E263" s="219" t="s">
        <v>1</v>
      </c>
      <c r="F263" s="220" t="s">
        <v>285</v>
      </c>
      <c r="G263" s="217"/>
      <c r="H263" s="221">
        <v>117.863</v>
      </c>
      <c r="I263" s="217"/>
      <c r="J263" s="217"/>
      <c r="K263" s="217"/>
      <c r="L263" s="140"/>
      <c r="M263" s="142"/>
      <c r="N263" s="143"/>
      <c r="O263" s="143"/>
      <c r="P263" s="143"/>
      <c r="Q263" s="143"/>
      <c r="R263" s="143"/>
      <c r="S263" s="143"/>
      <c r="T263" s="144"/>
      <c r="AT263" s="141" t="s">
        <v>171</v>
      </c>
      <c r="AU263" s="141" t="s">
        <v>83</v>
      </c>
      <c r="AV263" s="13" t="s">
        <v>83</v>
      </c>
      <c r="AW263" s="13" t="s">
        <v>30</v>
      </c>
      <c r="AX263" s="13" t="s">
        <v>74</v>
      </c>
      <c r="AY263" s="141" t="s">
        <v>163</v>
      </c>
    </row>
    <row r="264" spans="1:65" s="13" customFormat="1">
      <c r="B264" s="216"/>
      <c r="C264" s="217"/>
      <c r="D264" s="218" t="s">
        <v>171</v>
      </c>
      <c r="E264" s="219" t="s">
        <v>1</v>
      </c>
      <c r="F264" s="220" t="s">
        <v>286</v>
      </c>
      <c r="G264" s="217"/>
      <c r="H264" s="221">
        <v>-3.75</v>
      </c>
      <c r="I264" s="217"/>
      <c r="J264" s="217"/>
      <c r="K264" s="217"/>
      <c r="L264" s="140"/>
      <c r="M264" s="142"/>
      <c r="N264" s="143"/>
      <c r="O264" s="143"/>
      <c r="P264" s="143"/>
      <c r="Q264" s="143"/>
      <c r="R264" s="143"/>
      <c r="S264" s="143"/>
      <c r="T264" s="144"/>
      <c r="AT264" s="141" t="s">
        <v>171</v>
      </c>
      <c r="AU264" s="141" t="s">
        <v>83</v>
      </c>
      <c r="AV264" s="13" t="s">
        <v>83</v>
      </c>
      <c r="AW264" s="13" t="s">
        <v>30</v>
      </c>
      <c r="AX264" s="13" t="s">
        <v>74</v>
      </c>
      <c r="AY264" s="141" t="s">
        <v>163</v>
      </c>
    </row>
    <row r="265" spans="1:65" s="14" customFormat="1">
      <c r="B265" s="222"/>
      <c r="C265" s="223"/>
      <c r="D265" s="218" t="s">
        <v>171</v>
      </c>
      <c r="E265" s="224" t="s">
        <v>1</v>
      </c>
      <c r="F265" s="225" t="s">
        <v>302</v>
      </c>
      <c r="G265" s="223"/>
      <c r="H265" s="226">
        <v>168.13900000000001</v>
      </c>
      <c r="I265" s="223"/>
      <c r="J265" s="223"/>
      <c r="K265" s="223"/>
      <c r="L265" s="145"/>
      <c r="M265" s="147"/>
      <c r="N265" s="148"/>
      <c r="O265" s="148"/>
      <c r="P265" s="148"/>
      <c r="Q265" s="148"/>
      <c r="R265" s="148"/>
      <c r="S265" s="148"/>
      <c r="T265" s="149"/>
      <c r="AT265" s="146" t="s">
        <v>171</v>
      </c>
      <c r="AU265" s="146" t="s">
        <v>83</v>
      </c>
      <c r="AV265" s="14" t="s">
        <v>174</v>
      </c>
      <c r="AW265" s="14" t="s">
        <v>30</v>
      </c>
      <c r="AX265" s="14" t="s">
        <v>74</v>
      </c>
      <c r="AY265" s="146" t="s">
        <v>163</v>
      </c>
    </row>
    <row r="266" spans="1:65" s="13" customFormat="1">
      <c r="B266" s="216"/>
      <c r="C266" s="217"/>
      <c r="D266" s="218" t="s">
        <v>171</v>
      </c>
      <c r="E266" s="219" t="s">
        <v>1</v>
      </c>
      <c r="F266" s="220" t="s">
        <v>346</v>
      </c>
      <c r="G266" s="217"/>
      <c r="H266" s="221">
        <v>1.768</v>
      </c>
      <c r="I266" s="217"/>
      <c r="J266" s="217"/>
      <c r="K266" s="217"/>
      <c r="L266" s="140"/>
      <c r="M266" s="142"/>
      <c r="N266" s="143"/>
      <c r="O266" s="143"/>
      <c r="P266" s="143"/>
      <c r="Q266" s="143"/>
      <c r="R266" s="143"/>
      <c r="S266" s="143"/>
      <c r="T266" s="144"/>
      <c r="AT266" s="141" t="s">
        <v>171</v>
      </c>
      <c r="AU266" s="141" t="s">
        <v>83</v>
      </c>
      <c r="AV266" s="13" t="s">
        <v>83</v>
      </c>
      <c r="AW266" s="13" t="s">
        <v>30</v>
      </c>
      <c r="AX266" s="13" t="s">
        <v>74</v>
      </c>
      <c r="AY266" s="141" t="s">
        <v>163</v>
      </c>
    </row>
    <row r="267" spans="1:65" s="13" customFormat="1">
      <c r="B267" s="216"/>
      <c r="C267" s="217"/>
      <c r="D267" s="218" t="s">
        <v>171</v>
      </c>
      <c r="E267" s="219" t="s">
        <v>1</v>
      </c>
      <c r="F267" s="220" t="s">
        <v>347</v>
      </c>
      <c r="G267" s="217"/>
      <c r="H267" s="221">
        <v>6.86</v>
      </c>
      <c r="I267" s="217"/>
      <c r="J267" s="217"/>
      <c r="K267" s="217"/>
      <c r="L267" s="140"/>
      <c r="M267" s="142"/>
      <c r="N267" s="143"/>
      <c r="O267" s="143"/>
      <c r="P267" s="143"/>
      <c r="Q267" s="143"/>
      <c r="R267" s="143"/>
      <c r="S267" s="143"/>
      <c r="T267" s="144"/>
      <c r="AT267" s="141" t="s">
        <v>171</v>
      </c>
      <c r="AU267" s="141" t="s">
        <v>83</v>
      </c>
      <c r="AV267" s="13" t="s">
        <v>83</v>
      </c>
      <c r="AW267" s="13" t="s">
        <v>30</v>
      </c>
      <c r="AX267" s="13" t="s">
        <v>74</v>
      </c>
      <c r="AY267" s="141" t="s">
        <v>163</v>
      </c>
    </row>
    <row r="268" spans="1:65" s="13" customFormat="1">
      <c r="B268" s="216"/>
      <c r="C268" s="217"/>
      <c r="D268" s="218" t="s">
        <v>171</v>
      </c>
      <c r="E268" s="219" t="s">
        <v>1</v>
      </c>
      <c r="F268" s="220" t="s">
        <v>348</v>
      </c>
      <c r="G268" s="217"/>
      <c r="H268" s="221">
        <v>2.59</v>
      </c>
      <c r="I268" s="217"/>
      <c r="J268" s="217"/>
      <c r="K268" s="217"/>
      <c r="L268" s="140"/>
      <c r="M268" s="142"/>
      <c r="N268" s="143"/>
      <c r="O268" s="143"/>
      <c r="P268" s="143"/>
      <c r="Q268" s="143"/>
      <c r="R268" s="143"/>
      <c r="S268" s="143"/>
      <c r="T268" s="144"/>
      <c r="AT268" s="141" t="s">
        <v>171</v>
      </c>
      <c r="AU268" s="141" t="s">
        <v>83</v>
      </c>
      <c r="AV268" s="13" t="s">
        <v>83</v>
      </c>
      <c r="AW268" s="13" t="s">
        <v>30</v>
      </c>
      <c r="AX268" s="13" t="s">
        <v>74</v>
      </c>
      <c r="AY268" s="141" t="s">
        <v>163</v>
      </c>
    </row>
    <row r="269" spans="1:65" s="13" customFormat="1">
      <c r="B269" s="216"/>
      <c r="C269" s="217"/>
      <c r="D269" s="218" t="s">
        <v>171</v>
      </c>
      <c r="E269" s="219" t="s">
        <v>1</v>
      </c>
      <c r="F269" s="220" t="s">
        <v>349</v>
      </c>
      <c r="G269" s="217"/>
      <c r="H269" s="221">
        <v>7.9119999999999999</v>
      </c>
      <c r="I269" s="217"/>
      <c r="J269" s="217"/>
      <c r="K269" s="217"/>
      <c r="L269" s="140"/>
      <c r="M269" s="142"/>
      <c r="N269" s="143"/>
      <c r="O269" s="143"/>
      <c r="P269" s="143"/>
      <c r="Q269" s="143"/>
      <c r="R269" s="143"/>
      <c r="S269" s="143"/>
      <c r="T269" s="144"/>
      <c r="AT269" s="141" t="s">
        <v>171</v>
      </c>
      <c r="AU269" s="141" t="s">
        <v>83</v>
      </c>
      <c r="AV269" s="13" t="s">
        <v>83</v>
      </c>
      <c r="AW269" s="13" t="s">
        <v>30</v>
      </c>
      <c r="AX269" s="13" t="s">
        <v>74</v>
      </c>
      <c r="AY269" s="141" t="s">
        <v>163</v>
      </c>
    </row>
    <row r="270" spans="1:65" s="13" customFormat="1">
      <c r="B270" s="216"/>
      <c r="C270" s="217"/>
      <c r="D270" s="218" t="s">
        <v>171</v>
      </c>
      <c r="E270" s="219" t="s">
        <v>1</v>
      </c>
      <c r="F270" s="220" t="s">
        <v>350</v>
      </c>
      <c r="G270" s="217"/>
      <c r="H270" s="221">
        <v>23.597999999999999</v>
      </c>
      <c r="I270" s="217"/>
      <c r="J270" s="217"/>
      <c r="K270" s="217"/>
      <c r="L270" s="140"/>
      <c r="M270" s="142"/>
      <c r="N270" s="143"/>
      <c r="O270" s="143"/>
      <c r="P270" s="143"/>
      <c r="Q270" s="143"/>
      <c r="R270" s="143"/>
      <c r="S270" s="143"/>
      <c r="T270" s="144"/>
      <c r="AT270" s="141" t="s">
        <v>171</v>
      </c>
      <c r="AU270" s="141" t="s">
        <v>83</v>
      </c>
      <c r="AV270" s="13" t="s">
        <v>83</v>
      </c>
      <c r="AW270" s="13" t="s">
        <v>30</v>
      </c>
      <c r="AX270" s="13" t="s">
        <v>74</v>
      </c>
      <c r="AY270" s="141" t="s">
        <v>163</v>
      </c>
    </row>
    <row r="271" spans="1:65" s="13" customFormat="1">
      <c r="B271" s="216"/>
      <c r="C271" s="217"/>
      <c r="D271" s="218" t="s">
        <v>171</v>
      </c>
      <c r="E271" s="219" t="s">
        <v>1</v>
      </c>
      <c r="F271" s="220" t="s">
        <v>351</v>
      </c>
      <c r="G271" s="217"/>
      <c r="H271" s="221">
        <v>8.24</v>
      </c>
      <c r="I271" s="217"/>
      <c r="J271" s="217"/>
      <c r="K271" s="217"/>
      <c r="L271" s="140"/>
      <c r="M271" s="142"/>
      <c r="N271" s="143"/>
      <c r="O271" s="143"/>
      <c r="P271" s="143"/>
      <c r="Q271" s="143"/>
      <c r="R271" s="143"/>
      <c r="S271" s="143"/>
      <c r="T271" s="144"/>
      <c r="AT271" s="141" t="s">
        <v>171</v>
      </c>
      <c r="AU271" s="141" t="s">
        <v>83</v>
      </c>
      <c r="AV271" s="13" t="s">
        <v>83</v>
      </c>
      <c r="AW271" s="13" t="s">
        <v>30</v>
      </c>
      <c r="AX271" s="13" t="s">
        <v>74</v>
      </c>
      <c r="AY271" s="141" t="s">
        <v>163</v>
      </c>
    </row>
    <row r="272" spans="1:65" s="13" customFormat="1">
      <c r="B272" s="216"/>
      <c r="C272" s="217"/>
      <c r="D272" s="218" t="s">
        <v>171</v>
      </c>
      <c r="E272" s="219" t="s">
        <v>1</v>
      </c>
      <c r="F272" s="220" t="s">
        <v>352</v>
      </c>
      <c r="G272" s="217"/>
      <c r="H272" s="221">
        <v>17.869</v>
      </c>
      <c r="I272" s="217"/>
      <c r="J272" s="217"/>
      <c r="K272" s="217"/>
      <c r="L272" s="140"/>
      <c r="M272" s="142"/>
      <c r="N272" s="143"/>
      <c r="O272" s="143"/>
      <c r="P272" s="143"/>
      <c r="Q272" s="143"/>
      <c r="R272" s="143"/>
      <c r="S272" s="143"/>
      <c r="T272" s="144"/>
      <c r="AT272" s="141" t="s">
        <v>171</v>
      </c>
      <c r="AU272" s="141" t="s">
        <v>83</v>
      </c>
      <c r="AV272" s="13" t="s">
        <v>83</v>
      </c>
      <c r="AW272" s="13" t="s">
        <v>30</v>
      </c>
      <c r="AX272" s="13" t="s">
        <v>74</v>
      </c>
      <c r="AY272" s="141" t="s">
        <v>163</v>
      </c>
    </row>
    <row r="273" spans="1:65" s="13" customFormat="1">
      <c r="B273" s="216"/>
      <c r="C273" s="217"/>
      <c r="D273" s="218" t="s">
        <v>171</v>
      </c>
      <c r="E273" s="219" t="s">
        <v>1</v>
      </c>
      <c r="F273" s="220" t="s">
        <v>353</v>
      </c>
      <c r="G273" s="217"/>
      <c r="H273" s="221">
        <v>15.6</v>
      </c>
      <c r="I273" s="217"/>
      <c r="J273" s="217"/>
      <c r="K273" s="217"/>
      <c r="L273" s="140"/>
      <c r="M273" s="142"/>
      <c r="N273" s="143"/>
      <c r="O273" s="143"/>
      <c r="P273" s="143"/>
      <c r="Q273" s="143"/>
      <c r="R273" s="143"/>
      <c r="S273" s="143"/>
      <c r="T273" s="144"/>
      <c r="AT273" s="141" t="s">
        <v>171</v>
      </c>
      <c r="AU273" s="141" t="s">
        <v>83</v>
      </c>
      <c r="AV273" s="13" t="s">
        <v>83</v>
      </c>
      <c r="AW273" s="13" t="s">
        <v>30</v>
      </c>
      <c r="AX273" s="13" t="s">
        <v>74</v>
      </c>
      <c r="AY273" s="141" t="s">
        <v>163</v>
      </c>
    </row>
    <row r="274" spans="1:65" s="13" customFormat="1">
      <c r="B274" s="216"/>
      <c r="C274" s="217"/>
      <c r="D274" s="218" t="s">
        <v>171</v>
      </c>
      <c r="E274" s="219" t="s">
        <v>1</v>
      </c>
      <c r="F274" s="220" t="s">
        <v>354</v>
      </c>
      <c r="G274" s="217"/>
      <c r="H274" s="221">
        <v>31.943999999999999</v>
      </c>
      <c r="I274" s="217"/>
      <c r="J274" s="217"/>
      <c r="K274" s="217"/>
      <c r="L274" s="140"/>
      <c r="M274" s="142"/>
      <c r="N274" s="143"/>
      <c r="O274" s="143"/>
      <c r="P274" s="143"/>
      <c r="Q274" s="143"/>
      <c r="R274" s="143"/>
      <c r="S274" s="143"/>
      <c r="T274" s="144"/>
      <c r="AT274" s="141" t="s">
        <v>171</v>
      </c>
      <c r="AU274" s="141" t="s">
        <v>83</v>
      </c>
      <c r="AV274" s="13" t="s">
        <v>83</v>
      </c>
      <c r="AW274" s="13" t="s">
        <v>30</v>
      </c>
      <c r="AX274" s="13" t="s">
        <v>74</v>
      </c>
      <c r="AY274" s="141" t="s">
        <v>163</v>
      </c>
    </row>
    <row r="275" spans="1:65" s="13" customFormat="1">
      <c r="B275" s="216"/>
      <c r="C275" s="217"/>
      <c r="D275" s="218" t="s">
        <v>171</v>
      </c>
      <c r="E275" s="219" t="s">
        <v>1</v>
      </c>
      <c r="F275" s="220" t="s">
        <v>355</v>
      </c>
      <c r="G275" s="217"/>
      <c r="H275" s="221">
        <v>10.96</v>
      </c>
      <c r="I275" s="217"/>
      <c r="J275" s="217"/>
      <c r="K275" s="217"/>
      <c r="L275" s="140"/>
      <c r="M275" s="142"/>
      <c r="N275" s="143"/>
      <c r="O275" s="143"/>
      <c r="P275" s="143"/>
      <c r="Q275" s="143"/>
      <c r="R275" s="143"/>
      <c r="S275" s="143"/>
      <c r="T275" s="144"/>
      <c r="AT275" s="141" t="s">
        <v>171</v>
      </c>
      <c r="AU275" s="141" t="s">
        <v>83</v>
      </c>
      <c r="AV275" s="13" t="s">
        <v>83</v>
      </c>
      <c r="AW275" s="13" t="s">
        <v>30</v>
      </c>
      <c r="AX275" s="13" t="s">
        <v>74</v>
      </c>
      <c r="AY275" s="141" t="s">
        <v>163</v>
      </c>
    </row>
    <row r="276" spans="1:65" s="13" customFormat="1">
      <c r="B276" s="216"/>
      <c r="C276" s="217"/>
      <c r="D276" s="218" t="s">
        <v>171</v>
      </c>
      <c r="E276" s="219" t="s">
        <v>1</v>
      </c>
      <c r="F276" s="220" t="s">
        <v>356</v>
      </c>
      <c r="G276" s="217"/>
      <c r="H276" s="221">
        <v>2.4780000000000002</v>
      </c>
      <c r="I276" s="217"/>
      <c r="J276" s="217"/>
      <c r="K276" s="217"/>
      <c r="L276" s="140"/>
      <c r="M276" s="142"/>
      <c r="N276" s="143"/>
      <c r="O276" s="143"/>
      <c r="P276" s="143"/>
      <c r="Q276" s="143"/>
      <c r="R276" s="143"/>
      <c r="S276" s="143"/>
      <c r="T276" s="144"/>
      <c r="AT276" s="141" t="s">
        <v>171</v>
      </c>
      <c r="AU276" s="141" t="s">
        <v>83</v>
      </c>
      <c r="AV276" s="13" t="s">
        <v>83</v>
      </c>
      <c r="AW276" s="13" t="s">
        <v>30</v>
      </c>
      <c r="AX276" s="13" t="s">
        <v>74</v>
      </c>
      <c r="AY276" s="141" t="s">
        <v>163</v>
      </c>
    </row>
    <row r="277" spans="1:65" s="14" customFormat="1">
      <c r="B277" s="222"/>
      <c r="C277" s="223"/>
      <c r="D277" s="218" t="s">
        <v>171</v>
      </c>
      <c r="E277" s="224" t="s">
        <v>1</v>
      </c>
      <c r="F277" s="225" t="s">
        <v>314</v>
      </c>
      <c r="G277" s="223"/>
      <c r="H277" s="226">
        <v>129.81899999999999</v>
      </c>
      <c r="I277" s="223"/>
      <c r="J277" s="223"/>
      <c r="K277" s="223"/>
      <c r="L277" s="145"/>
      <c r="M277" s="147"/>
      <c r="N277" s="148"/>
      <c r="O277" s="148"/>
      <c r="P277" s="148"/>
      <c r="Q277" s="148"/>
      <c r="R277" s="148"/>
      <c r="S277" s="148"/>
      <c r="T277" s="149"/>
      <c r="AT277" s="146" t="s">
        <v>171</v>
      </c>
      <c r="AU277" s="146" t="s">
        <v>83</v>
      </c>
      <c r="AV277" s="14" t="s">
        <v>174</v>
      </c>
      <c r="AW277" s="14" t="s">
        <v>30</v>
      </c>
      <c r="AX277" s="14" t="s">
        <v>74</v>
      </c>
      <c r="AY277" s="146" t="s">
        <v>163</v>
      </c>
    </row>
    <row r="278" spans="1:65" s="15" customFormat="1">
      <c r="B278" s="234"/>
      <c r="C278" s="235"/>
      <c r="D278" s="218" t="s">
        <v>171</v>
      </c>
      <c r="E278" s="236" t="s">
        <v>1</v>
      </c>
      <c r="F278" s="237" t="s">
        <v>317</v>
      </c>
      <c r="G278" s="235"/>
      <c r="H278" s="238">
        <v>297.95800000000003</v>
      </c>
      <c r="I278" s="235"/>
      <c r="J278" s="235"/>
      <c r="K278" s="235"/>
      <c r="L278" s="153"/>
      <c r="M278" s="155"/>
      <c r="N278" s="156"/>
      <c r="O278" s="156"/>
      <c r="P278" s="156"/>
      <c r="Q278" s="156"/>
      <c r="R278" s="156"/>
      <c r="S278" s="156"/>
      <c r="T278" s="157"/>
      <c r="AT278" s="154" t="s">
        <v>171</v>
      </c>
      <c r="AU278" s="154" t="s">
        <v>83</v>
      </c>
      <c r="AV278" s="15" t="s">
        <v>169</v>
      </c>
      <c r="AW278" s="15" t="s">
        <v>30</v>
      </c>
      <c r="AX278" s="15" t="s">
        <v>8</v>
      </c>
      <c r="AY278" s="154" t="s">
        <v>163</v>
      </c>
    </row>
    <row r="279" spans="1:65" s="2" customFormat="1" ht="24.2" customHeight="1">
      <c r="A279" s="29"/>
      <c r="B279" s="190"/>
      <c r="C279" s="210" t="s">
        <v>357</v>
      </c>
      <c r="D279" s="210" t="s">
        <v>165</v>
      </c>
      <c r="E279" s="211" t="s">
        <v>358</v>
      </c>
      <c r="F279" s="212" t="s">
        <v>359</v>
      </c>
      <c r="G279" s="213" t="s">
        <v>246</v>
      </c>
      <c r="H279" s="214">
        <v>21.12</v>
      </c>
      <c r="I279" s="175"/>
      <c r="J279" s="215">
        <f>ROUND(I279*H279,0)</f>
        <v>0</v>
      </c>
      <c r="K279" s="212" t="s">
        <v>178</v>
      </c>
      <c r="L279" s="30"/>
      <c r="M279" s="134" t="s">
        <v>1</v>
      </c>
      <c r="N279" s="135" t="s">
        <v>39</v>
      </c>
      <c r="O279" s="136">
        <v>0.14899999999999999</v>
      </c>
      <c r="P279" s="136">
        <f>O279*H279</f>
        <v>3.1468799999999999</v>
      </c>
      <c r="Q279" s="136">
        <v>3.3297410000000002E-4</v>
      </c>
      <c r="R279" s="136">
        <f>Q279*H279</f>
        <v>7.0324129920000004E-3</v>
      </c>
      <c r="S279" s="136">
        <v>0</v>
      </c>
      <c r="T279" s="137">
        <f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38" t="s">
        <v>169</v>
      </c>
      <c r="AT279" s="138" t="s">
        <v>165</v>
      </c>
      <c r="AU279" s="138" t="s">
        <v>83</v>
      </c>
      <c r="AY279" s="17" t="s">
        <v>163</v>
      </c>
      <c r="BE279" s="139">
        <f>IF(N279="základní",J279,0)</f>
        <v>0</v>
      </c>
      <c r="BF279" s="139">
        <f>IF(N279="snížená",J279,0)</f>
        <v>0</v>
      </c>
      <c r="BG279" s="139">
        <f>IF(N279="zákl. přenesená",J279,0)</f>
        <v>0</v>
      </c>
      <c r="BH279" s="139">
        <f>IF(N279="sníž. přenesená",J279,0)</f>
        <v>0</v>
      </c>
      <c r="BI279" s="139">
        <f>IF(N279="nulová",J279,0)</f>
        <v>0</v>
      </c>
      <c r="BJ279" s="17" t="s">
        <v>8</v>
      </c>
      <c r="BK279" s="139">
        <f>ROUND(I279*H279,0)</f>
        <v>0</v>
      </c>
      <c r="BL279" s="17" t="s">
        <v>169</v>
      </c>
      <c r="BM279" s="138" t="s">
        <v>360</v>
      </c>
    </row>
    <row r="280" spans="1:65" s="13" customFormat="1">
      <c r="B280" s="216"/>
      <c r="C280" s="217"/>
      <c r="D280" s="218" t="s">
        <v>171</v>
      </c>
      <c r="E280" s="219" t="s">
        <v>1</v>
      </c>
      <c r="F280" s="220" t="s">
        <v>361</v>
      </c>
      <c r="G280" s="217"/>
      <c r="H280" s="221">
        <v>1.8</v>
      </c>
      <c r="I280" s="217"/>
      <c r="J280" s="217"/>
      <c r="K280" s="217"/>
      <c r="L280" s="140"/>
      <c r="M280" s="142"/>
      <c r="N280" s="143"/>
      <c r="O280" s="143"/>
      <c r="P280" s="143"/>
      <c r="Q280" s="143"/>
      <c r="R280" s="143"/>
      <c r="S280" s="143"/>
      <c r="T280" s="144"/>
      <c r="AT280" s="141" t="s">
        <v>171</v>
      </c>
      <c r="AU280" s="141" t="s">
        <v>83</v>
      </c>
      <c r="AV280" s="13" t="s">
        <v>83</v>
      </c>
      <c r="AW280" s="13" t="s">
        <v>30</v>
      </c>
      <c r="AX280" s="13" t="s">
        <v>74</v>
      </c>
      <c r="AY280" s="141" t="s">
        <v>163</v>
      </c>
    </row>
    <row r="281" spans="1:65" s="13" customFormat="1">
      <c r="B281" s="216"/>
      <c r="C281" s="217"/>
      <c r="D281" s="218" t="s">
        <v>171</v>
      </c>
      <c r="E281" s="219" t="s">
        <v>1</v>
      </c>
      <c r="F281" s="220" t="s">
        <v>362</v>
      </c>
      <c r="G281" s="217"/>
      <c r="H281" s="221">
        <v>14.9</v>
      </c>
      <c r="I281" s="217"/>
      <c r="J281" s="217"/>
      <c r="K281" s="217"/>
      <c r="L281" s="140"/>
      <c r="M281" s="142"/>
      <c r="N281" s="143"/>
      <c r="O281" s="143"/>
      <c r="P281" s="143"/>
      <c r="Q281" s="143"/>
      <c r="R281" s="143"/>
      <c r="S281" s="143"/>
      <c r="T281" s="144"/>
      <c r="AT281" s="141" t="s">
        <v>171</v>
      </c>
      <c r="AU281" s="141" t="s">
        <v>83</v>
      </c>
      <c r="AV281" s="13" t="s">
        <v>83</v>
      </c>
      <c r="AW281" s="13" t="s">
        <v>30</v>
      </c>
      <c r="AX281" s="13" t="s">
        <v>74</v>
      </c>
      <c r="AY281" s="141" t="s">
        <v>163</v>
      </c>
    </row>
    <row r="282" spans="1:65" s="13" customFormat="1">
      <c r="B282" s="216"/>
      <c r="C282" s="217"/>
      <c r="D282" s="218" t="s">
        <v>171</v>
      </c>
      <c r="E282" s="219" t="s">
        <v>1</v>
      </c>
      <c r="F282" s="220" t="s">
        <v>363</v>
      </c>
      <c r="G282" s="217"/>
      <c r="H282" s="221">
        <v>4.42</v>
      </c>
      <c r="I282" s="217"/>
      <c r="J282" s="217"/>
      <c r="K282" s="217"/>
      <c r="L282" s="140"/>
      <c r="M282" s="142"/>
      <c r="N282" s="143"/>
      <c r="O282" s="143"/>
      <c r="P282" s="143"/>
      <c r="Q282" s="143"/>
      <c r="R282" s="143"/>
      <c r="S282" s="143"/>
      <c r="T282" s="144"/>
      <c r="AT282" s="141" t="s">
        <v>171</v>
      </c>
      <c r="AU282" s="141" t="s">
        <v>83</v>
      </c>
      <c r="AV282" s="13" t="s">
        <v>83</v>
      </c>
      <c r="AW282" s="13" t="s">
        <v>30</v>
      </c>
      <c r="AX282" s="13" t="s">
        <v>74</v>
      </c>
      <c r="AY282" s="141" t="s">
        <v>163</v>
      </c>
    </row>
    <row r="283" spans="1:65" s="14" customFormat="1">
      <c r="B283" s="222"/>
      <c r="C283" s="223"/>
      <c r="D283" s="218" t="s">
        <v>171</v>
      </c>
      <c r="E283" s="224" t="s">
        <v>1</v>
      </c>
      <c r="F283" s="225" t="s">
        <v>173</v>
      </c>
      <c r="G283" s="223"/>
      <c r="H283" s="226">
        <v>21.12</v>
      </c>
      <c r="I283" s="223"/>
      <c r="J283" s="223"/>
      <c r="K283" s="223"/>
      <c r="L283" s="145"/>
      <c r="M283" s="147"/>
      <c r="N283" s="148"/>
      <c r="O283" s="148"/>
      <c r="P283" s="148"/>
      <c r="Q283" s="148"/>
      <c r="R283" s="148"/>
      <c r="S283" s="148"/>
      <c r="T283" s="149"/>
      <c r="AT283" s="146" t="s">
        <v>171</v>
      </c>
      <c r="AU283" s="146" t="s">
        <v>83</v>
      </c>
      <c r="AV283" s="14" t="s">
        <v>174</v>
      </c>
      <c r="AW283" s="14" t="s">
        <v>30</v>
      </c>
      <c r="AX283" s="14" t="s">
        <v>8</v>
      </c>
      <c r="AY283" s="146" t="s">
        <v>163</v>
      </c>
    </row>
    <row r="284" spans="1:65" s="2" customFormat="1" ht="24.2" customHeight="1">
      <c r="A284" s="29"/>
      <c r="B284" s="190"/>
      <c r="C284" s="210" t="s">
        <v>364</v>
      </c>
      <c r="D284" s="210" t="s">
        <v>165</v>
      </c>
      <c r="E284" s="211" t="s">
        <v>365</v>
      </c>
      <c r="F284" s="212" t="s">
        <v>366</v>
      </c>
      <c r="G284" s="213" t="s">
        <v>246</v>
      </c>
      <c r="H284" s="214">
        <v>21.12</v>
      </c>
      <c r="I284" s="175"/>
      <c r="J284" s="215">
        <f>ROUND(I284*H284,0)</f>
        <v>0</v>
      </c>
      <c r="K284" s="212" t="s">
        <v>178</v>
      </c>
      <c r="L284" s="30"/>
      <c r="M284" s="134" t="s">
        <v>1</v>
      </c>
      <c r="N284" s="135" t="s">
        <v>39</v>
      </c>
      <c r="O284" s="136">
        <v>3.7999999999999999E-2</v>
      </c>
      <c r="P284" s="136">
        <f>O284*H284</f>
        <v>0.80256000000000005</v>
      </c>
      <c r="Q284" s="136">
        <v>3.3E-4</v>
      </c>
      <c r="R284" s="136">
        <f>Q284*H284</f>
        <v>6.9696000000000003E-3</v>
      </c>
      <c r="S284" s="136">
        <v>0</v>
      </c>
      <c r="T284" s="137">
        <f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38" t="s">
        <v>169</v>
      </c>
      <c r="AT284" s="138" t="s">
        <v>165</v>
      </c>
      <c r="AU284" s="138" t="s">
        <v>83</v>
      </c>
      <c r="AY284" s="17" t="s">
        <v>163</v>
      </c>
      <c r="BE284" s="139">
        <f>IF(N284="základní",J284,0)</f>
        <v>0</v>
      </c>
      <c r="BF284" s="139">
        <f>IF(N284="snížená",J284,0)</f>
        <v>0</v>
      </c>
      <c r="BG284" s="139">
        <f>IF(N284="zákl. přenesená",J284,0)</f>
        <v>0</v>
      </c>
      <c r="BH284" s="139">
        <f>IF(N284="sníž. přenesená",J284,0)</f>
        <v>0</v>
      </c>
      <c r="BI284" s="139">
        <f>IF(N284="nulová",J284,0)</f>
        <v>0</v>
      </c>
      <c r="BJ284" s="17" t="s">
        <v>8</v>
      </c>
      <c r="BK284" s="139">
        <f>ROUND(I284*H284,0)</f>
        <v>0</v>
      </c>
      <c r="BL284" s="17" t="s">
        <v>169</v>
      </c>
      <c r="BM284" s="138" t="s">
        <v>367</v>
      </c>
    </row>
    <row r="285" spans="1:65" s="13" customFormat="1">
      <c r="B285" s="216"/>
      <c r="C285" s="217"/>
      <c r="D285" s="218" t="s">
        <v>171</v>
      </c>
      <c r="E285" s="219" t="s">
        <v>1</v>
      </c>
      <c r="F285" s="220" t="s">
        <v>361</v>
      </c>
      <c r="G285" s="217"/>
      <c r="H285" s="221">
        <v>1.8</v>
      </c>
      <c r="I285" s="217"/>
      <c r="J285" s="217"/>
      <c r="K285" s="217"/>
      <c r="L285" s="140"/>
      <c r="M285" s="142"/>
      <c r="N285" s="143"/>
      <c r="O285" s="143"/>
      <c r="P285" s="143"/>
      <c r="Q285" s="143"/>
      <c r="R285" s="143"/>
      <c r="S285" s="143"/>
      <c r="T285" s="144"/>
      <c r="AT285" s="141" t="s">
        <v>171</v>
      </c>
      <c r="AU285" s="141" t="s">
        <v>83</v>
      </c>
      <c r="AV285" s="13" t="s">
        <v>83</v>
      </c>
      <c r="AW285" s="13" t="s">
        <v>30</v>
      </c>
      <c r="AX285" s="13" t="s">
        <v>74</v>
      </c>
      <c r="AY285" s="141" t="s">
        <v>163</v>
      </c>
    </row>
    <row r="286" spans="1:65" s="13" customFormat="1">
      <c r="B286" s="216"/>
      <c r="C286" s="217"/>
      <c r="D286" s="218" t="s">
        <v>171</v>
      </c>
      <c r="E286" s="219" t="s">
        <v>1</v>
      </c>
      <c r="F286" s="220" t="s">
        <v>362</v>
      </c>
      <c r="G286" s="217"/>
      <c r="H286" s="221">
        <v>14.9</v>
      </c>
      <c r="I286" s="217"/>
      <c r="J286" s="217"/>
      <c r="K286" s="217"/>
      <c r="L286" s="140"/>
      <c r="M286" s="142"/>
      <c r="N286" s="143"/>
      <c r="O286" s="143"/>
      <c r="P286" s="143"/>
      <c r="Q286" s="143"/>
      <c r="R286" s="143"/>
      <c r="S286" s="143"/>
      <c r="T286" s="144"/>
      <c r="AT286" s="141" t="s">
        <v>171</v>
      </c>
      <c r="AU286" s="141" t="s">
        <v>83</v>
      </c>
      <c r="AV286" s="13" t="s">
        <v>83</v>
      </c>
      <c r="AW286" s="13" t="s">
        <v>30</v>
      </c>
      <c r="AX286" s="13" t="s">
        <v>74</v>
      </c>
      <c r="AY286" s="141" t="s">
        <v>163</v>
      </c>
    </row>
    <row r="287" spans="1:65" s="13" customFormat="1">
      <c r="B287" s="216"/>
      <c r="C287" s="217"/>
      <c r="D287" s="218" t="s">
        <v>171</v>
      </c>
      <c r="E287" s="219" t="s">
        <v>1</v>
      </c>
      <c r="F287" s="220" t="s">
        <v>363</v>
      </c>
      <c r="G287" s="217"/>
      <c r="H287" s="221">
        <v>4.42</v>
      </c>
      <c r="I287" s="217"/>
      <c r="J287" s="217"/>
      <c r="K287" s="217"/>
      <c r="L287" s="140"/>
      <c r="M287" s="142"/>
      <c r="N287" s="143"/>
      <c r="O287" s="143"/>
      <c r="P287" s="143"/>
      <c r="Q287" s="143"/>
      <c r="R287" s="143"/>
      <c r="S287" s="143"/>
      <c r="T287" s="144"/>
      <c r="AT287" s="141" t="s">
        <v>171</v>
      </c>
      <c r="AU287" s="141" t="s">
        <v>83</v>
      </c>
      <c r="AV287" s="13" t="s">
        <v>83</v>
      </c>
      <c r="AW287" s="13" t="s">
        <v>30</v>
      </c>
      <c r="AX287" s="13" t="s">
        <v>74</v>
      </c>
      <c r="AY287" s="141" t="s">
        <v>163</v>
      </c>
    </row>
    <row r="288" spans="1:65" s="14" customFormat="1">
      <c r="B288" s="222"/>
      <c r="C288" s="223"/>
      <c r="D288" s="218" t="s">
        <v>171</v>
      </c>
      <c r="E288" s="224" t="s">
        <v>1</v>
      </c>
      <c r="F288" s="225" t="s">
        <v>173</v>
      </c>
      <c r="G288" s="223"/>
      <c r="H288" s="226">
        <v>21.12</v>
      </c>
      <c r="I288" s="223"/>
      <c r="J288" s="223"/>
      <c r="K288" s="223"/>
      <c r="L288" s="145"/>
      <c r="M288" s="147"/>
      <c r="N288" s="148"/>
      <c r="O288" s="148"/>
      <c r="P288" s="148"/>
      <c r="Q288" s="148"/>
      <c r="R288" s="148"/>
      <c r="S288" s="148"/>
      <c r="T288" s="149"/>
      <c r="AT288" s="146" t="s">
        <v>171</v>
      </c>
      <c r="AU288" s="146" t="s">
        <v>83</v>
      </c>
      <c r="AV288" s="14" t="s">
        <v>174</v>
      </c>
      <c r="AW288" s="14" t="s">
        <v>30</v>
      </c>
      <c r="AX288" s="14" t="s">
        <v>8</v>
      </c>
      <c r="AY288" s="146" t="s">
        <v>163</v>
      </c>
    </row>
    <row r="289" spans="1:65" s="2" customFormat="1" ht="24.2" customHeight="1">
      <c r="A289" s="29"/>
      <c r="B289" s="190"/>
      <c r="C289" s="210" t="s">
        <v>368</v>
      </c>
      <c r="D289" s="210" t="s">
        <v>165</v>
      </c>
      <c r="E289" s="211" t="s">
        <v>369</v>
      </c>
      <c r="F289" s="212" t="s">
        <v>370</v>
      </c>
      <c r="G289" s="213" t="s">
        <v>234</v>
      </c>
      <c r="H289" s="214">
        <v>26.611000000000001</v>
      </c>
      <c r="I289" s="175"/>
      <c r="J289" s="215">
        <f>ROUND(I289*H289,0)</f>
        <v>0</v>
      </c>
      <c r="K289" s="212" t="s">
        <v>178</v>
      </c>
      <c r="L289" s="30"/>
      <c r="M289" s="134" t="s">
        <v>1</v>
      </c>
      <c r="N289" s="135" t="s">
        <v>39</v>
      </c>
      <c r="O289" s="136">
        <v>0.373</v>
      </c>
      <c r="P289" s="136">
        <f>O289*H289</f>
        <v>9.9259029999999999</v>
      </c>
      <c r="Q289" s="136">
        <v>7.4260000000000007E-2</v>
      </c>
      <c r="R289" s="136">
        <f>Q289*H289</f>
        <v>1.9761328600000003</v>
      </c>
      <c r="S289" s="136">
        <v>0</v>
      </c>
      <c r="T289" s="137">
        <f>S289*H289</f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38" t="s">
        <v>169</v>
      </c>
      <c r="AT289" s="138" t="s">
        <v>165</v>
      </c>
      <c r="AU289" s="138" t="s">
        <v>83</v>
      </c>
      <c r="AY289" s="17" t="s">
        <v>163</v>
      </c>
      <c r="BE289" s="139">
        <f>IF(N289="základní",J289,0)</f>
        <v>0</v>
      </c>
      <c r="BF289" s="139">
        <f>IF(N289="snížená",J289,0)</f>
        <v>0</v>
      </c>
      <c r="BG289" s="139">
        <f>IF(N289="zákl. přenesená",J289,0)</f>
        <v>0</v>
      </c>
      <c r="BH289" s="139">
        <f>IF(N289="sníž. přenesená",J289,0)</f>
        <v>0</v>
      </c>
      <c r="BI289" s="139">
        <f>IF(N289="nulová",J289,0)</f>
        <v>0</v>
      </c>
      <c r="BJ289" s="17" t="s">
        <v>8</v>
      </c>
      <c r="BK289" s="139">
        <f>ROUND(I289*H289,0)</f>
        <v>0</v>
      </c>
      <c r="BL289" s="17" t="s">
        <v>169</v>
      </c>
      <c r="BM289" s="138" t="s">
        <v>371</v>
      </c>
    </row>
    <row r="290" spans="1:65" s="13" customFormat="1">
      <c r="B290" s="216"/>
      <c r="C290" s="217"/>
      <c r="D290" s="218" t="s">
        <v>171</v>
      </c>
      <c r="E290" s="219" t="s">
        <v>1</v>
      </c>
      <c r="F290" s="220" t="s">
        <v>372</v>
      </c>
      <c r="G290" s="217"/>
      <c r="H290" s="221">
        <v>26.611000000000001</v>
      </c>
      <c r="I290" s="217"/>
      <c r="J290" s="217"/>
      <c r="K290" s="217"/>
      <c r="L290" s="140"/>
      <c r="M290" s="142"/>
      <c r="N290" s="143"/>
      <c r="O290" s="143"/>
      <c r="P290" s="143"/>
      <c r="Q290" s="143"/>
      <c r="R290" s="143"/>
      <c r="S290" s="143"/>
      <c r="T290" s="144"/>
      <c r="AT290" s="141" t="s">
        <v>171</v>
      </c>
      <c r="AU290" s="141" t="s">
        <v>83</v>
      </c>
      <c r="AV290" s="13" t="s">
        <v>83</v>
      </c>
      <c r="AW290" s="13" t="s">
        <v>30</v>
      </c>
      <c r="AX290" s="13" t="s">
        <v>8</v>
      </c>
      <c r="AY290" s="141" t="s">
        <v>163</v>
      </c>
    </row>
    <row r="291" spans="1:65" s="12" customFormat="1" ht="22.9" customHeight="1">
      <c r="B291" s="203"/>
      <c r="C291" s="204"/>
      <c r="D291" s="205" t="s">
        <v>73</v>
      </c>
      <c r="E291" s="208" t="s">
        <v>201</v>
      </c>
      <c r="F291" s="208" t="s">
        <v>373</v>
      </c>
      <c r="G291" s="204"/>
      <c r="H291" s="204"/>
      <c r="I291" s="204"/>
      <c r="J291" s="209">
        <f>BK291</f>
        <v>0</v>
      </c>
      <c r="K291" s="204"/>
      <c r="L291" s="126"/>
      <c r="M291" s="128"/>
      <c r="N291" s="129"/>
      <c r="O291" s="129"/>
      <c r="P291" s="130">
        <f>SUM(P292:P293)</f>
        <v>10.07</v>
      </c>
      <c r="Q291" s="129"/>
      <c r="R291" s="130">
        <f>SUM(R292:R293)</f>
        <v>6.9647299999999995E-2</v>
      </c>
      <c r="S291" s="129"/>
      <c r="T291" s="131">
        <f>SUM(T292:T293)</f>
        <v>0</v>
      </c>
      <c r="AR291" s="127" t="s">
        <v>8</v>
      </c>
      <c r="AT291" s="132" t="s">
        <v>73</v>
      </c>
      <c r="AU291" s="132" t="s">
        <v>8</v>
      </c>
      <c r="AY291" s="127" t="s">
        <v>163</v>
      </c>
      <c r="BK291" s="133">
        <f>SUM(BK292:BK293)</f>
        <v>0</v>
      </c>
    </row>
    <row r="292" spans="1:65" s="2" customFormat="1" ht="24.2" customHeight="1">
      <c r="A292" s="29"/>
      <c r="B292" s="190"/>
      <c r="C292" s="210" t="s">
        <v>374</v>
      </c>
      <c r="D292" s="210" t="s">
        <v>165</v>
      </c>
      <c r="E292" s="211" t="s">
        <v>375</v>
      </c>
      <c r="F292" s="212" t="s">
        <v>376</v>
      </c>
      <c r="G292" s="213" t="s">
        <v>246</v>
      </c>
      <c r="H292" s="214">
        <v>53</v>
      </c>
      <c r="I292" s="175"/>
      <c r="J292" s="215">
        <f>ROUND(I292*H292,0)</f>
        <v>0</v>
      </c>
      <c r="K292" s="212" t="s">
        <v>178</v>
      </c>
      <c r="L292" s="30"/>
      <c r="M292" s="134" t="s">
        <v>1</v>
      </c>
      <c r="N292" s="135" t="s">
        <v>39</v>
      </c>
      <c r="O292" s="136">
        <v>0.19</v>
      </c>
      <c r="P292" s="136">
        <f>O292*H292</f>
        <v>10.07</v>
      </c>
      <c r="Q292" s="136">
        <v>1.3140999999999999E-3</v>
      </c>
      <c r="R292" s="136">
        <f>Q292*H292</f>
        <v>6.9647299999999995E-2</v>
      </c>
      <c r="S292" s="136">
        <v>0</v>
      </c>
      <c r="T292" s="137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38" t="s">
        <v>169</v>
      </c>
      <c r="AT292" s="138" t="s">
        <v>165</v>
      </c>
      <c r="AU292" s="138" t="s">
        <v>83</v>
      </c>
      <c r="AY292" s="17" t="s">
        <v>163</v>
      </c>
      <c r="BE292" s="139">
        <f>IF(N292="základní",J292,0)</f>
        <v>0</v>
      </c>
      <c r="BF292" s="139">
        <f>IF(N292="snížená",J292,0)</f>
        <v>0</v>
      </c>
      <c r="BG292" s="139">
        <f>IF(N292="zákl. přenesená",J292,0)</f>
        <v>0</v>
      </c>
      <c r="BH292" s="139">
        <f>IF(N292="sníž. přenesená",J292,0)</f>
        <v>0</v>
      </c>
      <c r="BI292" s="139">
        <f>IF(N292="nulová",J292,0)</f>
        <v>0</v>
      </c>
      <c r="BJ292" s="17" t="s">
        <v>8</v>
      </c>
      <c r="BK292" s="139">
        <f>ROUND(I292*H292,0)</f>
        <v>0</v>
      </c>
      <c r="BL292" s="17" t="s">
        <v>169</v>
      </c>
      <c r="BM292" s="138" t="s">
        <v>377</v>
      </c>
    </row>
    <row r="293" spans="1:65" s="13" customFormat="1">
      <c r="B293" s="216"/>
      <c r="C293" s="217"/>
      <c r="D293" s="218" t="s">
        <v>171</v>
      </c>
      <c r="E293" s="219" t="s">
        <v>1</v>
      </c>
      <c r="F293" s="220" t="s">
        <v>378</v>
      </c>
      <c r="G293" s="217"/>
      <c r="H293" s="221">
        <v>53</v>
      </c>
      <c r="I293" s="217"/>
      <c r="J293" s="217"/>
      <c r="K293" s="217"/>
      <c r="L293" s="140"/>
      <c r="M293" s="142"/>
      <c r="N293" s="143"/>
      <c r="O293" s="143"/>
      <c r="P293" s="143"/>
      <c r="Q293" s="143"/>
      <c r="R293" s="143"/>
      <c r="S293" s="143"/>
      <c r="T293" s="144"/>
      <c r="AT293" s="141" t="s">
        <v>171</v>
      </c>
      <c r="AU293" s="141" t="s">
        <v>83</v>
      </c>
      <c r="AV293" s="13" t="s">
        <v>83</v>
      </c>
      <c r="AW293" s="13" t="s">
        <v>30</v>
      </c>
      <c r="AX293" s="13" t="s">
        <v>8</v>
      </c>
      <c r="AY293" s="141" t="s">
        <v>163</v>
      </c>
    </row>
    <row r="294" spans="1:65" s="12" customFormat="1" ht="22.9" customHeight="1">
      <c r="B294" s="203"/>
      <c r="C294" s="204"/>
      <c r="D294" s="205" t="s">
        <v>73</v>
      </c>
      <c r="E294" s="208" t="s">
        <v>206</v>
      </c>
      <c r="F294" s="208" t="s">
        <v>379</v>
      </c>
      <c r="G294" s="204"/>
      <c r="H294" s="204"/>
      <c r="I294" s="204"/>
      <c r="J294" s="209">
        <f>BK294</f>
        <v>0</v>
      </c>
      <c r="K294" s="204"/>
      <c r="L294" s="126"/>
      <c r="M294" s="128"/>
      <c r="N294" s="129"/>
      <c r="O294" s="129"/>
      <c r="P294" s="130">
        <f>SUM(P295:P306)</f>
        <v>2008.0040000000001</v>
      </c>
      <c r="Q294" s="129"/>
      <c r="R294" s="130">
        <f>SUM(R295:R306)</f>
        <v>7.4500999999999994E-3</v>
      </c>
      <c r="S294" s="129"/>
      <c r="T294" s="131">
        <f>SUM(T295:T306)</f>
        <v>506</v>
      </c>
      <c r="AR294" s="127" t="s">
        <v>8</v>
      </c>
      <c r="AT294" s="132" t="s">
        <v>73</v>
      </c>
      <c r="AU294" s="132" t="s">
        <v>8</v>
      </c>
      <c r="AY294" s="127" t="s">
        <v>163</v>
      </c>
      <c r="BK294" s="133">
        <f>SUM(BK295:BK306)</f>
        <v>0</v>
      </c>
    </row>
    <row r="295" spans="1:65" s="2" customFormat="1" ht="24.2" customHeight="1">
      <c r="A295" s="29"/>
      <c r="B295" s="190"/>
      <c r="C295" s="210" t="s">
        <v>380</v>
      </c>
      <c r="D295" s="210" t="s">
        <v>165</v>
      </c>
      <c r="E295" s="211" t="s">
        <v>381</v>
      </c>
      <c r="F295" s="212" t="s">
        <v>382</v>
      </c>
      <c r="G295" s="213" t="s">
        <v>383</v>
      </c>
      <c r="H295" s="214">
        <v>14</v>
      </c>
      <c r="I295" s="175"/>
      <c r="J295" s="215">
        <f>ROUND(I295*H295,0)</f>
        <v>0</v>
      </c>
      <c r="K295" s="212" t="s">
        <v>178</v>
      </c>
      <c r="L295" s="30"/>
      <c r="M295" s="134" t="s">
        <v>1</v>
      </c>
      <c r="N295" s="135" t="s">
        <v>39</v>
      </c>
      <c r="O295" s="136">
        <v>0.23</v>
      </c>
      <c r="P295" s="136">
        <f>O295*H295</f>
        <v>3.22</v>
      </c>
      <c r="Q295" s="136">
        <v>0</v>
      </c>
      <c r="R295" s="136">
        <f>Q295*H295</f>
        <v>0</v>
      </c>
      <c r="S295" s="136">
        <v>0</v>
      </c>
      <c r="T295" s="137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38" t="s">
        <v>169</v>
      </c>
      <c r="AT295" s="138" t="s">
        <v>165</v>
      </c>
      <c r="AU295" s="138" t="s">
        <v>83</v>
      </c>
      <c r="AY295" s="17" t="s">
        <v>163</v>
      </c>
      <c r="BE295" s="139">
        <f>IF(N295="základní",J295,0)</f>
        <v>0</v>
      </c>
      <c r="BF295" s="139">
        <f>IF(N295="snížená",J295,0)</f>
        <v>0</v>
      </c>
      <c r="BG295" s="139">
        <f>IF(N295="zákl. přenesená",J295,0)</f>
        <v>0</v>
      </c>
      <c r="BH295" s="139">
        <f>IF(N295="sníž. přenesená",J295,0)</f>
        <v>0</v>
      </c>
      <c r="BI295" s="139">
        <f>IF(N295="nulová",J295,0)</f>
        <v>0</v>
      </c>
      <c r="BJ295" s="17" t="s">
        <v>8</v>
      </c>
      <c r="BK295" s="139">
        <f>ROUND(I295*H295,0)</f>
        <v>0</v>
      </c>
      <c r="BL295" s="17" t="s">
        <v>169</v>
      </c>
      <c r="BM295" s="138" t="s">
        <v>384</v>
      </c>
    </row>
    <row r="296" spans="1:65" s="13" customFormat="1">
      <c r="B296" s="216"/>
      <c r="C296" s="217"/>
      <c r="D296" s="218" t="s">
        <v>171</v>
      </c>
      <c r="E296" s="219" t="s">
        <v>1</v>
      </c>
      <c r="F296" s="220" t="s">
        <v>229</v>
      </c>
      <c r="G296" s="217"/>
      <c r="H296" s="221">
        <v>14</v>
      </c>
      <c r="I296" s="217"/>
      <c r="J296" s="217"/>
      <c r="K296" s="217"/>
      <c r="L296" s="140"/>
      <c r="M296" s="142"/>
      <c r="N296" s="143"/>
      <c r="O296" s="143"/>
      <c r="P296" s="143"/>
      <c r="Q296" s="143"/>
      <c r="R296" s="143"/>
      <c r="S296" s="143"/>
      <c r="T296" s="144"/>
      <c r="AT296" s="141" t="s">
        <v>171</v>
      </c>
      <c r="AU296" s="141" t="s">
        <v>83</v>
      </c>
      <c r="AV296" s="13" t="s">
        <v>83</v>
      </c>
      <c r="AW296" s="13" t="s">
        <v>30</v>
      </c>
      <c r="AX296" s="13" t="s">
        <v>8</v>
      </c>
      <c r="AY296" s="141" t="s">
        <v>163</v>
      </c>
    </row>
    <row r="297" spans="1:65" s="2" customFormat="1" ht="37.9" customHeight="1">
      <c r="A297" s="29"/>
      <c r="B297" s="190"/>
      <c r="C297" s="227" t="s">
        <v>385</v>
      </c>
      <c r="D297" s="227" t="s">
        <v>238</v>
      </c>
      <c r="E297" s="228" t="s">
        <v>386</v>
      </c>
      <c r="F297" s="229" t="s">
        <v>387</v>
      </c>
      <c r="G297" s="230" t="s">
        <v>383</v>
      </c>
      <c r="H297" s="231">
        <v>14</v>
      </c>
      <c r="I297" s="176"/>
      <c r="J297" s="232">
        <f>ROUND(I297*H297,0)</f>
        <v>0</v>
      </c>
      <c r="K297" s="229" t="s">
        <v>178</v>
      </c>
      <c r="L297" s="150"/>
      <c r="M297" s="151" t="s">
        <v>1</v>
      </c>
      <c r="N297" s="152" t="s">
        <v>39</v>
      </c>
      <c r="O297" s="136">
        <v>0</v>
      </c>
      <c r="P297" s="136">
        <f>O297*H297</f>
        <v>0</v>
      </c>
      <c r="Q297" s="136">
        <v>2.5000000000000001E-4</v>
      </c>
      <c r="R297" s="136">
        <f>Q297*H297</f>
        <v>3.5000000000000001E-3</v>
      </c>
      <c r="S297" s="136">
        <v>0</v>
      </c>
      <c r="T297" s="137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38" t="s">
        <v>201</v>
      </c>
      <c r="AT297" s="138" t="s">
        <v>238</v>
      </c>
      <c r="AU297" s="138" t="s">
        <v>83</v>
      </c>
      <c r="AY297" s="17" t="s">
        <v>163</v>
      </c>
      <c r="BE297" s="139">
        <f>IF(N297="základní",J297,0)</f>
        <v>0</v>
      </c>
      <c r="BF297" s="139">
        <f>IF(N297="snížená",J297,0)</f>
        <v>0</v>
      </c>
      <c r="BG297" s="139">
        <f>IF(N297="zákl. přenesená",J297,0)</f>
        <v>0</v>
      </c>
      <c r="BH297" s="139">
        <f>IF(N297="sníž. přenesená",J297,0)</f>
        <v>0</v>
      </c>
      <c r="BI297" s="139">
        <f>IF(N297="nulová",J297,0)</f>
        <v>0</v>
      </c>
      <c r="BJ297" s="17" t="s">
        <v>8</v>
      </c>
      <c r="BK297" s="139">
        <f>ROUND(I297*H297,0)</f>
        <v>0</v>
      </c>
      <c r="BL297" s="17" t="s">
        <v>169</v>
      </c>
      <c r="BM297" s="138" t="s">
        <v>388</v>
      </c>
    </row>
    <row r="298" spans="1:65" s="2" customFormat="1" ht="24.2" customHeight="1">
      <c r="A298" s="29"/>
      <c r="B298" s="190"/>
      <c r="C298" s="210" t="s">
        <v>389</v>
      </c>
      <c r="D298" s="210" t="s">
        <v>165</v>
      </c>
      <c r="E298" s="211" t="s">
        <v>390</v>
      </c>
      <c r="F298" s="212" t="s">
        <v>391</v>
      </c>
      <c r="G298" s="213" t="s">
        <v>234</v>
      </c>
      <c r="H298" s="214">
        <v>6.27</v>
      </c>
      <c r="I298" s="175"/>
      <c r="J298" s="215">
        <f>ROUND(I298*H298,0)</f>
        <v>0</v>
      </c>
      <c r="K298" s="212" t="s">
        <v>178</v>
      </c>
      <c r="L298" s="30"/>
      <c r="M298" s="134" t="s">
        <v>1</v>
      </c>
      <c r="N298" s="135" t="s">
        <v>39</v>
      </c>
      <c r="O298" s="136">
        <v>0.2</v>
      </c>
      <c r="P298" s="136">
        <f>O298*H298</f>
        <v>1.254</v>
      </c>
      <c r="Q298" s="136">
        <v>6.3000000000000003E-4</v>
      </c>
      <c r="R298" s="136">
        <f>Q298*H298</f>
        <v>3.9500999999999998E-3</v>
      </c>
      <c r="S298" s="136">
        <v>0</v>
      </c>
      <c r="T298" s="137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38" t="s">
        <v>169</v>
      </c>
      <c r="AT298" s="138" t="s">
        <v>165</v>
      </c>
      <c r="AU298" s="138" t="s">
        <v>83</v>
      </c>
      <c r="AY298" s="17" t="s">
        <v>163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7" t="s">
        <v>8</v>
      </c>
      <c r="BK298" s="139">
        <f>ROUND(I298*H298,0)</f>
        <v>0</v>
      </c>
      <c r="BL298" s="17" t="s">
        <v>169</v>
      </c>
      <c r="BM298" s="138" t="s">
        <v>392</v>
      </c>
    </row>
    <row r="299" spans="1:65" s="13" customFormat="1">
      <c r="B299" s="216"/>
      <c r="C299" s="217"/>
      <c r="D299" s="218" t="s">
        <v>171</v>
      </c>
      <c r="E299" s="219" t="s">
        <v>1</v>
      </c>
      <c r="F299" s="220" t="s">
        <v>393</v>
      </c>
      <c r="G299" s="217"/>
      <c r="H299" s="221">
        <v>1.44</v>
      </c>
      <c r="I299" s="233"/>
      <c r="J299" s="217"/>
      <c r="K299" s="217"/>
      <c r="L299" s="140"/>
      <c r="M299" s="142"/>
      <c r="N299" s="143"/>
      <c r="O299" s="143"/>
      <c r="P299" s="143"/>
      <c r="Q299" s="143"/>
      <c r="R299" s="143"/>
      <c r="S299" s="143"/>
      <c r="T299" s="144"/>
      <c r="AT299" s="141" t="s">
        <v>171</v>
      </c>
      <c r="AU299" s="141" t="s">
        <v>83</v>
      </c>
      <c r="AV299" s="13" t="s">
        <v>83</v>
      </c>
      <c r="AW299" s="13" t="s">
        <v>30</v>
      </c>
      <c r="AX299" s="13" t="s">
        <v>74</v>
      </c>
      <c r="AY299" s="141" t="s">
        <v>163</v>
      </c>
    </row>
    <row r="300" spans="1:65" s="13" customFormat="1">
      <c r="B300" s="216"/>
      <c r="C300" s="217"/>
      <c r="D300" s="218" t="s">
        <v>171</v>
      </c>
      <c r="E300" s="219" t="s">
        <v>1</v>
      </c>
      <c r="F300" s="220" t="s">
        <v>394</v>
      </c>
      <c r="G300" s="217"/>
      <c r="H300" s="221">
        <v>3.7250000000000001</v>
      </c>
      <c r="I300" s="217"/>
      <c r="J300" s="217"/>
      <c r="K300" s="217"/>
      <c r="L300" s="140"/>
      <c r="M300" s="142"/>
      <c r="N300" s="143"/>
      <c r="O300" s="143"/>
      <c r="P300" s="143"/>
      <c r="Q300" s="143"/>
      <c r="R300" s="143"/>
      <c r="S300" s="143"/>
      <c r="T300" s="144"/>
      <c r="AT300" s="141" t="s">
        <v>171</v>
      </c>
      <c r="AU300" s="141" t="s">
        <v>83</v>
      </c>
      <c r="AV300" s="13" t="s">
        <v>83</v>
      </c>
      <c r="AW300" s="13" t="s">
        <v>30</v>
      </c>
      <c r="AX300" s="13" t="s">
        <v>74</v>
      </c>
      <c r="AY300" s="141" t="s">
        <v>163</v>
      </c>
    </row>
    <row r="301" spans="1:65" s="13" customFormat="1">
      <c r="B301" s="216"/>
      <c r="C301" s="217"/>
      <c r="D301" s="218" t="s">
        <v>171</v>
      </c>
      <c r="E301" s="219" t="s">
        <v>1</v>
      </c>
      <c r="F301" s="220" t="s">
        <v>395</v>
      </c>
      <c r="G301" s="217"/>
      <c r="H301" s="221">
        <v>1.105</v>
      </c>
      <c r="I301" s="217"/>
      <c r="J301" s="217"/>
      <c r="K301" s="217"/>
      <c r="L301" s="140"/>
      <c r="M301" s="142"/>
      <c r="N301" s="143"/>
      <c r="O301" s="143"/>
      <c r="P301" s="143"/>
      <c r="Q301" s="143"/>
      <c r="R301" s="143"/>
      <c r="S301" s="143"/>
      <c r="T301" s="144"/>
      <c r="AT301" s="141" t="s">
        <v>171</v>
      </c>
      <c r="AU301" s="141" t="s">
        <v>83</v>
      </c>
      <c r="AV301" s="13" t="s">
        <v>83</v>
      </c>
      <c r="AW301" s="13" t="s">
        <v>30</v>
      </c>
      <c r="AX301" s="13" t="s">
        <v>74</v>
      </c>
      <c r="AY301" s="141" t="s">
        <v>163</v>
      </c>
    </row>
    <row r="302" spans="1:65" s="14" customFormat="1">
      <c r="B302" s="222"/>
      <c r="C302" s="223"/>
      <c r="D302" s="218" t="s">
        <v>171</v>
      </c>
      <c r="E302" s="224" t="s">
        <v>1</v>
      </c>
      <c r="F302" s="225" t="s">
        <v>173</v>
      </c>
      <c r="G302" s="223"/>
      <c r="H302" s="226">
        <v>6.27</v>
      </c>
      <c r="I302" s="223"/>
      <c r="J302" s="223"/>
      <c r="K302" s="223"/>
      <c r="L302" s="145"/>
      <c r="M302" s="147"/>
      <c r="N302" s="148"/>
      <c r="O302" s="148"/>
      <c r="P302" s="148"/>
      <c r="Q302" s="148"/>
      <c r="R302" s="148"/>
      <c r="S302" s="148"/>
      <c r="T302" s="149"/>
      <c r="AT302" s="146" t="s">
        <v>171</v>
      </c>
      <c r="AU302" s="146" t="s">
        <v>83</v>
      </c>
      <c r="AV302" s="14" t="s">
        <v>174</v>
      </c>
      <c r="AW302" s="14" t="s">
        <v>30</v>
      </c>
      <c r="AX302" s="14" t="s">
        <v>8</v>
      </c>
      <c r="AY302" s="146" t="s">
        <v>163</v>
      </c>
    </row>
    <row r="303" spans="1:65" s="2" customFormat="1" ht="14.45" customHeight="1">
      <c r="A303" s="29"/>
      <c r="B303" s="190"/>
      <c r="C303" s="210" t="s">
        <v>396</v>
      </c>
      <c r="D303" s="210" t="s">
        <v>165</v>
      </c>
      <c r="E303" s="211" t="s">
        <v>397</v>
      </c>
      <c r="F303" s="212" t="s">
        <v>398</v>
      </c>
      <c r="G303" s="213" t="s">
        <v>168</v>
      </c>
      <c r="H303" s="214">
        <v>115</v>
      </c>
      <c r="I303" s="175"/>
      <c r="J303" s="215">
        <f>ROUND(I303*H303,0)</f>
        <v>0</v>
      </c>
      <c r="K303" s="212" t="s">
        <v>178</v>
      </c>
      <c r="L303" s="30"/>
      <c r="M303" s="134" t="s">
        <v>1</v>
      </c>
      <c r="N303" s="135" t="s">
        <v>39</v>
      </c>
      <c r="O303" s="136">
        <v>6.4359999999999999</v>
      </c>
      <c r="P303" s="136">
        <f>O303*H303</f>
        <v>740.14</v>
      </c>
      <c r="Q303" s="136">
        <v>0</v>
      </c>
      <c r="R303" s="136">
        <f>Q303*H303</f>
        <v>0</v>
      </c>
      <c r="S303" s="136">
        <v>2</v>
      </c>
      <c r="T303" s="137">
        <f>S303*H303</f>
        <v>230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38" t="s">
        <v>169</v>
      </c>
      <c r="AT303" s="138" t="s">
        <v>165</v>
      </c>
      <c r="AU303" s="138" t="s">
        <v>83</v>
      </c>
      <c r="AY303" s="17" t="s">
        <v>163</v>
      </c>
      <c r="BE303" s="139">
        <f>IF(N303="základní",J303,0)</f>
        <v>0</v>
      </c>
      <c r="BF303" s="139">
        <f>IF(N303="snížená",J303,0)</f>
        <v>0</v>
      </c>
      <c r="BG303" s="139">
        <f>IF(N303="zákl. přenesená",J303,0)</f>
        <v>0</v>
      </c>
      <c r="BH303" s="139">
        <f>IF(N303="sníž. přenesená",J303,0)</f>
        <v>0</v>
      </c>
      <c r="BI303" s="139">
        <f>IF(N303="nulová",J303,0)</f>
        <v>0</v>
      </c>
      <c r="BJ303" s="17" t="s">
        <v>8</v>
      </c>
      <c r="BK303" s="139">
        <f>ROUND(I303*H303,0)</f>
        <v>0</v>
      </c>
      <c r="BL303" s="17" t="s">
        <v>169</v>
      </c>
      <c r="BM303" s="138" t="s">
        <v>399</v>
      </c>
    </row>
    <row r="304" spans="1:65" s="13" customFormat="1">
      <c r="B304" s="216"/>
      <c r="C304" s="217"/>
      <c r="D304" s="218" t="s">
        <v>171</v>
      </c>
      <c r="E304" s="219" t="s">
        <v>1</v>
      </c>
      <c r="F304" s="220" t="s">
        <v>400</v>
      </c>
      <c r="G304" s="217"/>
      <c r="H304" s="221">
        <v>115</v>
      </c>
      <c r="I304" s="217"/>
      <c r="J304" s="217"/>
      <c r="K304" s="217"/>
      <c r="L304" s="140"/>
      <c r="M304" s="142"/>
      <c r="N304" s="143"/>
      <c r="O304" s="143"/>
      <c r="P304" s="143"/>
      <c r="Q304" s="143"/>
      <c r="R304" s="143"/>
      <c r="S304" s="143"/>
      <c r="T304" s="144"/>
      <c r="AT304" s="141" t="s">
        <v>171</v>
      </c>
      <c r="AU304" s="141" t="s">
        <v>83</v>
      </c>
      <c r="AV304" s="13" t="s">
        <v>83</v>
      </c>
      <c r="AW304" s="13" t="s">
        <v>30</v>
      </c>
      <c r="AX304" s="13" t="s">
        <v>8</v>
      </c>
      <c r="AY304" s="141" t="s">
        <v>163</v>
      </c>
    </row>
    <row r="305" spans="1:65" s="2" customFormat="1" ht="14.45" customHeight="1">
      <c r="A305" s="29"/>
      <c r="B305" s="190"/>
      <c r="C305" s="210" t="s">
        <v>401</v>
      </c>
      <c r="D305" s="210" t="s">
        <v>165</v>
      </c>
      <c r="E305" s="211" t="s">
        <v>402</v>
      </c>
      <c r="F305" s="212" t="s">
        <v>403</v>
      </c>
      <c r="G305" s="213" t="s">
        <v>168</v>
      </c>
      <c r="H305" s="214">
        <v>115</v>
      </c>
      <c r="I305" s="175"/>
      <c r="J305" s="215">
        <f>ROUND(I305*H305,0)</f>
        <v>0</v>
      </c>
      <c r="K305" s="212" t="s">
        <v>178</v>
      </c>
      <c r="L305" s="30"/>
      <c r="M305" s="134" t="s">
        <v>1</v>
      </c>
      <c r="N305" s="135" t="s">
        <v>39</v>
      </c>
      <c r="O305" s="136">
        <v>10.986000000000001</v>
      </c>
      <c r="P305" s="136">
        <f>O305*H305</f>
        <v>1263.3900000000001</v>
      </c>
      <c r="Q305" s="136">
        <v>0</v>
      </c>
      <c r="R305" s="136">
        <f>Q305*H305</f>
        <v>0</v>
      </c>
      <c r="S305" s="136">
        <v>2.4</v>
      </c>
      <c r="T305" s="137">
        <f>S305*H305</f>
        <v>276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38" t="s">
        <v>169</v>
      </c>
      <c r="AT305" s="138" t="s">
        <v>165</v>
      </c>
      <c r="AU305" s="138" t="s">
        <v>83</v>
      </c>
      <c r="AY305" s="17" t="s">
        <v>163</v>
      </c>
      <c r="BE305" s="139">
        <f>IF(N305="základní",J305,0)</f>
        <v>0</v>
      </c>
      <c r="BF305" s="139">
        <f>IF(N305="snížená",J305,0)</f>
        <v>0</v>
      </c>
      <c r="BG305" s="139">
        <f>IF(N305="zákl. přenesená",J305,0)</f>
        <v>0</v>
      </c>
      <c r="BH305" s="139">
        <f>IF(N305="sníž. přenesená",J305,0)</f>
        <v>0</v>
      </c>
      <c r="BI305" s="139">
        <f>IF(N305="nulová",J305,0)</f>
        <v>0</v>
      </c>
      <c r="BJ305" s="17" t="s">
        <v>8</v>
      </c>
      <c r="BK305" s="139">
        <f>ROUND(I305*H305,0)</f>
        <v>0</v>
      </c>
      <c r="BL305" s="17" t="s">
        <v>169</v>
      </c>
      <c r="BM305" s="138" t="s">
        <v>404</v>
      </c>
    </row>
    <row r="306" spans="1:65" s="13" customFormat="1">
      <c r="B306" s="216"/>
      <c r="C306" s="217"/>
      <c r="D306" s="218" t="s">
        <v>171</v>
      </c>
      <c r="E306" s="219" t="s">
        <v>1</v>
      </c>
      <c r="F306" s="220" t="s">
        <v>400</v>
      </c>
      <c r="G306" s="217"/>
      <c r="H306" s="221">
        <v>115</v>
      </c>
      <c r="I306" s="217"/>
      <c r="J306" s="217"/>
      <c r="K306" s="217"/>
      <c r="L306" s="140"/>
      <c r="M306" s="142"/>
      <c r="N306" s="143"/>
      <c r="O306" s="143"/>
      <c r="P306" s="143"/>
      <c r="Q306" s="143"/>
      <c r="R306" s="143"/>
      <c r="S306" s="143"/>
      <c r="T306" s="144"/>
      <c r="AT306" s="141" t="s">
        <v>171</v>
      </c>
      <c r="AU306" s="141" t="s">
        <v>83</v>
      </c>
      <c r="AV306" s="13" t="s">
        <v>83</v>
      </c>
      <c r="AW306" s="13" t="s">
        <v>30</v>
      </c>
      <c r="AX306" s="13" t="s">
        <v>8</v>
      </c>
      <c r="AY306" s="141" t="s">
        <v>163</v>
      </c>
    </row>
    <row r="307" spans="1:65" s="12" customFormat="1" ht="22.9" customHeight="1">
      <c r="B307" s="203"/>
      <c r="C307" s="204"/>
      <c r="D307" s="205" t="s">
        <v>73</v>
      </c>
      <c r="E307" s="208" t="s">
        <v>405</v>
      </c>
      <c r="F307" s="208" t="s">
        <v>406</v>
      </c>
      <c r="G307" s="204"/>
      <c r="H307" s="204"/>
      <c r="I307" s="204"/>
      <c r="J307" s="209">
        <f>BK307</f>
        <v>0</v>
      </c>
      <c r="K307" s="204"/>
      <c r="L307" s="126"/>
      <c r="M307" s="128"/>
      <c r="N307" s="129"/>
      <c r="O307" s="129"/>
      <c r="P307" s="130">
        <f>SUM(P308:P312)</f>
        <v>60.213999999999999</v>
      </c>
      <c r="Q307" s="129"/>
      <c r="R307" s="130">
        <f>SUM(R308:R312)</f>
        <v>0</v>
      </c>
      <c r="S307" s="129"/>
      <c r="T307" s="131">
        <f>SUM(T308:T312)</f>
        <v>0</v>
      </c>
      <c r="AR307" s="127" t="s">
        <v>8</v>
      </c>
      <c r="AT307" s="132" t="s">
        <v>73</v>
      </c>
      <c r="AU307" s="132" t="s">
        <v>8</v>
      </c>
      <c r="AY307" s="127" t="s">
        <v>163</v>
      </c>
      <c r="BK307" s="133">
        <f>SUM(BK308:BK312)</f>
        <v>0</v>
      </c>
    </row>
    <row r="308" spans="1:65" s="2" customFormat="1" ht="14.45" customHeight="1">
      <c r="A308" s="29"/>
      <c r="B308" s="190"/>
      <c r="C308" s="210" t="s">
        <v>407</v>
      </c>
      <c r="D308" s="210" t="s">
        <v>165</v>
      </c>
      <c r="E308" s="211" t="s">
        <v>408</v>
      </c>
      <c r="F308" s="212" t="s">
        <v>409</v>
      </c>
      <c r="G308" s="213" t="s">
        <v>213</v>
      </c>
      <c r="H308" s="214">
        <v>506</v>
      </c>
      <c r="I308" s="175"/>
      <c r="J308" s="215">
        <f>ROUND(I308*H308,0)</f>
        <v>0</v>
      </c>
      <c r="K308" s="212" t="s">
        <v>178</v>
      </c>
      <c r="L308" s="30"/>
      <c r="M308" s="134" t="s">
        <v>1</v>
      </c>
      <c r="N308" s="135" t="s">
        <v>39</v>
      </c>
      <c r="O308" s="136">
        <v>3.2000000000000001E-2</v>
      </c>
      <c r="P308" s="136">
        <f>O308*H308</f>
        <v>16.192</v>
      </c>
      <c r="Q308" s="136">
        <v>0</v>
      </c>
      <c r="R308" s="136">
        <f>Q308*H308</f>
        <v>0</v>
      </c>
      <c r="S308" s="136">
        <v>0</v>
      </c>
      <c r="T308" s="137">
        <f>S308*H308</f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38" t="s">
        <v>169</v>
      </c>
      <c r="AT308" s="138" t="s">
        <v>165</v>
      </c>
      <c r="AU308" s="138" t="s">
        <v>83</v>
      </c>
      <c r="AY308" s="17" t="s">
        <v>163</v>
      </c>
      <c r="BE308" s="139">
        <f>IF(N308="základní",J308,0)</f>
        <v>0</v>
      </c>
      <c r="BF308" s="139">
        <f>IF(N308="snížená",J308,0)</f>
        <v>0</v>
      </c>
      <c r="BG308" s="139">
        <f>IF(N308="zákl. přenesená",J308,0)</f>
        <v>0</v>
      </c>
      <c r="BH308" s="139">
        <f>IF(N308="sníž. přenesená",J308,0)</f>
        <v>0</v>
      </c>
      <c r="BI308" s="139">
        <f>IF(N308="nulová",J308,0)</f>
        <v>0</v>
      </c>
      <c r="BJ308" s="17" t="s">
        <v>8</v>
      </c>
      <c r="BK308" s="139">
        <f>ROUND(I308*H308,0)</f>
        <v>0</v>
      </c>
      <c r="BL308" s="17" t="s">
        <v>169</v>
      </c>
      <c r="BM308" s="138" t="s">
        <v>410</v>
      </c>
    </row>
    <row r="309" spans="1:65" s="2" customFormat="1" ht="24.2" customHeight="1">
      <c r="A309" s="29"/>
      <c r="B309" s="190"/>
      <c r="C309" s="210" t="s">
        <v>411</v>
      </c>
      <c r="D309" s="210" t="s">
        <v>165</v>
      </c>
      <c r="E309" s="211" t="s">
        <v>412</v>
      </c>
      <c r="F309" s="212" t="s">
        <v>413</v>
      </c>
      <c r="G309" s="213" t="s">
        <v>213</v>
      </c>
      <c r="H309" s="214">
        <v>14674</v>
      </c>
      <c r="I309" s="175"/>
      <c r="J309" s="215">
        <f>ROUND(I309*H309,0)</f>
        <v>0</v>
      </c>
      <c r="K309" s="212" t="s">
        <v>178</v>
      </c>
      <c r="L309" s="30"/>
      <c r="M309" s="134" t="s">
        <v>1</v>
      </c>
      <c r="N309" s="135" t="s">
        <v>39</v>
      </c>
      <c r="O309" s="136">
        <v>3.0000000000000001E-3</v>
      </c>
      <c r="P309" s="136">
        <f>O309*H309</f>
        <v>44.021999999999998</v>
      </c>
      <c r="Q309" s="136">
        <v>0</v>
      </c>
      <c r="R309" s="136">
        <f>Q309*H309</f>
        <v>0</v>
      </c>
      <c r="S309" s="136">
        <v>0</v>
      </c>
      <c r="T309" s="137">
        <f>S309*H309</f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38" t="s">
        <v>169</v>
      </c>
      <c r="AT309" s="138" t="s">
        <v>165</v>
      </c>
      <c r="AU309" s="138" t="s">
        <v>83</v>
      </c>
      <c r="AY309" s="17" t="s">
        <v>163</v>
      </c>
      <c r="BE309" s="139">
        <f>IF(N309="základní",J309,0)</f>
        <v>0</v>
      </c>
      <c r="BF309" s="139">
        <f>IF(N309="snížená",J309,0)</f>
        <v>0</v>
      </c>
      <c r="BG309" s="139">
        <f>IF(N309="zákl. přenesená",J309,0)</f>
        <v>0</v>
      </c>
      <c r="BH309" s="139">
        <f>IF(N309="sníž. přenesená",J309,0)</f>
        <v>0</v>
      </c>
      <c r="BI309" s="139">
        <f>IF(N309="nulová",J309,0)</f>
        <v>0</v>
      </c>
      <c r="BJ309" s="17" t="s">
        <v>8</v>
      </c>
      <c r="BK309" s="139">
        <f>ROUND(I309*H309,0)</f>
        <v>0</v>
      </c>
      <c r="BL309" s="17" t="s">
        <v>169</v>
      </c>
      <c r="BM309" s="138" t="s">
        <v>414</v>
      </c>
    </row>
    <row r="310" spans="1:65" s="13" customFormat="1">
      <c r="B310" s="216"/>
      <c r="C310" s="217"/>
      <c r="D310" s="218" t="s">
        <v>171</v>
      </c>
      <c r="E310" s="217"/>
      <c r="F310" s="220" t="s">
        <v>415</v>
      </c>
      <c r="G310" s="217"/>
      <c r="H310" s="221">
        <v>14674</v>
      </c>
      <c r="I310" s="217"/>
      <c r="J310" s="217"/>
      <c r="K310" s="217"/>
      <c r="L310" s="140"/>
      <c r="M310" s="142"/>
      <c r="N310" s="143"/>
      <c r="O310" s="143"/>
      <c r="P310" s="143"/>
      <c r="Q310" s="143"/>
      <c r="R310" s="143"/>
      <c r="S310" s="143"/>
      <c r="T310" s="144"/>
      <c r="AT310" s="141" t="s">
        <v>171</v>
      </c>
      <c r="AU310" s="141" t="s">
        <v>83</v>
      </c>
      <c r="AV310" s="13" t="s">
        <v>83</v>
      </c>
      <c r="AW310" s="13" t="s">
        <v>3</v>
      </c>
      <c r="AX310" s="13" t="s">
        <v>8</v>
      </c>
      <c r="AY310" s="141" t="s">
        <v>163</v>
      </c>
    </row>
    <row r="311" spans="1:65" s="2" customFormat="1" ht="37.9" customHeight="1">
      <c r="A311" s="29"/>
      <c r="B311" s="190"/>
      <c r="C311" s="210" t="s">
        <v>416</v>
      </c>
      <c r="D311" s="210" t="s">
        <v>165</v>
      </c>
      <c r="E311" s="211" t="s">
        <v>417</v>
      </c>
      <c r="F311" s="212" t="s">
        <v>418</v>
      </c>
      <c r="G311" s="213" t="s">
        <v>213</v>
      </c>
      <c r="H311" s="214">
        <v>230</v>
      </c>
      <c r="I311" s="175"/>
      <c r="J311" s="215">
        <f>ROUND(I311*H311,0)</f>
        <v>0</v>
      </c>
      <c r="K311" s="212" t="s">
        <v>178</v>
      </c>
      <c r="L311" s="30"/>
      <c r="M311" s="134" t="s">
        <v>1</v>
      </c>
      <c r="N311" s="135" t="s">
        <v>39</v>
      </c>
      <c r="O311" s="136">
        <v>0</v>
      </c>
      <c r="P311" s="136">
        <f>O311*H311</f>
        <v>0</v>
      </c>
      <c r="Q311" s="136">
        <v>0</v>
      </c>
      <c r="R311" s="136">
        <f>Q311*H311</f>
        <v>0</v>
      </c>
      <c r="S311" s="136">
        <v>0</v>
      </c>
      <c r="T311" s="137">
        <f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38" t="s">
        <v>169</v>
      </c>
      <c r="AT311" s="138" t="s">
        <v>165</v>
      </c>
      <c r="AU311" s="138" t="s">
        <v>83</v>
      </c>
      <c r="AY311" s="17" t="s">
        <v>163</v>
      </c>
      <c r="BE311" s="139">
        <f>IF(N311="základní",J311,0)</f>
        <v>0</v>
      </c>
      <c r="BF311" s="139">
        <f>IF(N311="snížená",J311,0)</f>
        <v>0</v>
      </c>
      <c r="BG311" s="139">
        <f>IF(N311="zákl. přenesená",J311,0)</f>
        <v>0</v>
      </c>
      <c r="BH311" s="139">
        <f>IF(N311="sníž. přenesená",J311,0)</f>
        <v>0</v>
      </c>
      <c r="BI311" s="139">
        <f>IF(N311="nulová",J311,0)</f>
        <v>0</v>
      </c>
      <c r="BJ311" s="17" t="s">
        <v>8</v>
      </c>
      <c r="BK311" s="139">
        <f>ROUND(I311*H311,0)</f>
        <v>0</v>
      </c>
      <c r="BL311" s="17" t="s">
        <v>169</v>
      </c>
      <c r="BM311" s="138" t="s">
        <v>419</v>
      </c>
    </row>
    <row r="312" spans="1:65" s="2" customFormat="1" ht="37.9" customHeight="1">
      <c r="A312" s="29"/>
      <c r="B312" s="190"/>
      <c r="C312" s="210" t="s">
        <v>420</v>
      </c>
      <c r="D312" s="210" t="s">
        <v>165</v>
      </c>
      <c r="E312" s="211" t="s">
        <v>421</v>
      </c>
      <c r="F312" s="212" t="s">
        <v>422</v>
      </c>
      <c r="G312" s="213" t="s">
        <v>213</v>
      </c>
      <c r="H312" s="214">
        <v>276</v>
      </c>
      <c r="I312" s="175"/>
      <c r="J312" s="215">
        <f>ROUND(I312*H312,0)</f>
        <v>0</v>
      </c>
      <c r="K312" s="212" t="s">
        <v>178</v>
      </c>
      <c r="L312" s="30"/>
      <c r="M312" s="134" t="s">
        <v>1</v>
      </c>
      <c r="N312" s="135" t="s">
        <v>39</v>
      </c>
      <c r="O312" s="136">
        <v>0</v>
      </c>
      <c r="P312" s="136">
        <f>O312*H312</f>
        <v>0</v>
      </c>
      <c r="Q312" s="136">
        <v>0</v>
      </c>
      <c r="R312" s="136">
        <f>Q312*H312</f>
        <v>0</v>
      </c>
      <c r="S312" s="136">
        <v>0</v>
      </c>
      <c r="T312" s="137">
        <f>S312*H312</f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38" t="s">
        <v>169</v>
      </c>
      <c r="AT312" s="138" t="s">
        <v>165</v>
      </c>
      <c r="AU312" s="138" t="s">
        <v>83</v>
      </c>
      <c r="AY312" s="17" t="s">
        <v>163</v>
      </c>
      <c r="BE312" s="139">
        <f>IF(N312="základní",J312,0)</f>
        <v>0</v>
      </c>
      <c r="BF312" s="139">
        <f>IF(N312="snížená",J312,0)</f>
        <v>0</v>
      </c>
      <c r="BG312" s="139">
        <f>IF(N312="zákl. přenesená",J312,0)</f>
        <v>0</v>
      </c>
      <c r="BH312" s="139">
        <f>IF(N312="sníž. přenesená",J312,0)</f>
        <v>0</v>
      </c>
      <c r="BI312" s="139">
        <f>IF(N312="nulová",J312,0)</f>
        <v>0</v>
      </c>
      <c r="BJ312" s="17" t="s">
        <v>8</v>
      </c>
      <c r="BK312" s="139">
        <f>ROUND(I312*H312,0)</f>
        <v>0</v>
      </c>
      <c r="BL312" s="17" t="s">
        <v>169</v>
      </c>
      <c r="BM312" s="138" t="s">
        <v>423</v>
      </c>
    </row>
    <row r="313" spans="1:65" s="12" customFormat="1" ht="22.9" customHeight="1">
      <c r="B313" s="203"/>
      <c r="C313" s="204"/>
      <c r="D313" s="205" t="s">
        <v>73</v>
      </c>
      <c r="E313" s="208" t="s">
        <v>424</v>
      </c>
      <c r="F313" s="208" t="s">
        <v>425</v>
      </c>
      <c r="G313" s="204"/>
      <c r="H313" s="204"/>
      <c r="I313" s="204"/>
      <c r="J313" s="209">
        <f>BK313</f>
        <v>0</v>
      </c>
      <c r="K313" s="204"/>
      <c r="L313" s="126"/>
      <c r="M313" s="128"/>
      <c r="N313" s="129"/>
      <c r="O313" s="129"/>
      <c r="P313" s="130">
        <f>SUM(P314:P315)</f>
        <v>457.72582</v>
      </c>
      <c r="Q313" s="129"/>
      <c r="R313" s="130">
        <f>SUM(R314:R315)</f>
        <v>0</v>
      </c>
      <c r="S313" s="129"/>
      <c r="T313" s="131">
        <f>SUM(T314:T315)</f>
        <v>0</v>
      </c>
      <c r="AR313" s="127" t="s">
        <v>8</v>
      </c>
      <c r="AT313" s="132" t="s">
        <v>73</v>
      </c>
      <c r="AU313" s="132" t="s">
        <v>8</v>
      </c>
      <c r="AY313" s="127" t="s">
        <v>163</v>
      </c>
      <c r="BK313" s="133">
        <f>SUM(BK314:BK315)</f>
        <v>0</v>
      </c>
    </row>
    <row r="314" spans="1:65" s="2" customFormat="1" ht="24.2" customHeight="1">
      <c r="A314" s="29"/>
      <c r="B314" s="190"/>
      <c r="C314" s="210" t="s">
        <v>426</v>
      </c>
      <c r="D314" s="210" t="s">
        <v>165</v>
      </c>
      <c r="E314" s="211" t="s">
        <v>427</v>
      </c>
      <c r="F314" s="212" t="s">
        <v>428</v>
      </c>
      <c r="G314" s="213" t="s">
        <v>213</v>
      </c>
      <c r="H314" s="214">
        <v>493.25</v>
      </c>
      <c r="I314" s="175"/>
      <c r="J314" s="215">
        <f>ROUND(I314*H314,0)</f>
        <v>0</v>
      </c>
      <c r="K314" s="212" t="s">
        <v>178</v>
      </c>
      <c r="L314" s="30"/>
      <c r="M314" s="134" t="s">
        <v>1</v>
      </c>
      <c r="N314" s="135" t="s">
        <v>39</v>
      </c>
      <c r="O314" s="136">
        <v>0.64700000000000002</v>
      </c>
      <c r="P314" s="136">
        <f>O314*H314</f>
        <v>319.13274999999999</v>
      </c>
      <c r="Q314" s="136">
        <v>0</v>
      </c>
      <c r="R314" s="136">
        <f>Q314*H314</f>
        <v>0</v>
      </c>
      <c r="S314" s="136">
        <v>0</v>
      </c>
      <c r="T314" s="137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38" t="s">
        <v>169</v>
      </c>
      <c r="AT314" s="138" t="s">
        <v>165</v>
      </c>
      <c r="AU314" s="138" t="s">
        <v>83</v>
      </c>
      <c r="AY314" s="17" t="s">
        <v>163</v>
      </c>
      <c r="BE314" s="139">
        <f>IF(N314="základní",J314,0)</f>
        <v>0</v>
      </c>
      <c r="BF314" s="139">
        <f>IF(N314="snížená",J314,0)</f>
        <v>0</v>
      </c>
      <c r="BG314" s="139">
        <f>IF(N314="zákl. přenesená",J314,0)</f>
        <v>0</v>
      </c>
      <c r="BH314" s="139">
        <f>IF(N314="sníž. přenesená",J314,0)</f>
        <v>0</v>
      </c>
      <c r="BI314" s="139">
        <f>IF(N314="nulová",J314,0)</f>
        <v>0</v>
      </c>
      <c r="BJ314" s="17" t="s">
        <v>8</v>
      </c>
      <c r="BK314" s="139">
        <f>ROUND(I314*H314,0)</f>
        <v>0</v>
      </c>
      <c r="BL314" s="17" t="s">
        <v>169</v>
      </c>
      <c r="BM314" s="138" t="s">
        <v>429</v>
      </c>
    </row>
    <row r="315" spans="1:65" s="2" customFormat="1" ht="24.2" customHeight="1">
      <c r="A315" s="29"/>
      <c r="B315" s="190"/>
      <c r="C315" s="210" t="s">
        <v>430</v>
      </c>
      <c r="D315" s="210" t="s">
        <v>165</v>
      </c>
      <c r="E315" s="211" t="s">
        <v>431</v>
      </c>
      <c r="F315" s="212" t="s">
        <v>432</v>
      </c>
      <c r="G315" s="213" t="s">
        <v>213</v>
      </c>
      <c r="H315" s="214">
        <v>2099.895</v>
      </c>
      <c r="I315" s="175"/>
      <c r="J315" s="215">
        <f>ROUND(I315*H315,0)</f>
        <v>0</v>
      </c>
      <c r="K315" s="212" t="s">
        <v>178</v>
      </c>
      <c r="L315" s="30"/>
      <c r="M315" s="134" t="s">
        <v>1</v>
      </c>
      <c r="N315" s="135" t="s">
        <v>39</v>
      </c>
      <c r="O315" s="136">
        <v>6.6000000000000003E-2</v>
      </c>
      <c r="P315" s="136">
        <f>O315*H315</f>
        <v>138.59307000000001</v>
      </c>
      <c r="Q315" s="136">
        <v>0</v>
      </c>
      <c r="R315" s="136">
        <f>Q315*H315</f>
        <v>0</v>
      </c>
      <c r="S315" s="136">
        <v>0</v>
      </c>
      <c r="T315" s="137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38" t="s">
        <v>169</v>
      </c>
      <c r="AT315" s="138" t="s">
        <v>165</v>
      </c>
      <c r="AU315" s="138" t="s">
        <v>83</v>
      </c>
      <c r="AY315" s="17" t="s">
        <v>163</v>
      </c>
      <c r="BE315" s="139">
        <f>IF(N315="základní",J315,0)</f>
        <v>0</v>
      </c>
      <c r="BF315" s="139">
        <f>IF(N315="snížená",J315,0)</f>
        <v>0</v>
      </c>
      <c r="BG315" s="139">
        <f>IF(N315="zákl. přenesená",J315,0)</f>
        <v>0</v>
      </c>
      <c r="BH315" s="139">
        <f>IF(N315="sníž. přenesená",J315,0)</f>
        <v>0</v>
      </c>
      <c r="BI315" s="139">
        <f>IF(N315="nulová",J315,0)</f>
        <v>0</v>
      </c>
      <c r="BJ315" s="17" t="s">
        <v>8</v>
      </c>
      <c r="BK315" s="139">
        <f>ROUND(I315*H315,0)</f>
        <v>0</v>
      </c>
      <c r="BL315" s="17" t="s">
        <v>169</v>
      </c>
      <c r="BM315" s="138" t="s">
        <v>433</v>
      </c>
    </row>
    <row r="316" spans="1:65" s="12" customFormat="1" ht="25.9" customHeight="1">
      <c r="B316" s="203"/>
      <c r="C316" s="204"/>
      <c r="D316" s="205" t="s">
        <v>73</v>
      </c>
      <c r="E316" s="206" t="s">
        <v>434</v>
      </c>
      <c r="F316" s="206" t="s">
        <v>435</v>
      </c>
      <c r="G316" s="204"/>
      <c r="H316" s="204"/>
      <c r="I316" s="204"/>
      <c r="J316" s="207">
        <f>BK316</f>
        <v>0</v>
      </c>
      <c r="K316" s="204"/>
      <c r="L316" s="126"/>
      <c r="M316" s="128"/>
      <c r="N316" s="129"/>
      <c r="O316" s="129"/>
      <c r="P316" s="130">
        <f>P317</f>
        <v>39.127167999999998</v>
      </c>
      <c r="Q316" s="129"/>
      <c r="R316" s="130">
        <f>R317</f>
        <v>0.20365149999999999</v>
      </c>
      <c r="S316" s="129"/>
      <c r="T316" s="131">
        <f>T317</f>
        <v>0</v>
      </c>
      <c r="AR316" s="127" t="s">
        <v>83</v>
      </c>
      <c r="AT316" s="132" t="s">
        <v>73</v>
      </c>
      <c r="AU316" s="132" t="s">
        <v>74</v>
      </c>
      <c r="AY316" s="127" t="s">
        <v>163</v>
      </c>
      <c r="BK316" s="133">
        <f>BK317</f>
        <v>0</v>
      </c>
    </row>
    <row r="317" spans="1:65" s="12" customFormat="1" ht="22.9" customHeight="1">
      <c r="B317" s="203"/>
      <c r="C317" s="204"/>
      <c r="D317" s="205" t="s">
        <v>73</v>
      </c>
      <c r="E317" s="208" t="s">
        <v>436</v>
      </c>
      <c r="F317" s="208" t="s">
        <v>437</v>
      </c>
      <c r="G317" s="204"/>
      <c r="H317" s="204"/>
      <c r="I317" s="204"/>
      <c r="J317" s="209">
        <f>BK317</f>
        <v>0</v>
      </c>
      <c r="K317" s="204"/>
      <c r="L317" s="126"/>
      <c r="M317" s="128"/>
      <c r="N317" s="129"/>
      <c r="O317" s="129"/>
      <c r="P317" s="130">
        <f>SUM(P318:P334)</f>
        <v>39.127167999999998</v>
      </c>
      <c r="Q317" s="129"/>
      <c r="R317" s="130">
        <f>SUM(R318:R334)</f>
        <v>0.20365149999999999</v>
      </c>
      <c r="S317" s="129"/>
      <c r="T317" s="131">
        <f>SUM(T318:T334)</f>
        <v>0</v>
      </c>
      <c r="AR317" s="127" t="s">
        <v>83</v>
      </c>
      <c r="AT317" s="132" t="s">
        <v>73</v>
      </c>
      <c r="AU317" s="132" t="s">
        <v>8</v>
      </c>
      <c r="AY317" s="127" t="s">
        <v>163</v>
      </c>
      <c r="BK317" s="133">
        <f>SUM(BK318:BK334)</f>
        <v>0</v>
      </c>
    </row>
    <row r="318" spans="1:65" s="2" customFormat="1" ht="24.2" customHeight="1">
      <c r="A318" s="29"/>
      <c r="B318" s="190"/>
      <c r="C318" s="210" t="s">
        <v>438</v>
      </c>
      <c r="D318" s="210" t="s">
        <v>165</v>
      </c>
      <c r="E318" s="211" t="s">
        <v>439</v>
      </c>
      <c r="F318" s="212" t="s">
        <v>440</v>
      </c>
      <c r="G318" s="213" t="s">
        <v>234</v>
      </c>
      <c r="H318" s="214">
        <v>198.5</v>
      </c>
      <c r="I318" s="175"/>
      <c r="J318" s="215">
        <f>ROUND(I318*H318,0)</f>
        <v>0</v>
      </c>
      <c r="K318" s="212" t="s">
        <v>178</v>
      </c>
      <c r="L318" s="30"/>
      <c r="M318" s="134" t="s">
        <v>1</v>
      </c>
      <c r="N318" s="135" t="s">
        <v>39</v>
      </c>
      <c r="O318" s="136">
        <v>0.122</v>
      </c>
      <c r="P318" s="136">
        <f>O318*H318</f>
        <v>24.216999999999999</v>
      </c>
      <c r="Q318" s="136">
        <v>3.9500000000000001E-4</v>
      </c>
      <c r="R318" s="136">
        <f>Q318*H318</f>
        <v>7.8407500000000005E-2</v>
      </c>
      <c r="S318" s="136">
        <v>0</v>
      </c>
      <c r="T318" s="137">
        <f>S318*H318</f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38" t="s">
        <v>237</v>
      </c>
      <c r="AT318" s="138" t="s">
        <v>165</v>
      </c>
      <c r="AU318" s="138" t="s">
        <v>83</v>
      </c>
      <c r="AY318" s="17" t="s">
        <v>163</v>
      </c>
      <c r="BE318" s="139">
        <f>IF(N318="základní",J318,0)</f>
        <v>0</v>
      </c>
      <c r="BF318" s="139">
        <f>IF(N318="snížená",J318,0)</f>
        <v>0</v>
      </c>
      <c r="BG318" s="139">
        <f>IF(N318="zákl. přenesená",J318,0)</f>
        <v>0</v>
      </c>
      <c r="BH318" s="139">
        <f>IF(N318="sníž. přenesená",J318,0)</f>
        <v>0</v>
      </c>
      <c r="BI318" s="139">
        <f>IF(N318="nulová",J318,0)</f>
        <v>0</v>
      </c>
      <c r="BJ318" s="17" t="s">
        <v>8</v>
      </c>
      <c r="BK318" s="139">
        <f>ROUND(I318*H318,0)</f>
        <v>0</v>
      </c>
      <c r="BL318" s="17" t="s">
        <v>237</v>
      </c>
      <c r="BM318" s="138" t="s">
        <v>441</v>
      </c>
    </row>
    <row r="319" spans="1:65" s="13" customFormat="1">
      <c r="B319" s="216"/>
      <c r="C319" s="217"/>
      <c r="D319" s="218" t="s">
        <v>171</v>
      </c>
      <c r="E319" s="219" t="s">
        <v>1</v>
      </c>
      <c r="F319" s="220" t="s">
        <v>283</v>
      </c>
      <c r="G319" s="217"/>
      <c r="H319" s="221">
        <v>23.081</v>
      </c>
      <c r="I319" s="217"/>
      <c r="J319" s="217"/>
      <c r="K319" s="217"/>
      <c r="L319" s="140"/>
      <c r="M319" s="142"/>
      <c r="N319" s="143"/>
      <c r="O319" s="143"/>
      <c r="P319" s="143"/>
      <c r="Q319" s="143"/>
      <c r="R319" s="143"/>
      <c r="S319" s="143"/>
      <c r="T319" s="144"/>
      <c r="AT319" s="141" t="s">
        <v>171</v>
      </c>
      <c r="AU319" s="141" t="s">
        <v>83</v>
      </c>
      <c r="AV319" s="13" t="s">
        <v>83</v>
      </c>
      <c r="AW319" s="13" t="s">
        <v>30</v>
      </c>
      <c r="AX319" s="13" t="s">
        <v>74</v>
      </c>
      <c r="AY319" s="141" t="s">
        <v>163</v>
      </c>
    </row>
    <row r="320" spans="1:65" s="13" customFormat="1">
      <c r="B320" s="216"/>
      <c r="C320" s="217"/>
      <c r="D320" s="218" t="s">
        <v>171</v>
      </c>
      <c r="E320" s="219" t="s">
        <v>1</v>
      </c>
      <c r="F320" s="220" t="s">
        <v>284</v>
      </c>
      <c r="G320" s="217"/>
      <c r="H320" s="221">
        <v>30.945</v>
      </c>
      <c r="I320" s="217"/>
      <c r="J320" s="217"/>
      <c r="K320" s="217"/>
      <c r="L320" s="140"/>
      <c r="M320" s="142"/>
      <c r="N320" s="143"/>
      <c r="O320" s="143"/>
      <c r="P320" s="143"/>
      <c r="Q320" s="143"/>
      <c r="R320" s="143"/>
      <c r="S320" s="143"/>
      <c r="T320" s="144"/>
      <c r="AT320" s="141" t="s">
        <v>171</v>
      </c>
      <c r="AU320" s="141" t="s">
        <v>83</v>
      </c>
      <c r="AV320" s="13" t="s">
        <v>83</v>
      </c>
      <c r="AW320" s="13" t="s">
        <v>30</v>
      </c>
      <c r="AX320" s="13" t="s">
        <v>74</v>
      </c>
      <c r="AY320" s="141" t="s">
        <v>163</v>
      </c>
    </row>
    <row r="321" spans="1:65" s="13" customFormat="1">
      <c r="B321" s="216"/>
      <c r="C321" s="217"/>
      <c r="D321" s="218" t="s">
        <v>171</v>
      </c>
      <c r="E321" s="219" t="s">
        <v>1</v>
      </c>
      <c r="F321" s="220" t="s">
        <v>285</v>
      </c>
      <c r="G321" s="217"/>
      <c r="H321" s="221">
        <v>117.863</v>
      </c>
      <c r="I321" s="217"/>
      <c r="J321" s="217"/>
      <c r="K321" s="217"/>
      <c r="L321" s="140"/>
      <c r="M321" s="142"/>
      <c r="N321" s="143"/>
      <c r="O321" s="143"/>
      <c r="P321" s="143"/>
      <c r="Q321" s="143"/>
      <c r="R321" s="143"/>
      <c r="S321" s="143"/>
      <c r="T321" s="144"/>
      <c r="AT321" s="141" t="s">
        <v>171</v>
      </c>
      <c r="AU321" s="141" t="s">
        <v>83</v>
      </c>
      <c r="AV321" s="13" t="s">
        <v>83</v>
      </c>
      <c r="AW321" s="13" t="s">
        <v>30</v>
      </c>
      <c r="AX321" s="13" t="s">
        <v>74</v>
      </c>
      <c r="AY321" s="141" t="s">
        <v>163</v>
      </c>
    </row>
    <row r="322" spans="1:65" s="13" customFormat="1">
      <c r="B322" s="216"/>
      <c r="C322" s="217"/>
      <c r="D322" s="218" t="s">
        <v>171</v>
      </c>
      <c r="E322" s="219" t="s">
        <v>1</v>
      </c>
      <c r="F322" s="220" t="s">
        <v>286</v>
      </c>
      <c r="G322" s="217"/>
      <c r="H322" s="221">
        <v>-3.75</v>
      </c>
      <c r="I322" s="217"/>
      <c r="J322" s="217"/>
      <c r="K322" s="217"/>
      <c r="L322" s="140"/>
      <c r="M322" s="142"/>
      <c r="N322" s="143"/>
      <c r="O322" s="143"/>
      <c r="P322" s="143"/>
      <c r="Q322" s="143"/>
      <c r="R322" s="143"/>
      <c r="S322" s="143"/>
      <c r="T322" s="144"/>
      <c r="AT322" s="141" t="s">
        <v>171</v>
      </c>
      <c r="AU322" s="141" t="s">
        <v>83</v>
      </c>
      <c r="AV322" s="13" t="s">
        <v>83</v>
      </c>
      <c r="AW322" s="13" t="s">
        <v>30</v>
      </c>
      <c r="AX322" s="13" t="s">
        <v>74</v>
      </c>
      <c r="AY322" s="141" t="s">
        <v>163</v>
      </c>
    </row>
    <row r="323" spans="1:65" s="14" customFormat="1">
      <c r="B323" s="222"/>
      <c r="C323" s="223"/>
      <c r="D323" s="218" t="s">
        <v>171</v>
      </c>
      <c r="E323" s="224" t="s">
        <v>1</v>
      </c>
      <c r="F323" s="225" t="s">
        <v>442</v>
      </c>
      <c r="G323" s="223"/>
      <c r="H323" s="226">
        <v>168.13900000000001</v>
      </c>
      <c r="I323" s="223"/>
      <c r="J323" s="223"/>
      <c r="K323" s="223"/>
      <c r="L323" s="145"/>
      <c r="M323" s="147"/>
      <c r="N323" s="148"/>
      <c r="O323" s="148"/>
      <c r="P323" s="148"/>
      <c r="Q323" s="148"/>
      <c r="R323" s="148"/>
      <c r="S323" s="148"/>
      <c r="T323" s="149"/>
      <c r="AT323" s="146" t="s">
        <v>171</v>
      </c>
      <c r="AU323" s="146" t="s">
        <v>83</v>
      </c>
      <c r="AV323" s="14" t="s">
        <v>174</v>
      </c>
      <c r="AW323" s="14" t="s">
        <v>30</v>
      </c>
      <c r="AX323" s="14" t="s">
        <v>74</v>
      </c>
      <c r="AY323" s="146" t="s">
        <v>163</v>
      </c>
    </row>
    <row r="324" spans="1:65" s="13" customFormat="1">
      <c r="B324" s="216"/>
      <c r="C324" s="217"/>
      <c r="D324" s="218" t="s">
        <v>171</v>
      </c>
      <c r="E324" s="219" t="s">
        <v>1</v>
      </c>
      <c r="F324" s="220" t="s">
        <v>291</v>
      </c>
      <c r="G324" s="217"/>
      <c r="H324" s="221">
        <v>26.611000000000001</v>
      </c>
      <c r="I324" s="217"/>
      <c r="J324" s="217"/>
      <c r="K324" s="217"/>
      <c r="L324" s="140"/>
      <c r="M324" s="142"/>
      <c r="N324" s="143"/>
      <c r="O324" s="143"/>
      <c r="P324" s="143"/>
      <c r="Q324" s="143"/>
      <c r="R324" s="143"/>
      <c r="S324" s="143"/>
      <c r="T324" s="144"/>
      <c r="AT324" s="141" t="s">
        <v>171</v>
      </c>
      <c r="AU324" s="141" t="s">
        <v>83</v>
      </c>
      <c r="AV324" s="13" t="s">
        <v>83</v>
      </c>
      <c r="AW324" s="13" t="s">
        <v>30</v>
      </c>
      <c r="AX324" s="13" t="s">
        <v>74</v>
      </c>
      <c r="AY324" s="141" t="s">
        <v>163</v>
      </c>
    </row>
    <row r="325" spans="1:65" s="13" customFormat="1">
      <c r="B325" s="216"/>
      <c r="C325" s="217"/>
      <c r="D325" s="218" t="s">
        <v>171</v>
      </c>
      <c r="E325" s="219" t="s">
        <v>1</v>
      </c>
      <c r="F325" s="220" t="s">
        <v>292</v>
      </c>
      <c r="G325" s="217"/>
      <c r="H325" s="221">
        <v>3.75</v>
      </c>
      <c r="I325" s="217"/>
      <c r="J325" s="217"/>
      <c r="K325" s="217"/>
      <c r="L325" s="140"/>
      <c r="M325" s="142"/>
      <c r="N325" s="143"/>
      <c r="O325" s="143"/>
      <c r="P325" s="143"/>
      <c r="Q325" s="143"/>
      <c r="R325" s="143"/>
      <c r="S325" s="143"/>
      <c r="T325" s="144"/>
      <c r="AT325" s="141" t="s">
        <v>171</v>
      </c>
      <c r="AU325" s="141" t="s">
        <v>83</v>
      </c>
      <c r="AV325" s="13" t="s">
        <v>83</v>
      </c>
      <c r="AW325" s="13" t="s">
        <v>30</v>
      </c>
      <c r="AX325" s="13" t="s">
        <v>74</v>
      </c>
      <c r="AY325" s="141" t="s">
        <v>163</v>
      </c>
    </row>
    <row r="326" spans="1:65" s="14" customFormat="1">
      <c r="B326" s="222"/>
      <c r="C326" s="223"/>
      <c r="D326" s="218" t="s">
        <v>171</v>
      </c>
      <c r="E326" s="224" t="s">
        <v>1</v>
      </c>
      <c r="F326" s="225" t="s">
        <v>443</v>
      </c>
      <c r="G326" s="223"/>
      <c r="H326" s="226">
        <v>30.361000000000001</v>
      </c>
      <c r="I326" s="223"/>
      <c r="J326" s="223"/>
      <c r="K326" s="223"/>
      <c r="L326" s="145"/>
      <c r="M326" s="147"/>
      <c r="N326" s="148"/>
      <c r="O326" s="148"/>
      <c r="P326" s="148"/>
      <c r="Q326" s="148"/>
      <c r="R326" s="148"/>
      <c r="S326" s="148"/>
      <c r="T326" s="149"/>
      <c r="AT326" s="146" t="s">
        <v>171</v>
      </c>
      <c r="AU326" s="146" t="s">
        <v>83</v>
      </c>
      <c r="AV326" s="14" t="s">
        <v>174</v>
      </c>
      <c r="AW326" s="14" t="s">
        <v>30</v>
      </c>
      <c r="AX326" s="14" t="s">
        <v>74</v>
      </c>
      <c r="AY326" s="146" t="s">
        <v>163</v>
      </c>
    </row>
    <row r="327" spans="1:65" s="15" customFormat="1">
      <c r="B327" s="234"/>
      <c r="C327" s="235"/>
      <c r="D327" s="218" t="s">
        <v>171</v>
      </c>
      <c r="E327" s="236" t="s">
        <v>1</v>
      </c>
      <c r="F327" s="237" t="s">
        <v>317</v>
      </c>
      <c r="G327" s="235"/>
      <c r="H327" s="238">
        <v>198.5</v>
      </c>
      <c r="I327" s="235"/>
      <c r="J327" s="235"/>
      <c r="K327" s="235"/>
      <c r="L327" s="153"/>
      <c r="M327" s="155"/>
      <c r="N327" s="156"/>
      <c r="O327" s="156"/>
      <c r="P327" s="156"/>
      <c r="Q327" s="156"/>
      <c r="R327" s="156"/>
      <c r="S327" s="156"/>
      <c r="T327" s="157"/>
      <c r="AT327" s="154" t="s">
        <v>171</v>
      </c>
      <c r="AU327" s="154" t="s">
        <v>83</v>
      </c>
      <c r="AV327" s="15" t="s">
        <v>169</v>
      </c>
      <c r="AW327" s="15" t="s">
        <v>30</v>
      </c>
      <c r="AX327" s="15" t="s">
        <v>8</v>
      </c>
      <c r="AY327" s="154" t="s">
        <v>163</v>
      </c>
    </row>
    <row r="328" spans="1:65" s="2" customFormat="1" ht="24.2" customHeight="1">
      <c r="A328" s="29"/>
      <c r="B328" s="190"/>
      <c r="C328" s="210" t="s">
        <v>444</v>
      </c>
      <c r="D328" s="210" t="s">
        <v>165</v>
      </c>
      <c r="E328" s="211" t="s">
        <v>445</v>
      </c>
      <c r="F328" s="212" t="s">
        <v>446</v>
      </c>
      <c r="G328" s="213" t="s">
        <v>234</v>
      </c>
      <c r="H328" s="214">
        <v>53.25</v>
      </c>
      <c r="I328" s="175"/>
      <c r="J328" s="215">
        <f>ROUND(I328*H328,0)</f>
        <v>0</v>
      </c>
      <c r="K328" s="212" t="s">
        <v>178</v>
      </c>
      <c r="L328" s="30"/>
      <c r="M328" s="134" t="s">
        <v>1</v>
      </c>
      <c r="N328" s="135" t="s">
        <v>39</v>
      </c>
      <c r="O328" s="136">
        <v>0.27400000000000002</v>
      </c>
      <c r="P328" s="136">
        <f>O328*H328</f>
        <v>14.5905</v>
      </c>
      <c r="Q328" s="136">
        <v>0</v>
      </c>
      <c r="R328" s="136">
        <f>Q328*H328</f>
        <v>0</v>
      </c>
      <c r="S328" s="136">
        <v>0</v>
      </c>
      <c r="T328" s="137">
        <f>S328*H328</f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38" t="s">
        <v>237</v>
      </c>
      <c r="AT328" s="138" t="s">
        <v>165</v>
      </c>
      <c r="AU328" s="138" t="s">
        <v>83</v>
      </c>
      <c r="AY328" s="17" t="s">
        <v>163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7" t="s">
        <v>8</v>
      </c>
      <c r="BK328" s="139">
        <f>ROUND(I328*H328,0)</f>
        <v>0</v>
      </c>
      <c r="BL328" s="17" t="s">
        <v>237</v>
      </c>
      <c r="BM328" s="138" t="s">
        <v>447</v>
      </c>
    </row>
    <row r="329" spans="1:65" s="13" customFormat="1">
      <c r="B329" s="216"/>
      <c r="C329" s="217"/>
      <c r="D329" s="218" t="s">
        <v>171</v>
      </c>
      <c r="E329" s="219" t="s">
        <v>1</v>
      </c>
      <c r="F329" s="220" t="s">
        <v>448</v>
      </c>
      <c r="G329" s="217"/>
      <c r="H329" s="221">
        <v>53.25</v>
      </c>
      <c r="I329" s="217"/>
      <c r="J329" s="217"/>
      <c r="K329" s="217"/>
      <c r="L329" s="140"/>
      <c r="M329" s="142"/>
      <c r="N329" s="143"/>
      <c r="O329" s="143"/>
      <c r="P329" s="143"/>
      <c r="Q329" s="143"/>
      <c r="R329" s="143"/>
      <c r="S329" s="143"/>
      <c r="T329" s="144"/>
      <c r="AT329" s="141" t="s">
        <v>171</v>
      </c>
      <c r="AU329" s="141" t="s">
        <v>83</v>
      </c>
      <c r="AV329" s="13" t="s">
        <v>83</v>
      </c>
      <c r="AW329" s="13" t="s">
        <v>30</v>
      </c>
      <c r="AX329" s="13" t="s">
        <v>74</v>
      </c>
      <c r="AY329" s="141" t="s">
        <v>163</v>
      </c>
    </row>
    <row r="330" spans="1:65" s="14" customFormat="1">
      <c r="B330" s="222"/>
      <c r="C330" s="223"/>
      <c r="D330" s="218" t="s">
        <v>171</v>
      </c>
      <c r="E330" s="224" t="s">
        <v>124</v>
      </c>
      <c r="F330" s="225" t="s">
        <v>449</v>
      </c>
      <c r="G330" s="223"/>
      <c r="H330" s="226">
        <v>53.25</v>
      </c>
      <c r="I330" s="223"/>
      <c r="J330" s="223"/>
      <c r="K330" s="223"/>
      <c r="L330" s="145"/>
      <c r="M330" s="147"/>
      <c r="N330" s="148"/>
      <c r="O330" s="148"/>
      <c r="P330" s="148"/>
      <c r="Q330" s="148"/>
      <c r="R330" s="148"/>
      <c r="S330" s="148"/>
      <c r="T330" s="149"/>
      <c r="AT330" s="146" t="s">
        <v>171</v>
      </c>
      <c r="AU330" s="146" t="s">
        <v>83</v>
      </c>
      <c r="AV330" s="14" t="s">
        <v>174</v>
      </c>
      <c r="AW330" s="14" t="s">
        <v>30</v>
      </c>
      <c r="AX330" s="14" t="s">
        <v>8</v>
      </c>
      <c r="AY330" s="146" t="s">
        <v>163</v>
      </c>
    </row>
    <row r="331" spans="1:65" s="2" customFormat="1" ht="14.45" customHeight="1">
      <c r="A331" s="29"/>
      <c r="B331" s="190"/>
      <c r="C331" s="227" t="s">
        <v>450</v>
      </c>
      <c r="D331" s="227" t="s">
        <v>238</v>
      </c>
      <c r="E331" s="228" t="s">
        <v>451</v>
      </c>
      <c r="F331" s="229" t="s">
        <v>452</v>
      </c>
      <c r="G331" s="230" t="s">
        <v>234</v>
      </c>
      <c r="H331" s="231">
        <v>59.64</v>
      </c>
      <c r="I331" s="176"/>
      <c r="J331" s="232">
        <f>ROUND(I331*H331,0)</f>
        <v>0</v>
      </c>
      <c r="K331" s="229" t="s">
        <v>178</v>
      </c>
      <c r="L331" s="150"/>
      <c r="M331" s="151" t="s">
        <v>1</v>
      </c>
      <c r="N331" s="152" t="s">
        <v>39</v>
      </c>
      <c r="O331" s="136">
        <v>0</v>
      </c>
      <c r="P331" s="136">
        <f>O331*H331</f>
        <v>0</v>
      </c>
      <c r="Q331" s="136">
        <v>2.0999999999999999E-3</v>
      </c>
      <c r="R331" s="136">
        <f>Q331*H331</f>
        <v>0.12524399999999999</v>
      </c>
      <c r="S331" s="136">
        <v>0</v>
      </c>
      <c r="T331" s="137">
        <f>S331*H331</f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38" t="s">
        <v>342</v>
      </c>
      <c r="AT331" s="138" t="s">
        <v>238</v>
      </c>
      <c r="AU331" s="138" t="s">
        <v>83</v>
      </c>
      <c r="AY331" s="17" t="s">
        <v>163</v>
      </c>
      <c r="BE331" s="139">
        <f>IF(N331="základní",J331,0)</f>
        <v>0</v>
      </c>
      <c r="BF331" s="139">
        <f>IF(N331="snížená",J331,0)</f>
        <v>0</v>
      </c>
      <c r="BG331" s="139">
        <f>IF(N331="zákl. přenesená",J331,0)</f>
        <v>0</v>
      </c>
      <c r="BH331" s="139">
        <f>IF(N331="sníž. přenesená",J331,0)</f>
        <v>0</v>
      </c>
      <c r="BI331" s="139">
        <f>IF(N331="nulová",J331,0)</f>
        <v>0</v>
      </c>
      <c r="BJ331" s="17" t="s">
        <v>8</v>
      </c>
      <c r="BK331" s="139">
        <f>ROUND(I331*H331,0)</f>
        <v>0</v>
      </c>
      <c r="BL331" s="17" t="s">
        <v>237</v>
      </c>
      <c r="BM331" s="138" t="s">
        <v>453</v>
      </c>
    </row>
    <row r="332" spans="1:65" s="13" customFormat="1">
      <c r="B332" s="216"/>
      <c r="C332" s="217"/>
      <c r="D332" s="218" t="s">
        <v>171</v>
      </c>
      <c r="E332" s="219" t="s">
        <v>1</v>
      </c>
      <c r="F332" s="220" t="s">
        <v>454</v>
      </c>
      <c r="G332" s="217"/>
      <c r="H332" s="221">
        <v>59.64</v>
      </c>
      <c r="I332" s="217"/>
      <c r="J332" s="217"/>
      <c r="K332" s="217"/>
      <c r="L332" s="140"/>
      <c r="M332" s="142"/>
      <c r="N332" s="143"/>
      <c r="O332" s="143"/>
      <c r="P332" s="143"/>
      <c r="Q332" s="143"/>
      <c r="R332" s="143"/>
      <c r="S332" s="143"/>
      <c r="T332" s="144"/>
      <c r="AT332" s="141" t="s">
        <v>171</v>
      </c>
      <c r="AU332" s="141" t="s">
        <v>83</v>
      </c>
      <c r="AV332" s="13" t="s">
        <v>83</v>
      </c>
      <c r="AW332" s="13" t="s">
        <v>30</v>
      </c>
      <c r="AX332" s="13" t="s">
        <v>74</v>
      </c>
      <c r="AY332" s="141" t="s">
        <v>163</v>
      </c>
    </row>
    <row r="333" spans="1:65" s="14" customFormat="1">
      <c r="B333" s="222"/>
      <c r="C333" s="223"/>
      <c r="D333" s="218" t="s">
        <v>171</v>
      </c>
      <c r="E333" s="224" t="s">
        <v>1</v>
      </c>
      <c r="F333" s="225" t="s">
        <v>173</v>
      </c>
      <c r="G333" s="223"/>
      <c r="H333" s="226">
        <v>59.64</v>
      </c>
      <c r="I333" s="223"/>
      <c r="J333" s="223"/>
      <c r="K333" s="223"/>
      <c r="L333" s="145"/>
      <c r="M333" s="147"/>
      <c r="N333" s="148"/>
      <c r="O333" s="148"/>
      <c r="P333" s="148"/>
      <c r="Q333" s="148"/>
      <c r="R333" s="148"/>
      <c r="S333" s="148"/>
      <c r="T333" s="149"/>
      <c r="AT333" s="146" t="s">
        <v>171</v>
      </c>
      <c r="AU333" s="146" t="s">
        <v>83</v>
      </c>
      <c r="AV333" s="14" t="s">
        <v>174</v>
      </c>
      <c r="AW333" s="14" t="s">
        <v>30</v>
      </c>
      <c r="AX333" s="14" t="s">
        <v>8</v>
      </c>
      <c r="AY333" s="146" t="s">
        <v>163</v>
      </c>
    </row>
    <row r="334" spans="1:65" s="2" customFormat="1" ht="24.2" customHeight="1">
      <c r="A334" s="29"/>
      <c r="B334" s="190"/>
      <c r="C334" s="210" t="s">
        <v>455</v>
      </c>
      <c r="D334" s="210" t="s">
        <v>165</v>
      </c>
      <c r="E334" s="211" t="s">
        <v>456</v>
      </c>
      <c r="F334" s="212" t="s">
        <v>457</v>
      </c>
      <c r="G334" s="213" t="s">
        <v>213</v>
      </c>
      <c r="H334" s="214">
        <v>0.20399999999999999</v>
      </c>
      <c r="I334" s="175"/>
      <c r="J334" s="215">
        <f>ROUND(I334*H334,0)</f>
        <v>0</v>
      </c>
      <c r="K334" s="212" t="s">
        <v>178</v>
      </c>
      <c r="L334" s="30"/>
      <c r="M334" s="158" t="s">
        <v>1</v>
      </c>
      <c r="N334" s="159" t="s">
        <v>39</v>
      </c>
      <c r="O334" s="160">
        <v>1.5669999999999999</v>
      </c>
      <c r="P334" s="160">
        <f>O334*H334</f>
        <v>0.31966799999999995</v>
      </c>
      <c r="Q334" s="160">
        <v>0</v>
      </c>
      <c r="R334" s="160">
        <f>Q334*H334</f>
        <v>0</v>
      </c>
      <c r="S334" s="160">
        <v>0</v>
      </c>
      <c r="T334" s="161">
        <f>S334*H334</f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38" t="s">
        <v>237</v>
      </c>
      <c r="AT334" s="138" t="s">
        <v>165</v>
      </c>
      <c r="AU334" s="138" t="s">
        <v>83</v>
      </c>
      <c r="AY334" s="17" t="s">
        <v>163</v>
      </c>
      <c r="BE334" s="139">
        <f>IF(N334="základní",J334,0)</f>
        <v>0</v>
      </c>
      <c r="BF334" s="139">
        <f>IF(N334="snížená",J334,0)</f>
        <v>0</v>
      </c>
      <c r="BG334" s="139">
        <f>IF(N334="zákl. přenesená",J334,0)</f>
        <v>0</v>
      </c>
      <c r="BH334" s="139">
        <f>IF(N334="sníž. přenesená",J334,0)</f>
        <v>0</v>
      </c>
      <c r="BI334" s="139">
        <f>IF(N334="nulová",J334,0)</f>
        <v>0</v>
      </c>
      <c r="BJ334" s="17" t="s">
        <v>8</v>
      </c>
      <c r="BK334" s="139">
        <f>ROUND(I334*H334,0)</f>
        <v>0</v>
      </c>
      <c r="BL334" s="17" t="s">
        <v>237</v>
      </c>
      <c r="BM334" s="138" t="s">
        <v>458</v>
      </c>
    </row>
    <row r="335" spans="1:65" s="2" customFormat="1" ht="6.95" customHeight="1">
      <c r="A335" s="29"/>
      <c r="B335" s="239"/>
      <c r="C335" s="240"/>
      <c r="D335" s="240"/>
      <c r="E335" s="240"/>
      <c r="F335" s="240"/>
      <c r="G335" s="240"/>
      <c r="H335" s="240"/>
      <c r="I335" s="240"/>
      <c r="J335" s="240"/>
      <c r="K335" s="240"/>
      <c r="L335" s="30"/>
      <c r="M335" s="29"/>
      <c r="O335" s="29"/>
      <c r="P335" s="29"/>
      <c r="Q335" s="29"/>
      <c r="R335" s="29"/>
      <c r="S335" s="29"/>
      <c r="T335" s="29"/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</row>
  </sheetData>
  <sheetProtection password="D62F" sheet="1" objects="1" scenarios="1"/>
  <autoFilter ref="C127:K334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4"/>
  <sheetViews>
    <sheetView showGridLines="0" topLeftCell="A143" zoomScale="70" zoomScaleNormal="70" workbookViewId="0">
      <selection activeCell="I156" sqref="I15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>
      <c r="A1" s="88"/>
    </row>
    <row r="2" spans="1:56" s="1" customFormat="1" ht="36.950000000000003" customHeight="1">
      <c r="L2" s="292" t="s">
        <v>5</v>
      </c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86</v>
      </c>
      <c r="AZ2" s="89" t="s">
        <v>117</v>
      </c>
      <c r="BA2" s="89" t="s">
        <v>118</v>
      </c>
      <c r="BB2" s="89" t="s">
        <v>1</v>
      </c>
      <c r="BC2" s="89" t="s">
        <v>274</v>
      </c>
      <c r="BD2" s="89" t="s">
        <v>83</v>
      </c>
    </row>
    <row r="3" spans="1:56" s="1" customFormat="1" ht="6.95" customHeight="1"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20"/>
      <c r="AT3" s="17" t="s">
        <v>83</v>
      </c>
      <c r="AZ3" s="89" t="s">
        <v>121</v>
      </c>
      <c r="BA3" s="89" t="s">
        <v>122</v>
      </c>
      <c r="BB3" s="89" t="s">
        <v>1</v>
      </c>
      <c r="BC3" s="89" t="s">
        <v>174</v>
      </c>
      <c r="BD3" s="89" t="s">
        <v>83</v>
      </c>
    </row>
    <row r="4" spans="1:56" s="1" customFormat="1" ht="24.95" customHeight="1">
      <c r="B4" s="243"/>
      <c r="C4" s="88"/>
      <c r="D4" s="191" t="s">
        <v>120</v>
      </c>
      <c r="E4" s="88"/>
      <c r="F4" s="88"/>
      <c r="G4" s="88"/>
      <c r="H4" s="88"/>
      <c r="I4" s="88"/>
      <c r="J4" s="88"/>
      <c r="K4" s="88"/>
      <c r="L4" s="20"/>
      <c r="M4" s="90" t="s">
        <v>11</v>
      </c>
      <c r="AT4" s="17" t="s">
        <v>3</v>
      </c>
    </row>
    <row r="5" spans="1:56" s="1" customFormat="1" ht="6.95" customHeight="1">
      <c r="B5" s="243"/>
      <c r="C5" s="88"/>
      <c r="D5" s="88"/>
      <c r="E5" s="88"/>
      <c r="F5" s="88"/>
      <c r="G5" s="88"/>
      <c r="H5" s="88"/>
      <c r="I5" s="88"/>
      <c r="J5" s="88"/>
      <c r="K5" s="88"/>
      <c r="L5" s="20"/>
    </row>
    <row r="6" spans="1:56" s="1" customFormat="1" ht="12" customHeight="1">
      <c r="B6" s="243"/>
      <c r="C6" s="88"/>
      <c r="D6" s="193" t="s">
        <v>15</v>
      </c>
      <c r="E6" s="88"/>
      <c r="F6" s="88"/>
      <c r="G6" s="88"/>
      <c r="H6" s="88"/>
      <c r="I6" s="88"/>
      <c r="J6" s="88"/>
      <c r="K6" s="88"/>
      <c r="L6" s="20"/>
    </row>
    <row r="7" spans="1:56" s="1" customFormat="1" ht="16.5" customHeight="1">
      <c r="B7" s="243"/>
      <c r="C7" s="88"/>
      <c r="D7" s="88"/>
      <c r="E7" s="319" t="str">
        <f>'Rekapitulace stavby'!K6</f>
        <v>Expozice Jihozápadní Afrika, ZOO Dvůr Králové a.s. - Změna B, 3.etapa-3.část</v>
      </c>
      <c r="F7" s="320"/>
      <c r="G7" s="320"/>
      <c r="H7" s="320"/>
      <c r="I7" s="88"/>
      <c r="J7" s="88"/>
      <c r="K7" s="88"/>
      <c r="L7" s="20"/>
    </row>
    <row r="8" spans="1:56" s="2" customFormat="1" ht="12" customHeight="1">
      <c r="A8" s="29"/>
      <c r="B8" s="190"/>
      <c r="C8" s="192"/>
      <c r="D8" s="193" t="s">
        <v>130</v>
      </c>
      <c r="E8" s="192"/>
      <c r="F8" s="192"/>
      <c r="G8" s="192"/>
      <c r="H8" s="192"/>
      <c r="I8" s="192"/>
      <c r="J8" s="192"/>
      <c r="K8" s="192"/>
      <c r="L8" s="3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56" s="2" customFormat="1" ht="16.5" customHeight="1">
      <c r="A9" s="29"/>
      <c r="B9" s="190"/>
      <c r="C9" s="192"/>
      <c r="D9" s="192"/>
      <c r="E9" s="321" t="s">
        <v>1436</v>
      </c>
      <c r="F9" s="322"/>
      <c r="G9" s="322"/>
      <c r="H9" s="322"/>
      <c r="I9" s="192"/>
      <c r="J9" s="192"/>
      <c r="K9" s="192"/>
      <c r="L9" s="3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56" s="2" customFormat="1">
      <c r="A10" s="29"/>
      <c r="B10" s="190"/>
      <c r="C10" s="192"/>
      <c r="D10" s="192"/>
      <c r="E10" s="192"/>
      <c r="F10" s="192"/>
      <c r="G10" s="192"/>
      <c r="H10" s="192"/>
      <c r="I10" s="192"/>
      <c r="J10" s="192"/>
      <c r="K10" s="192"/>
      <c r="L10" s="3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56" s="2" customFormat="1" ht="12" customHeight="1">
      <c r="A11" s="29"/>
      <c r="B11" s="190"/>
      <c r="C11" s="192"/>
      <c r="D11" s="193" t="s">
        <v>16</v>
      </c>
      <c r="E11" s="192"/>
      <c r="F11" s="194" t="s">
        <v>1</v>
      </c>
      <c r="G11" s="192"/>
      <c r="H11" s="192"/>
      <c r="I11" s="193" t="s">
        <v>17</v>
      </c>
      <c r="J11" s="194" t="s">
        <v>1</v>
      </c>
      <c r="K11" s="192"/>
      <c r="L11" s="3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56" s="2" customFormat="1" ht="12" customHeight="1">
      <c r="A12" s="29"/>
      <c r="B12" s="190"/>
      <c r="C12" s="192"/>
      <c r="D12" s="193" t="s">
        <v>18</v>
      </c>
      <c r="E12" s="192"/>
      <c r="F12" s="194" t="s">
        <v>19</v>
      </c>
      <c r="G12" s="192"/>
      <c r="H12" s="192"/>
      <c r="I12" s="193" t="s">
        <v>20</v>
      </c>
      <c r="J12" s="195" t="str">
        <f>'Rekapitulace stavby'!AN8</f>
        <v>11. 5. 2021</v>
      </c>
      <c r="K12" s="192"/>
      <c r="L12" s="3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56" s="2" customFormat="1" ht="10.9" customHeight="1">
      <c r="A13" s="29"/>
      <c r="B13" s="190"/>
      <c r="C13" s="192"/>
      <c r="D13" s="192"/>
      <c r="E13" s="192"/>
      <c r="F13" s="192"/>
      <c r="G13" s="192"/>
      <c r="H13" s="192"/>
      <c r="I13" s="192"/>
      <c r="J13" s="192"/>
      <c r="K13" s="192"/>
      <c r="L13" s="3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56" s="2" customFormat="1" ht="12" customHeight="1">
      <c r="A14" s="29"/>
      <c r="B14" s="190"/>
      <c r="C14" s="192"/>
      <c r="D14" s="193" t="s">
        <v>22</v>
      </c>
      <c r="E14" s="192"/>
      <c r="F14" s="192"/>
      <c r="G14" s="192"/>
      <c r="H14" s="192"/>
      <c r="I14" s="193" t="s">
        <v>23</v>
      </c>
      <c r="J14" s="194" t="s">
        <v>1</v>
      </c>
      <c r="K14" s="192"/>
      <c r="L14" s="3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56" s="2" customFormat="1" ht="18" customHeight="1">
      <c r="A15" s="29"/>
      <c r="B15" s="190"/>
      <c r="C15" s="192"/>
      <c r="D15" s="192"/>
      <c r="E15" s="194" t="s">
        <v>24</v>
      </c>
      <c r="F15" s="192"/>
      <c r="G15" s="192"/>
      <c r="H15" s="192"/>
      <c r="I15" s="193" t="s">
        <v>25</v>
      </c>
      <c r="J15" s="194" t="s">
        <v>1</v>
      </c>
      <c r="K15" s="192"/>
      <c r="L15" s="3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56" s="2" customFormat="1" ht="6.95" customHeight="1">
      <c r="A16" s="29"/>
      <c r="B16" s="190"/>
      <c r="C16" s="192"/>
      <c r="D16" s="192"/>
      <c r="E16" s="192"/>
      <c r="F16" s="192"/>
      <c r="G16" s="192"/>
      <c r="H16" s="192"/>
      <c r="I16" s="192"/>
      <c r="J16" s="192"/>
      <c r="K16" s="192"/>
      <c r="L16" s="3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190"/>
      <c r="C17" s="192"/>
      <c r="D17" s="193" t="s">
        <v>26</v>
      </c>
      <c r="E17" s="192"/>
      <c r="F17" s="192"/>
      <c r="G17" s="192"/>
      <c r="H17" s="192"/>
      <c r="I17" s="193" t="s">
        <v>23</v>
      </c>
      <c r="J17" s="194" t="str">
        <f>'Rekapitulace stavby'!AN13</f>
        <v/>
      </c>
      <c r="K17" s="192"/>
      <c r="L17" s="3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190"/>
      <c r="C18" s="192"/>
      <c r="D18" s="192"/>
      <c r="E18" s="325" t="str">
        <f>'Rekapitulace stavby'!E14</f>
        <v xml:space="preserve"> </v>
      </c>
      <c r="F18" s="325"/>
      <c r="G18" s="325"/>
      <c r="H18" s="325"/>
      <c r="I18" s="193" t="s">
        <v>25</v>
      </c>
      <c r="J18" s="194" t="str">
        <f>'Rekapitulace stavby'!AN14</f>
        <v/>
      </c>
      <c r="K18" s="192"/>
      <c r="L18" s="3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190"/>
      <c r="C19" s="192"/>
      <c r="D19" s="192"/>
      <c r="E19" s="192"/>
      <c r="F19" s="192"/>
      <c r="G19" s="192"/>
      <c r="H19" s="192"/>
      <c r="I19" s="192"/>
      <c r="J19" s="192"/>
      <c r="K19" s="192"/>
      <c r="L19" s="3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190"/>
      <c r="C20" s="192"/>
      <c r="D20" s="193" t="s">
        <v>28</v>
      </c>
      <c r="E20" s="192"/>
      <c r="F20" s="192"/>
      <c r="G20" s="192"/>
      <c r="H20" s="192"/>
      <c r="I20" s="193" t="s">
        <v>23</v>
      </c>
      <c r="J20" s="194" t="s">
        <v>1</v>
      </c>
      <c r="K20" s="192"/>
      <c r="L20" s="3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190"/>
      <c r="C21" s="192"/>
      <c r="D21" s="192"/>
      <c r="E21" s="194" t="s">
        <v>29</v>
      </c>
      <c r="F21" s="192"/>
      <c r="G21" s="192"/>
      <c r="H21" s="192"/>
      <c r="I21" s="193" t="s">
        <v>25</v>
      </c>
      <c r="J21" s="194" t="s">
        <v>1</v>
      </c>
      <c r="K21" s="192"/>
      <c r="L21" s="3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190"/>
      <c r="C22" s="192"/>
      <c r="D22" s="192"/>
      <c r="E22" s="192"/>
      <c r="F22" s="192"/>
      <c r="G22" s="192"/>
      <c r="H22" s="192"/>
      <c r="I22" s="192"/>
      <c r="J22" s="192"/>
      <c r="K22" s="192"/>
      <c r="L22" s="3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190"/>
      <c r="C23" s="192"/>
      <c r="D23" s="193" t="s">
        <v>31</v>
      </c>
      <c r="E23" s="192"/>
      <c r="F23" s="192"/>
      <c r="G23" s="192"/>
      <c r="H23" s="192"/>
      <c r="I23" s="193" t="s">
        <v>23</v>
      </c>
      <c r="J23" s="194" t="s">
        <v>1</v>
      </c>
      <c r="K23" s="192"/>
      <c r="L23" s="3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190"/>
      <c r="C24" s="192"/>
      <c r="D24" s="192"/>
      <c r="E24" s="194" t="s">
        <v>32</v>
      </c>
      <c r="F24" s="192"/>
      <c r="G24" s="192"/>
      <c r="H24" s="192"/>
      <c r="I24" s="193" t="s">
        <v>25</v>
      </c>
      <c r="J24" s="194" t="s">
        <v>1</v>
      </c>
      <c r="K24" s="192"/>
      <c r="L24" s="3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190"/>
      <c r="C25" s="192"/>
      <c r="D25" s="192"/>
      <c r="E25" s="192"/>
      <c r="F25" s="192"/>
      <c r="G25" s="192"/>
      <c r="H25" s="192"/>
      <c r="I25" s="192"/>
      <c r="J25" s="192"/>
      <c r="K25" s="192"/>
      <c r="L25" s="3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190"/>
      <c r="C26" s="192"/>
      <c r="D26" s="193" t="s">
        <v>33</v>
      </c>
      <c r="E26" s="192"/>
      <c r="F26" s="192"/>
      <c r="G26" s="192"/>
      <c r="H26" s="192"/>
      <c r="I26" s="192"/>
      <c r="J26" s="192"/>
      <c r="K26" s="192"/>
      <c r="L26" s="3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244"/>
      <c r="C27" s="245"/>
      <c r="D27" s="245"/>
      <c r="E27" s="326" t="s">
        <v>1</v>
      </c>
      <c r="F27" s="326"/>
      <c r="G27" s="326"/>
      <c r="H27" s="326"/>
      <c r="I27" s="245"/>
      <c r="J27" s="245"/>
      <c r="K27" s="245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190"/>
      <c r="C28" s="192"/>
      <c r="D28" s="192"/>
      <c r="E28" s="192"/>
      <c r="F28" s="192"/>
      <c r="G28" s="192"/>
      <c r="H28" s="192"/>
      <c r="I28" s="192"/>
      <c r="J28" s="192"/>
      <c r="K28" s="192"/>
      <c r="L28" s="3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190"/>
      <c r="C29" s="192"/>
      <c r="D29" s="246"/>
      <c r="E29" s="246"/>
      <c r="F29" s="246"/>
      <c r="G29" s="246"/>
      <c r="H29" s="246"/>
      <c r="I29" s="246"/>
      <c r="J29" s="246"/>
      <c r="K29" s="246"/>
      <c r="L29" s="3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190"/>
      <c r="C30" s="192"/>
      <c r="D30" s="247" t="s">
        <v>34</v>
      </c>
      <c r="E30" s="192"/>
      <c r="F30" s="192"/>
      <c r="G30" s="192"/>
      <c r="H30" s="192"/>
      <c r="I30" s="192"/>
      <c r="J30" s="248">
        <f>ROUND(J123, 0)</f>
        <v>0</v>
      </c>
      <c r="K30" s="192"/>
      <c r="L30" s="38"/>
      <c r="S30" s="29"/>
      <c r="T30" s="29"/>
      <c r="U30" s="29"/>
      <c r="V30" s="282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190"/>
      <c r="C31" s="192"/>
      <c r="D31" s="246"/>
      <c r="E31" s="246"/>
      <c r="F31" s="246"/>
      <c r="G31" s="246"/>
      <c r="H31" s="246"/>
      <c r="I31" s="246"/>
      <c r="J31" s="246"/>
      <c r="K31" s="246"/>
      <c r="L31" s="3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190"/>
      <c r="C32" s="192"/>
      <c r="D32" s="192"/>
      <c r="E32" s="192"/>
      <c r="F32" s="249" t="s">
        <v>36</v>
      </c>
      <c r="G32" s="192"/>
      <c r="H32" s="192"/>
      <c r="I32" s="249" t="s">
        <v>35</v>
      </c>
      <c r="J32" s="249" t="s">
        <v>37</v>
      </c>
      <c r="K32" s="192"/>
      <c r="L32" s="3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190"/>
      <c r="C33" s="192"/>
      <c r="D33" s="250" t="s">
        <v>38</v>
      </c>
      <c r="E33" s="193" t="s">
        <v>39</v>
      </c>
      <c r="F33" s="251">
        <f>ROUND((SUM(BE123:BE183)),  0)</f>
        <v>0</v>
      </c>
      <c r="G33" s="192"/>
      <c r="H33" s="192"/>
      <c r="I33" s="252">
        <v>0.21</v>
      </c>
      <c r="J33" s="251">
        <f>ROUND(((SUM(BE123:BE183))*I33),  0)</f>
        <v>0</v>
      </c>
      <c r="K33" s="192"/>
      <c r="L33" s="3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190"/>
      <c r="C34" s="192"/>
      <c r="D34" s="192"/>
      <c r="E34" s="193" t="s">
        <v>40</v>
      </c>
      <c r="F34" s="251">
        <f>ROUND((SUM(BF123:BF183)),  0)</f>
        <v>0</v>
      </c>
      <c r="G34" s="192"/>
      <c r="H34" s="192"/>
      <c r="I34" s="252">
        <v>0.15</v>
      </c>
      <c r="J34" s="251">
        <f>ROUND(((SUM(BF123:BF183))*I34),  0)</f>
        <v>0</v>
      </c>
      <c r="K34" s="192"/>
      <c r="L34" s="3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190"/>
      <c r="C35" s="192"/>
      <c r="D35" s="192"/>
      <c r="E35" s="193" t="s">
        <v>41</v>
      </c>
      <c r="F35" s="251">
        <f>ROUND((SUM(BG123:BG183)),  0)</f>
        <v>0</v>
      </c>
      <c r="G35" s="192"/>
      <c r="H35" s="192"/>
      <c r="I35" s="252">
        <v>0.21</v>
      </c>
      <c r="J35" s="251">
        <f>0</f>
        <v>0</v>
      </c>
      <c r="K35" s="192"/>
      <c r="L35" s="3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190"/>
      <c r="C36" s="192"/>
      <c r="D36" s="192"/>
      <c r="E36" s="193" t="s">
        <v>42</v>
      </c>
      <c r="F36" s="251">
        <f>ROUND((SUM(BH123:BH183)),  0)</f>
        <v>0</v>
      </c>
      <c r="G36" s="192"/>
      <c r="H36" s="192"/>
      <c r="I36" s="252">
        <v>0.15</v>
      </c>
      <c r="J36" s="251">
        <f>0</f>
        <v>0</v>
      </c>
      <c r="K36" s="192"/>
      <c r="L36" s="3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190"/>
      <c r="C37" s="192"/>
      <c r="D37" s="192"/>
      <c r="E37" s="193" t="s">
        <v>43</v>
      </c>
      <c r="F37" s="251">
        <f>ROUND((SUM(BI123:BI183)),  0)</f>
        <v>0</v>
      </c>
      <c r="G37" s="192"/>
      <c r="H37" s="192"/>
      <c r="I37" s="252">
        <v>0</v>
      </c>
      <c r="J37" s="251">
        <f>0</f>
        <v>0</v>
      </c>
      <c r="K37" s="192"/>
      <c r="L37" s="3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190"/>
      <c r="C38" s="192"/>
      <c r="D38" s="192"/>
      <c r="E38" s="192"/>
      <c r="F38" s="192"/>
      <c r="G38" s="192"/>
      <c r="H38" s="192"/>
      <c r="I38" s="192"/>
      <c r="J38" s="192"/>
      <c r="K38" s="192"/>
      <c r="L38" s="3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190"/>
      <c r="C39" s="253"/>
      <c r="D39" s="254" t="s">
        <v>44</v>
      </c>
      <c r="E39" s="255"/>
      <c r="F39" s="255"/>
      <c r="G39" s="256" t="s">
        <v>45</v>
      </c>
      <c r="H39" s="257" t="s">
        <v>46</v>
      </c>
      <c r="I39" s="255"/>
      <c r="J39" s="258">
        <f>SUM(J30:J37)</f>
        <v>0</v>
      </c>
      <c r="K39" s="259"/>
      <c r="L39" s="3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190"/>
      <c r="C40" s="192"/>
      <c r="D40" s="192"/>
      <c r="E40" s="192"/>
      <c r="F40" s="192"/>
      <c r="G40" s="192"/>
      <c r="H40" s="192"/>
      <c r="I40" s="192"/>
      <c r="J40" s="192"/>
      <c r="K40" s="192"/>
      <c r="L40" s="3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243"/>
      <c r="C41" s="88"/>
      <c r="D41" s="88"/>
      <c r="E41" s="88"/>
      <c r="F41" s="88"/>
      <c r="G41" s="88"/>
      <c r="H41" s="88"/>
      <c r="I41" s="88"/>
      <c r="J41" s="88"/>
      <c r="K41" s="88"/>
      <c r="L41" s="20"/>
    </row>
    <row r="42" spans="1:31" s="1" customFormat="1" ht="14.45" customHeight="1">
      <c r="B42" s="243"/>
      <c r="C42" s="88"/>
      <c r="D42" s="88"/>
      <c r="E42" s="88"/>
      <c r="F42" s="88"/>
      <c r="G42" s="88"/>
      <c r="H42" s="88"/>
      <c r="I42" s="88"/>
      <c r="J42" s="88"/>
      <c r="K42" s="88"/>
      <c r="L42" s="20"/>
    </row>
    <row r="43" spans="1:31" s="1" customFormat="1" ht="14.45" customHeight="1">
      <c r="B43" s="243"/>
      <c r="C43" s="88"/>
      <c r="D43" s="88"/>
      <c r="E43" s="88"/>
      <c r="F43" s="88"/>
      <c r="G43" s="88"/>
      <c r="H43" s="88"/>
      <c r="I43" s="88"/>
      <c r="J43" s="88"/>
      <c r="K43" s="88"/>
      <c r="L43" s="20"/>
    </row>
    <row r="44" spans="1:31" s="1" customFormat="1" ht="14.45" customHeight="1">
      <c r="B44" s="243"/>
      <c r="C44" s="88"/>
      <c r="D44" s="88"/>
      <c r="E44" s="88"/>
      <c r="F44" s="88"/>
      <c r="G44" s="88"/>
      <c r="H44" s="88"/>
      <c r="I44" s="88"/>
      <c r="J44" s="88"/>
      <c r="K44" s="88"/>
      <c r="L44" s="20"/>
    </row>
    <row r="45" spans="1:31" s="1" customFormat="1" ht="14.45" customHeight="1">
      <c r="B45" s="243"/>
      <c r="C45" s="88"/>
      <c r="D45" s="88"/>
      <c r="E45" s="88"/>
      <c r="F45" s="88"/>
      <c r="G45" s="88"/>
      <c r="H45" s="88"/>
      <c r="I45" s="88"/>
      <c r="J45" s="88"/>
      <c r="K45" s="88"/>
      <c r="L45" s="20"/>
    </row>
    <row r="46" spans="1:31" s="1" customFormat="1" ht="14.45" customHeight="1">
      <c r="B46" s="243"/>
      <c r="C46" s="88"/>
      <c r="D46" s="88"/>
      <c r="E46" s="88"/>
      <c r="F46" s="88"/>
      <c r="G46" s="88"/>
      <c r="H46" s="88"/>
      <c r="I46" s="88"/>
      <c r="J46" s="88"/>
      <c r="K46" s="88"/>
      <c r="L46" s="20"/>
    </row>
    <row r="47" spans="1:31" s="1" customFormat="1" ht="14.45" customHeight="1">
      <c r="B47" s="243"/>
      <c r="C47" s="88"/>
      <c r="D47" s="88"/>
      <c r="E47" s="88"/>
      <c r="F47" s="88"/>
      <c r="G47" s="88"/>
      <c r="H47" s="88"/>
      <c r="I47" s="88"/>
      <c r="J47" s="88"/>
      <c r="K47" s="88"/>
      <c r="L47" s="20"/>
    </row>
    <row r="48" spans="1:31" s="1" customFormat="1" ht="14.45" customHeight="1">
      <c r="B48" s="243"/>
      <c r="C48" s="88"/>
      <c r="D48" s="88"/>
      <c r="E48" s="88"/>
      <c r="F48" s="88"/>
      <c r="G48" s="88"/>
      <c r="H48" s="88"/>
      <c r="I48" s="88"/>
      <c r="J48" s="88"/>
      <c r="K48" s="88"/>
      <c r="L48" s="20"/>
    </row>
    <row r="49" spans="1:31" s="1" customFormat="1" ht="14.45" customHeight="1">
      <c r="B49" s="243"/>
      <c r="C49" s="88"/>
      <c r="D49" s="88"/>
      <c r="E49" s="88"/>
      <c r="F49" s="88"/>
      <c r="G49" s="88"/>
      <c r="H49" s="88"/>
      <c r="I49" s="88"/>
      <c r="J49" s="88"/>
      <c r="K49" s="88"/>
      <c r="L49" s="20"/>
    </row>
    <row r="50" spans="1:31" s="2" customFormat="1" ht="14.45" customHeight="1">
      <c r="B50" s="260"/>
      <c r="C50" s="261"/>
      <c r="D50" s="262" t="s">
        <v>47</v>
      </c>
      <c r="E50" s="263"/>
      <c r="F50" s="263"/>
      <c r="G50" s="262" t="s">
        <v>48</v>
      </c>
      <c r="H50" s="263"/>
      <c r="I50" s="263"/>
      <c r="J50" s="263"/>
      <c r="K50" s="263"/>
      <c r="L50" s="38"/>
    </row>
    <row r="51" spans="1:31">
      <c r="B51" s="243"/>
      <c r="C51" s="88"/>
      <c r="D51" s="88"/>
      <c r="E51" s="88"/>
      <c r="F51" s="88"/>
      <c r="G51" s="88"/>
      <c r="H51" s="88"/>
      <c r="I51" s="88"/>
      <c r="J51" s="88"/>
      <c r="K51" s="88"/>
      <c r="L51" s="20"/>
    </row>
    <row r="52" spans="1:31">
      <c r="B52" s="243"/>
      <c r="C52" s="88"/>
      <c r="D52" s="88"/>
      <c r="E52" s="88"/>
      <c r="F52" s="88"/>
      <c r="G52" s="88"/>
      <c r="H52" s="88"/>
      <c r="I52" s="88"/>
      <c r="J52" s="88"/>
      <c r="K52" s="88"/>
      <c r="L52" s="20"/>
    </row>
    <row r="53" spans="1:31">
      <c r="B53" s="243"/>
      <c r="C53" s="88"/>
      <c r="D53" s="88"/>
      <c r="E53" s="88"/>
      <c r="F53" s="88"/>
      <c r="G53" s="88"/>
      <c r="H53" s="88"/>
      <c r="I53" s="88"/>
      <c r="J53" s="88"/>
      <c r="K53" s="88"/>
      <c r="L53" s="20"/>
    </row>
    <row r="54" spans="1:31">
      <c r="B54" s="243"/>
      <c r="C54" s="88"/>
      <c r="D54" s="88"/>
      <c r="E54" s="88"/>
      <c r="F54" s="88"/>
      <c r="G54" s="88"/>
      <c r="H54" s="88"/>
      <c r="I54" s="88"/>
      <c r="J54" s="88"/>
      <c r="K54" s="88"/>
      <c r="L54" s="20"/>
    </row>
    <row r="55" spans="1:31">
      <c r="B55" s="243"/>
      <c r="C55" s="88"/>
      <c r="D55" s="88"/>
      <c r="E55" s="88"/>
      <c r="F55" s="88"/>
      <c r="G55" s="88"/>
      <c r="H55" s="88"/>
      <c r="I55" s="88"/>
      <c r="J55" s="88"/>
      <c r="K55" s="88"/>
      <c r="L55" s="20"/>
    </row>
    <row r="56" spans="1:31">
      <c r="B56" s="243"/>
      <c r="C56" s="88"/>
      <c r="D56" s="88"/>
      <c r="E56" s="88"/>
      <c r="F56" s="88"/>
      <c r="G56" s="88"/>
      <c r="H56" s="88"/>
      <c r="I56" s="88"/>
      <c r="J56" s="88"/>
      <c r="K56" s="88"/>
      <c r="L56" s="20"/>
    </row>
    <row r="57" spans="1:31">
      <c r="B57" s="243"/>
      <c r="C57" s="88"/>
      <c r="D57" s="88"/>
      <c r="E57" s="88"/>
      <c r="F57" s="88"/>
      <c r="G57" s="88"/>
      <c r="H57" s="88"/>
      <c r="I57" s="88"/>
      <c r="J57" s="88"/>
      <c r="K57" s="88"/>
      <c r="L57" s="20"/>
    </row>
    <row r="58" spans="1:31">
      <c r="B58" s="243"/>
      <c r="C58" s="88"/>
      <c r="D58" s="88"/>
      <c r="E58" s="88"/>
      <c r="F58" s="88"/>
      <c r="G58" s="88"/>
      <c r="H58" s="88"/>
      <c r="I58" s="88"/>
      <c r="J58" s="88"/>
      <c r="K58" s="88"/>
      <c r="L58" s="20"/>
    </row>
    <row r="59" spans="1:31">
      <c r="B59" s="243"/>
      <c r="C59" s="88"/>
      <c r="D59" s="88"/>
      <c r="E59" s="88"/>
      <c r="F59" s="88"/>
      <c r="G59" s="88"/>
      <c r="H59" s="88"/>
      <c r="I59" s="88"/>
      <c r="J59" s="88"/>
      <c r="K59" s="88"/>
      <c r="L59" s="20"/>
    </row>
    <row r="60" spans="1:31">
      <c r="B60" s="243"/>
      <c r="C60" s="88"/>
      <c r="D60" s="88"/>
      <c r="E60" s="88"/>
      <c r="F60" s="88"/>
      <c r="G60" s="88"/>
      <c r="H60" s="88"/>
      <c r="I60" s="88"/>
      <c r="J60" s="88"/>
      <c r="K60" s="88"/>
      <c r="L60" s="20"/>
    </row>
    <row r="61" spans="1:31" s="2" customFormat="1" ht="12.75">
      <c r="A61" s="29"/>
      <c r="B61" s="190"/>
      <c r="C61" s="192"/>
      <c r="D61" s="264" t="s">
        <v>49</v>
      </c>
      <c r="E61" s="265"/>
      <c r="F61" s="266" t="s">
        <v>50</v>
      </c>
      <c r="G61" s="264" t="s">
        <v>49</v>
      </c>
      <c r="H61" s="265"/>
      <c r="I61" s="265"/>
      <c r="J61" s="267" t="s">
        <v>50</v>
      </c>
      <c r="K61" s="265"/>
      <c r="L61" s="38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43"/>
      <c r="C62" s="88"/>
      <c r="D62" s="88"/>
      <c r="E62" s="88"/>
      <c r="F62" s="88"/>
      <c r="G62" s="88"/>
      <c r="H62" s="88"/>
      <c r="I62" s="88"/>
      <c r="J62" s="88"/>
      <c r="K62" s="88"/>
      <c r="L62" s="20"/>
    </row>
    <row r="63" spans="1:31">
      <c r="B63" s="243"/>
      <c r="C63" s="88"/>
      <c r="D63" s="88"/>
      <c r="E63" s="88"/>
      <c r="F63" s="88"/>
      <c r="G63" s="88"/>
      <c r="H63" s="88"/>
      <c r="I63" s="88"/>
      <c r="J63" s="88"/>
      <c r="K63" s="88"/>
      <c r="L63" s="20"/>
    </row>
    <row r="64" spans="1:31">
      <c r="B64" s="243"/>
      <c r="C64" s="88"/>
      <c r="D64" s="88"/>
      <c r="E64" s="88"/>
      <c r="F64" s="88"/>
      <c r="G64" s="88"/>
      <c r="H64" s="88"/>
      <c r="I64" s="88"/>
      <c r="J64" s="88"/>
      <c r="K64" s="88"/>
      <c r="L64" s="20"/>
    </row>
    <row r="65" spans="1:31" s="2" customFormat="1" ht="12.75">
      <c r="A65" s="29"/>
      <c r="B65" s="190"/>
      <c r="C65" s="192"/>
      <c r="D65" s="262" t="s">
        <v>51</v>
      </c>
      <c r="E65" s="268"/>
      <c r="F65" s="268"/>
      <c r="G65" s="262" t="s">
        <v>52</v>
      </c>
      <c r="H65" s="268"/>
      <c r="I65" s="268"/>
      <c r="J65" s="268"/>
      <c r="K65" s="268"/>
      <c r="L65" s="38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43"/>
      <c r="C66" s="88"/>
      <c r="D66" s="88"/>
      <c r="E66" s="88"/>
      <c r="F66" s="88"/>
      <c r="G66" s="88"/>
      <c r="H66" s="88"/>
      <c r="I66" s="88"/>
      <c r="J66" s="88"/>
      <c r="K66" s="88"/>
      <c r="L66" s="20"/>
    </row>
    <row r="67" spans="1:31">
      <c r="B67" s="243"/>
      <c r="C67" s="88"/>
      <c r="D67" s="88"/>
      <c r="E67" s="88"/>
      <c r="F67" s="88"/>
      <c r="G67" s="88"/>
      <c r="H67" s="88"/>
      <c r="I67" s="88"/>
      <c r="J67" s="88"/>
      <c r="K67" s="88"/>
      <c r="L67" s="20"/>
    </row>
    <row r="68" spans="1:31">
      <c r="B68" s="243"/>
      <c r="C68" s="88"/>
      <c r="D68" s="88"/>
      <c r="E68" s="88"/>
      <c r="F68" s="88"/>
      <c r="G68" s="88"/>
      <c r="H68" s="88"/>
      <c r="I68" s="88"/>
      <c r="J68" s="88"/>
      <c r="K68" s="88"/>
      <c r="L68" s="20"/>
    </row>
    <row r="69" spans="1:31">
      <c r="B69" s="243"/>
      <c r="C69" s="88"/>
      <c r="D69" s="88"/>
      <c r="E69" s="88"/>
      <c r="F69" s="88"/>
      <c r="G69" s="88"/>
      <c r="H69" s="88"/>
      <c r="I69" s="88"/>
      <c r="J69" s="88"/>
      <c r="K69" s="88"/>
      <c r="L69" s="20"/>
    </row>
    <row r="70" spans="1:31">
      <c r="B70" s="243"/>
      <c r="C70" s="88"/>
      <c r="D70" s="88"/>
      <c r="E70" s="88"/>
      <c r="F70" s="88"/>
      <c r="G70" s="88"/>
      <c r="H70" s="88"/>
      <c r="I70" s="88"/>
      <c r="J70" s="88"/>
      <c r="K70" s="88"/>
      <c r="L70" s="20"/>
    </row>
    <row r="71" spans="1:31">
      <c r="B71" s="243"/>
      <c r="C71" s="88"/>
      <c r="D71" s="88"/>
      <c r="E71" s="88"/>
      <c r="F71" s="88"/>
      <c r="G71" s="88"/>
      <c r="H71" s="88"/>
      <c r="I71" s="88"/>
      <c r="J71" s="88"/>
      <c r="K71" s="88"/>
      <c r="L71" s="20"/>
    </row>
    <row r="72" spans="1:31">
      <c r="B72" s="243"/>
      <c r="C72" s="88"/>
      <c r="D72" s="88"/>
      <c r="E72" s="88"/>
      <c r="F72" s="88"/>
      <c r="G72" s="88"/>
      <c r="H72" s="88"/>
      <c r="I72" s="88"/>
      <c r="J72" s="88"/>
      <c r="K72" s="88"/>
      <c r="L72" s="20"/>
    </row>
    <row r="73" spans="1:31">
      <c r="B73" s="243"/>
      <c r="C73" s="88"/>
      <c r="D73" s="88"/>
      <c r="E73" s="88"/>
      <c r="F73" s="88"/>
      <c r="G73" s="88"/>
      <c r="H73" s="88"/>
      <c r="I73" s="88"/>
      <c r="J73" s="88"/>
      <c r="K73" s="88"/>
      <c r="L73" s="20"/>
    </row>
    <row r="74" spans="1:31">
      <c r="B74" s="243"/>
      <c r="C74" s="88"/>
      <c r="D74" s="88"/>
      <c r="E74" s="88"/>
      <c r="F74" s="88"/>
      <c r="G74" s="88"/>
      <c r="H74" s="88"/>
      <c r="I74" s="88"/>
      <c r="J74" s="88"/>
      <c r="K74" s="88"/>
      <c r="L74" s="20"/>
    </row>
    <row r="75" spans="1:31">
      <c r="B75" s="243"/>
      <c r="C75" s="88"/>
      <c r="D75" s="88"/>
      <c r="E75" s="88"/>
      <c r="F75" s="88"/>
      <c r="G75" s="88"/>
      <c r="H75" s="88"/>
      <c r="I75" s="88"/>
      <c r="J75" s="88"/>
      <c r="K75" s="88"/>
      <c r="L75" s="20"/>
    </row>
    <row r="76" spans="1:31" s="2" customFormat="1" ht="12.75">
      <c r="A76" s="29"/>
      <c r="B76" s="190"/>
      <c r="C76" s="192"/>
      <c r="D76" s="264" t="s">
        <v>49</v>
      </c>
      <c r="E76" s="265"/>
      <c r="F76" s="266" t="s">
        <v>50</v>
      </c>
      <c r="G76" s="264" t="s">
        <v>49</v>
      </c>
      <c r="H76" s="265"/>
      <c r="I76" s="265"/>
      <c r="J76" s="267" t="s">
        <v>50</v>
      </c>
      <c r="K76" s="265"/>
      <c r="L76" s="3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239"/>
      <c r="C77" s="240"/>
      <c r="D77" s="240"/>
      <c r="E77" s="240"/>
      <c r="F77" s="240"/>
      <c r="G77" s="240"/>
      <c r="H77" s="240"/>
      <c r="I77" s="240"/>
      <c r="J77" s="240"/>
      <c r="K77" s="240"/>
      <c r="L77" s="3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>
      <c r="B78" s="88"/>
      <c r="C78" s="88"/>
      <c r="D78" s="88"/>
      <c r="E78" s="88"/>
      <c r="F78" s="88"/>
      <c r="G78" s="88"/>
      <c r="H78" s="88"/>
      <c r="I78" s="88"/>
      <c r="J78" s="88"/>
      <c r="K78" s="88"/>
    </row>
    <row r="79" spans="1:31">
      <c r="B79" s="88"/>
      <c r="C79" s="88"/>
      <c r="D79" s="88"/>
      <c r="E79" s="88"/>
      <c r="F79" s="88"/>
      <c r="G79" s="88"/>
      <c r="H79" s="88"/>
      <c r="I79" s="88"/>
      <c r="J79" s="88"/>
      <c r="K79" s="88"/>
    </row>
    <row r="80" spans="1:31">
      <c r="B80" s="88"/>
      <c r="C80" s="88"/>
      <c r="D80" s="88"/>
      <c r="E80" s="88"/>
      <c r="F80" s="88"/>
      <c r="G80" s="88"/>
      <c r="H80" s="88"/>
      <c r="I80" s="88"/>
      <c r="J80" s="88"/>
      <c r="K80" s="88"/>
    </row>
    <row r="81" spans="1:47" s="2" customFormat="1" ht="6.95" customHeight="1">
      <c r="A81" s="29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3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190"/>
      <c r="C82" s="191" t="s">
        <v>131</v>
      </c>
      <c r="D82" s="192"/>
      <c r="E82" s="192"/>
      <c r="F82" s="192"/>
      <c r="G82" s="192"/>
      <c r="H82" s="192"/>
      <c r="I82" s="192"/>
      <c r="J82" s="192"/>
      <c r="K82" s="192"/>
      <c r="L82" s="38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190"/>
      <c r="C83" s="192"/>
      <c r="D83" s="192"/>
      <c r="E83" s="192"/>
      <c r="F83" s="192"/>
      <c r="G83" s="192"/>
      <c r="H83" s="192"/>
      <c r="I83" s="192"/>
      <c r="J83" s="192"/>
      <c r="K83" s="192"/>
      <c r="L83" s="38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190"/>
      <c r="C84" s="193" t="s">
        <v>15</v>
      </c>
      <c r="D84" s="192"/>
      <c r="E84" s="192"/>
      <c r="F84" s="192"/>
      <c r="G84" s="192"/>
      <c r="H84" s="192"/>
      <c r="I84" s="192"/>
      <c r="J84" s="192"/>
      <c r="K84" s="192"/>
      <c r="L84" s="38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190"/>
      <c r="C85" s="192"/>
      <c r="D85" s="192"/>
      <c r="E85" s="319" t="str">
        <f>E7</f>
        <v>Expozice Jihozápadní Afrika, ZOO Dvůr Králové a.s. - Změna B, 3.etapa-3.část</v>
      </c>
      <c r="F85" s="320"/>
      <c r="G85" s="320"/>
      <c r="H85" s="320"/>
      <c r="I85" s="192"/>
      <c r="J85" s="192"/>
      <c r="K85" s="192"/>
      <c r="L85" s="38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190"/>
      <c r="C86" s="193" t="s">
        <v>130</v>
      </c>
      <c r="D86" s="192"/>
      <c r="E86" s="192"/>
      <c r="F86" s="192"/>
      <c r="G86" s="192"/>
      <c r="H86" s="192"/>
      <c r="I86" s="192"/>
      <c r="J86" s="192"/>
      <c r="K86" s="192"/>
      <c r="L86" s="38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190"/>
      <c r="C87" s="192"/>
      <c r="D87" s="192"/>
      <c r="E87" s="321" t="str">
        <f>E9</f>
        <v>21b - SO 21b - Napajedlo antilopa - změna B, 3.etapa-3.část</v>
      </c>
      <c r="F87" s="322"/>
      <c r="G87" s="322"/>
      <c r="H87" s="322"/>
      <c r="I87" s="192"/>
      <c r="J87" s="192"/>
      <c r="K87" s="192"/>
      <c r="L87" s="38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190"/>
      <c r="C88" s="192"/>
      <c r="D88" s="192"/>
      <c r="E88" s="192"/>
      <c r="F88" s="192"/>
      <c r="G88" s="192"/>
      <c r="H88" s="192"/>
      <c r="I88" s="192"/>
      <c r="J88" s="192"/>
      <c r="K88" s="192"/>
      <c r="L88" s="38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190"/>
      <c r="C89" s="193" t="s">
        <v>18</v>
      </c>
      <c r="D89" s="192"/>
      <c r="E89" s="192"/>
      <c r="F89" s="194" t="str">
        <f>F12</f>
        <v>Dvůr Králové nad Labem</v>
      </c>
      <c r="G89" s="192"/>
      <c r="H89" s="192"/>
      <c r="I89" s="193" t="s">
        <v>20</v>
      </c>
      <c r="J89" s="195" t="str">
        <f>IF(J12="","",J12)</f>
        <v>11. 5. 2021</v>
      </c>
      <c r="K89" s="192"/>
      <c r="L89" s="38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190"/>
      <c r="C90" s="192"/>
      <c r="D90" s="192"/>
      <c r="E90" s="192"/>
      <c r="F90" s="192"/>
      <c r="G90" s="192"/>
      <c r="H90" s="192"/>
      <c r="I90" s="192"/>
      <c r="J90" s="192"/>
      <c r="K90" s="192"/>
      <c r="L90" s="38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15" customHeight="1">
      <c r="A91" s="29"/>
      <c r="B91" s="190"/>
      <c r="C91" s="193" t="s">
        <v>22</v>
      </c>
      <c r="D91" s="192"/>
      <c r="E91" s="192"/>
      <c r="F91" s="194" t="str">
        <f>E15</f>
        <v>ZOO Dvůr Králové a.s., Štefánikova 1029, D.K.n.L.</v>
      </c>
      <c r="G91" s="192"/>
      <c r="H91" s="192"/>
      <c r="I91" s="193" t="s">
        <v>28</v>
      </c>
      <c r="J91" s="196" t="str">
        <f>E21</f>
        <v>Projektis spol. s r.o., Legionářská 562, D.K.n.L.</v>
      </c>
      <c r="K91" s="192"/>
      <c r="L91" s="38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190"/>
      <c r="C92" s="193" t="s">
        <v>26</v>
      </c>
      <c r="D92" s="192"/>
      <c r="E92" s="192"/>
      <c r="F92" s="194" t="str">
        <f>IF(E18="","",E18)</f>
        <v xml:space="preserve"> </v>
      </c>
      <c r="G92" s="192"/>
      <c r="H92" s="192"/>
      <c r="I92" s="193" t="s">
        <v>31</v>
      </c>
      <c r="J92" s="196" t="str">
        <f>E24</f>
        <v>ing. V. Švehla</v>
      </c>
      <c r="K92" s="192"/>
      <c r="L92" s="38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190"/>
      <c r="C93" s="192"/>
      <c r="D93" s="192"/>
      <c r="E93" s="192"/>
      <c r="F93" s="192"/>
      <c r="G93" s="192"/>
      <c r="H93" s="192"/>
      <c r="I93" s="192"/>
      <c r="J93" s="192"/>
      <c r="K93" s="192"/>
      <c r="L93" s="38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190"/>
      <c r="C94" s="269" t="s">
        <v>132</v>
      </c>
      <c r="D94" s="253"/>
      <c r="E94" s="253"/>
      <c r="F94" s="253"/>
      <c r="G94" s="253"/>
      <c r="H94" s="253"/>
      <c r="I94" s="253"/>
      <c r="J94" s="270" t="s">
        <v>133</v>
      </c>
      <c r="K94" s="253"/>
      <c r="L94" s="38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190"/>
      <c r="C95" s="192"/>
      <c r="D95" s="192"/>
      <c r="E95" s="192"/>
      <c r="F95" s="192"/>
      <c r="G95" s="192"/>
      <c r="H95" s="192"/>
      <c r="I95" s="192"/>
      <c r="J95" s="192"/>
      <c r="K95" s="192"/>
      <c r="L95" s="38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190"/>
      <c r="C96" s="271" t="s">
        <v>134</v>
      </c>
      <c r="D96" s="192"/>
      <c r="E96" s="192"/>
      <c r="F96" s="192"/>
      <c r="G96" s="192"/>
      <c r="H96" s="192"/>
      <c r="I96" s="192"/>
      <c r="J96" s="248">
        <f>J123</f>
        <v>0</v>
      </c>
      <c r="K96" s="192"/>
      <c r="L96" s="38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135</v>
      </c>
    </row>
    <row r="97" spans="1:31" s="9" customFormat="1" ht="24.95" customHeight="1">
      <c r="B97" s="272"/>
      <c r="C97" s="273"/>
      <c r="D97" s="274" t="s">
        <v>136</v>
      </c>
      <c r="E97" s="275"/>
      <c r="F97" s="275"/>
      <c r="G97" s="275"/>
      <c r="H97" s="275"/>
      <c r="I97" s="275"/>
      <c r="J97" s="276">
        <f>J124</f>
        <v>0</v>
      </c>
      <c r="K97" s="273"/>
      <c r="L97" s="109"/>
    </row>
    <row r="98" spans="1:31" s="10" customFormat="1" ht="19.899999999999999" customHeight="1">
      <c r="B98" s="277"/>
      <c r="C98" s="278"/>
      <c r="D98" s="279" t="s">
        <v>137</v>
      </c>
      <c r="E98" s="280"/>
      <c r="F98" s="280"/>
      <c r="G98" s="280"/>
      <c r="H98" s="280"/>
      <c r="I98" s="280"/>
      <c r="J98" s="281">
        <f>J125</f>
        <v>0</v>
      </c>
      <c r="K98" s="278"/>
      <c r="L98" s="113"/>
    </row>
    <row r="99" spans="1:31" s="10" customFormat="1" ht="19.899999999999999" customHeight="1">
      <c r="B99" s="277"/>
      <c r="C99" s="278"/>
      <c r="D99" s="279" t="s">
        <v>138</v>
      </c>
      <c r="E99" s="280"/>
      <c r="F99" s="280"/>
      <c r="G99" s="280"/>
      <c r="H99" s="280"/>
      <c r="I99" s="280"/>
      <c r="J99" s="281">
        <f>J152</f>
        <v>0</v>
      </c>
      <c r="K99" s="278"/>
      <c r="L99" s="113"/>
    </row>
    <row r="100" spans="1:31" s="10" customFormat="1" ht="19.899999999999999" customHeight="1">
      <c r="B100" s="277"/>
      <c r="C100" s="278"/>
      <c r="D100" s="279" t="s">
        <v>139</v>
      </c>
      <c r="E100" s="280"/>
      <c r="F100" s="280"/>
      <c r="G100" s="280"/>
      <c r="H100" s="280"/>
      <c r="I100" s="280"/>
      <c r="J100" s="281">
        <f>J155</f>
        <v>0</v>
      </c>
      <c r="K100" s="278"/>
      <c r="L100" s="113"/>
    </row>
    <row r="101" spans="1:31" s="10" customFormat="1" ht="19.899999999999999" customHeight="1">
      <c r="B101" s="277"/>
      <c r="C101" s="278"/>
      <c r="D101" s="279" t="s">
        <v>141</v>
      </c>
      <c r="E101" s="280"/>
      <c r="F101" s="280"/>
      <c r="G101" s="280"/>
      <c r="H101" s="280"/>
      <c r="I101" s="280"/>
      <c r="J101" s="281">
        <f>J170</f>
        <v>0</v>
      </c>
      <c r="K101" s="278"/>
      <c r="L101" s="113"/>
    </row>
    <row r="102" spans="1:31" s="10" customFormat="1" ht="19.899999999999999" customHeight="1">
      <c r="B102" s="277"/>
      <c r="C102" s="278"/>
      <c r="D102" s="279" t="s">
        <v>143</v>
      </c>
      <c r="E102" s="280"/>
      <c r="F102" s="280"/>
      <c r="G102" s="280"/>
      <c r="H102" s="280"/>
      <c r="I102" s="280"/>
      <c r="J102" s="281">
        <f>J174</f>
        <v>0</v>
      </c>
      <c r="K102" s="278"/>
      <c r="L102" s="113"/>
    </row>
    <row r="103" spans="1:31" s="10" customFormat="1" ht="19.899999999999999" customHeight="1">
      <c r="B103" s="277"/>
      <c r="C103" s="278"/>
      <c r="D103" s="279" t="s">
        <v>145</v>
      </c>
      <c r="E103" s="280"/>
      <c r="F103" s="280"/>
      <c r="G103" s="280"/>
      <c r="H103" s="280"/>
      <c r="I103" s="280"/>
      <c r="J103" s="281">
        <f>J182</f>
        <v>0</v>
      </c>
      <c r="K103" s="278"/>
      <c r="L103" s="113"/>
    </row>
    <row r="104" spans="1:31" s="2" customFormat="1" ht="21.75" customHeight="1">
      <c r="A104" s="29"/>
      <c r="B104" s="190"/>
      <c r="C104" s="192"/>
      <c r="D104" s="192"/>
      <c r="E104" s="192"/>
      <c r="F104" s="192"/>
      <c r="G104" s="192"/>
      <c r="H104" s="192"/>
      <c r="I104" s="192"/>
      <c r="J104" s="192"/>
      <c r="K104" s="192"/>
      <c r="L104" s="38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239"/>
      <c r="C105" s="240"/>
      <c r="D105" s="240"/>
      <c r="E105" s="240"/>
      <c r="F105" s="240"/>
      <c r="G105" s="240"/>
      <c r="H105" s="240"/>
      <c r="I105" s="240"/>
      <c r="J105" s="240"/>
      <c r="K105" s="240"/>
      <c r="L105" s="38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>
      <c r="B106" s="88"/>
      <c r="C106" s="88"/>
      <c r="D106" s="88"/>
      <c r="E106" s="88"/>
      <c r="F106" s="88"/>
      <c r="G106" s="88"/>
      <c r="H106" s="88"/>
      <c r="I106" s="88"/>
      <c r="J106" s="88"/>
      <c r="K106" s="88"/>
    </row>
    <row r="107" spans="1:31">
      <c r="B107" s="88"/>
      <c r="C107" s="88"/>
      <c r="D107" s="88"/>
      <c r="E107" s="88"/>
      <c r="F107" s="88"/>
      <c r="G107" s="88"/>
      <c r="H107" s="88"/>
      <c r="I107" s="88"/>
      <c r="J107" s="88"/>
      <c r="K107" s="88"/>
    </row>
    <row r="108" spans="1:31">
      <c r="B108" s="88"/>
      <c r="C108" s="88"/>
      <c r="D108" s="88"/>
      <c r="E108" s="88"/>
      <c r="F108" s="88"/>
      <c r="G108" s="88"/>
      <c r="H108" s="88"/>
      <c r="I108" s="88"/>
      <c r="J108" s="88"/>
      <c r="K108" s="88"/>
    </row>
    <row r="109" spans="1:31" s="2" customFormat="1" ht="6.95" customHeight="1">
      <c r="A109" s="29"/>
      <c r="B109" s="188"/>
      <c r="C109" s="189"/>
      <c r="D109" s="189"/>
      <c r="E109" s="189"/>
      <c r="F109" s="189"/>
      <c r="G109" s="189"/>
      <c r="H109" s="189"/>
      <c r="I109" s="189"/>
      <c r="J109" s="189"/>
      <c r="K109" s="189"/>
      <c r="L109" s="38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5" customHeight="1">
      <c r="A110" s="29"/>
      <c r="B110" s="190"/>
      <c r="C110" s="191" t="s">
        <v>148</v>
      </c>
      <c r="D110" s="192"/>
      <c r="E110" s="192"/>
      <c r="F110" s="192"/>
      <c r="G110" s="192"/>
      <c r="H110" s="192"/>
      <c r="I110" s="192"/>
      <c r="J110" s="192"/>
      <c r="K110" s="192"/>
      <c r="L110" s="38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190"/>
      <c r="C111" s="192"/>
      <c r="D111" s="192"/>
      <c r="E111" s="192"/>
      <c r="F111" s="192"/>
      <c r="G111" s="192"/>
      <c r="H111" s="192"/>
      <c r="I111" s="192"/>
      <c r="J111" s="192"/>
      <c r="K111" s="192"/>
      <c r="L111" s="38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190"/>
      <c r="C112" s="193" t="s">
        <v>15</v>
      </c>
      <c r="D112" s="192"/>
      <c r="E112" s="192"/>
      <c r="F112" s="192"/>
      <c r="G112" s="192"/>
      <c r="H112" s="192"/>
      <c r="I112" s="192"/>
      <c r="J112" s="192"/>
      <c r="K112" s="192"/>
      <c r="L112" s="38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190"/>
      <c r="C113" s="192"/>
      <c r="D113" s="192"/>
      <c r="E113" s="319" t="str">
        <f>E7</f>
        <v>Expozice Jihozápadní Afrika, ZOO Dvůr Králové a.s. - Změna B, 3.etapa-3.část</v>
      </c>
      <c r="F113" s="320"/>
      <c r="G113" s="320"/>
      <c r="H113" s="320"/>
      <c r="I113" s="192"/>
      <c r="J113" s="192"/>
      <c r="K113" s="192"/>
      <c r="L113" s="38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190"/>
      <c r="C114" s="193" t="s">
        <v>130</v>
      </c>
      <c r="D114" s="192"/>
      <c r="E114" s="192"/>
      <c r="F114" s="192"/>
      <c r="G114" s="192"/>
      <c r="H114" s="192"/>
      <c r="I114" s="192"/>
      <c r="J114" s="192"/>
      <c r="K114" s="192"/>
      <c r="L114" s="38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190"/>
      <c r="C115" s="192"/>
      <c r="D115" s="192"/>
      <c r="E115" s="321" t="str">
        <f>E9</f>
        <v>21b - SO 21b - Napajedlo antilopa - změna B, 3.etapa-3.část</v>
      </c>
      <c r="F115" s="322"/>
      <c r="G115" s="322"/>
      <c r="H115" s="322"/>
      <c r="I115" s="192"/>
      <c r="J115" s="192"/>
      <c r="K115" s="192"/>
      <c r="L115" s="38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190"/>
      <c r="C116" s="192"/>
      <c r="D116" s="192"/>
      <c r="E116" s="192"/>
      <c r="F116" s="192"/>
      <c r="G116" s="192"/>
      <c r="H116" s="192"/>
      <c r="I116" s="192"/>
      <c r="J116" s="192"/>
      <c r="K116" s="192"/>
      <c r="L116" s="38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190"/>
      <c r="C117" s="193" t="s">
        <v>18</v>
      </c>
      <c r="D117" s="192"/>
      <c r="E117" s="192"/>
      <c r="F117" s="194" t="str">
        <f>F12</f>
        <v>Dvůr Králové nad Labem</v>
      </c>
      <c r="G117" s="192"/>
      <c r="H117" s="192"/>
      <c r="I117" s="193" t="s">
        <v>20</v>
      </c>
      <c r="J117" s="195" t="str">
        <f>IF(J12="","",J12)</f>
        <v>11. 5. 2021</v>
      </c>
      <c r="K117" s="192"/>
      <c r="L117" s="38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190"/>
      <c r="C118" s="192"/>
      <c r="D118" s="192"/>
      <c r="E118" s="192"/>
      <c r="F118" s="192"/>
      <c r="G118" s="192"/>
      <c r="H118" s="192"/>
      <c r="I118" s="192"/>
      <c r="J118" s="192"/>
      <c r="K118" s="192"/>
      <c r="L118" s="38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40.15" customHeight="1">
      <c r="A119" s="29"/>
      <c r="B119" s="190"/>
      <c r="C119" s="193" t="s">
        <v>22</v>
      </c>
      <c r="D119" s="192"/>
      <c r="E119" s="192"/>
      <c r="F119" s="194" t="str">
        <f>E15</f>
        <v>ZOO Dvůr Králové a.s., Štefánikova 1029, D.K.n.L.</v>
      </c>
      <c r="G119" s="192"/>
      <c r="H119" s="192"/>
      <c r="I119" s="193" t="s">
        <v>28</v>
      </c>
      <c r="J119" s="196" t="str">
        <f>E21</f>
        <v>Projektis spol. s r.o., Legionářská 562, D.K.n.L.</v>
      </c>
      <c r="K119" s="192"/>
      <c r="L119" s="38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190"/>
      <c r="C120" s="193" t="s">
        <v>26</v>
      </c>
      <c r="D120" s="192"/>
      <c r="E120" s="192"/>
      <c r="F120" s="194" t="str">
        <f>IF(E18="","",E18)</f>
        <v xml:space="preserve"> </v>
      </c>
      <c r="G120" s="192"/>
      <c r="H120" s="192"/>
      <c r="I120" s="193" t="s">
        <v>31</v>
      </c>
      <c r="J120" s="196" t="str">
        <f>E24</f>
        <v>ing. V. Švehla</v>
      </c>
      <c r="K120" s="192"/>
      <c r="L120" s="38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190"/>
      <c r="C121" s="192"/>
      <c r="D121" s="192"/>
      <c r="E121" s="192"/>
      <c r="F121" s="192"/>
      <c r="G121" s="192"/>
      <c r="H121" s="192"/>
      <c r="I121" s="192"/>
      <c r="J121" s="192"/>
      <c r="K121" s="192"/>
      <c r="L121" s="38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17"/>
      <c r="B122" s="197"/>
      <c r="C122" s="198" t="s">
        <v>149</v>
      </c>
      <c r="D122" s="199" t="s">
        <v>59</v>
      </c>
      <c r="E122" s="199" t="s">
        <v>55</v>
      </c>
      <c r="F122" s="199" t="s">
        <v>56</v>
      </c>
      <c r="G122" s="199" t="s">
        <v>150</v>
      </c>
      <c r="H122" s="199" t="s">
        <v>151</v>
      </c>
      <c r="I122" s="199" t="s">
        <v>152</v>
      </c>
      <c r="J122" s="199" t="s">
        <v>133</v>
      </c>
      <c r="K122" s="200" t="s">
        <v>153</v>
      </c>
      <c r="L122" s="122"/>
      <c r="M122" s="58" t="s">
        <v>1</v>
      </c>
      <c r="N122" s="59" t="s">
        <v>38</v>
      </c>
      <c r="O122" s="59" t="s">
        <v>154</v>
      </c>
      <c r="P122" s="59" t="s">
        <v>155</v>
      </c>
      <c r="Q122" s="59" t="s">
        <v>156</v>
      </c>
      <c r="R122" s="59" t="s">
        <v>157</v>
      </c>
      <c r="S122" s="59" t="s">
        <v>158</v>
      </c>
      <c r="T122" s="60" t="s">
        <v>159</v>
      </c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</row>
    <row r="123" spans="1:65" s="2" customFormat="1" ht="22.9" customHeight="1">
      <c r="A123" s="29"/>
      <c r="B123" s="190"/>
      <c r="C123" s="201" t="s">
        <v>160</v>
      </c>
      <c r="D123" s="192"/>
      <c r="E123" s="192"/>
      <c r="F123" s="192"/>
      <c r="G123" s="192"/>
      <c r="H123" s="192"/>
      <c r="I123" s="192"/>
      <c r="J123" s="202">
        <f>BK123</f>
        <v>0</v>
      </c>
      <c r="K123" s="192"/>
      <c r="L123" s="30"/>
      <c r="M123" s="61"/>
      <c r="N123" s="52"/>
      <c r="O123" s="62"/>
      <c r="P123" s="123">
        <f>P124</f>
        <v>114.65874699999999</v>
      </c>
      <c r="Q123" s="62"/>
      <c r="R123" s="123">
        <f>R124</f>
        <v>37.561819459161292</v>
      </c>
      <c r="S123" s="62"/>
      <c r="T123" s="124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73</v>
      </c>
      <c r="AU123" s="17" t="s">
        <v>135</v>
      </c>
      <c r="BK123" s="125">
        <f>BK124</f>
        <v>0</v>
      </c>
    </row>
    <row r="124" spans="1:65" s="12" customFormat="1" ht="25.9" customHeight="1">
      <c r="B124" s="203"/>
      <c r="C124" s="204"/>
      <c r="D124" s="205" t="s">
        <v>73</v>
      </c>
      <c r="E124" s="206" t="s">
        <v>161</v>
      </c>
      <c r="F124" s="206" t="s">
        <v>162</v>
      </c>
      <c r="G124" s="204"/>
      <c r="H124" s="204"/>
      <c r="I124" s="204"/>
      <c r="J124" s="207">
        <f>BK124</f>
        <v>0</v>
      </c>
      <c r="K124" s="204"/>
      <c r="L124" s="126"/>
      <c r="M124" s="128"/>
      <c r="N124" s="129"/>
      <c r="O124" s="129"/>
      <c r="P124" s="130">
        <f>P125+P152+P155+P170+P174+P182</f>
        <v>114.65874699999999</v>
      </c>
      <c r="Q124" s="129"/>
      <c r="R124" s="130">
        <f>R125+R152+R155+R170+R174+R182</f>
        <v>37.561819459161292</v>
      </c>
      <c r="S124" s="129"/>
      <c r="T124" s="131">
        <f>T125+T152+T155+T170+T174+T182</f>
        <v>0</v>
      </c>
      <c r="AR124" s="127" t="s">
        <v>8</v>
      </c>
      <c r="AT124" s="132" t="s">
        <v>73</v>
      </c>
      <c r="AU124" s="132" t="s">
        <v>74</v>
      </c>
      <c r="AY124" s="127" t="s">
        <v>163</v>
      </c>
      <c r="BK124" s="133">
        <f>BK125+BK152+BK155+BK170+BK174+BK182</f>
        <v>0</v>
      </c>
    </row>
    <row r="125" spans="1:65" s="12" customFormat="1" ht="22.9" customHeight="1">
      <c r="B125" s="203"/>
      <c r="C125" s="204"/>
      <c r="D125" s="205" t="s">
        <v>73</v>
      </c>
      <c r="E125" s="208" t="s">
        <v>8</v>
      </c>
      <c r="F125" s="208" t="s">
        <v>164</v>
      </c>
      <c r="G125" s="204"/>
      <c r="H125" s="204"/>
      <c r="I125" s="204"/>
      <c r="J125" s="209">
        <f>BK125</f>
        <v>0</v>
      </c>
      <c r="K125" s="204"/>
      <c r="L125" s="126"/>
      <c r="M125" s="128"/>
      <c r="N125" s="129"/>
      <c r="O125" s="129"/>
      <c r="P125" s="130">
        <f>SUM(P126:P151)</f>
        <v>22.166999999999994</v>
      </c>
      <c r="Q125" s="129"/>
      <c r="R125" s="130">
        <f>SUM(R126:R151)</f>
        <v>6</v>
      </c>
      <c r="S125" s="129"/>
      <c r="T125" s="131">
        <f>SUM(T126:T151)</f>
        <v>0</v>
      </c>
      <c r="AR125" s="127" t="s">
        <v>8</v>
      </c>
      <c r="AT125" s="132" t="s">
        <v>73</v>
      </c>
      <c r="AU125" s="132" t="s">
        <v>8</v>
      </c>
      <c r="AY125" s="127" t="s">
        <v>163</v>
      </c>
      <c r="BK125" s="133">
        <f>SUM(BK126:BK151)</f>
        <v>0</v>
      </c>
    </row>
    <row r="126" spans="1:65" s="2" customFormat="1" ht="24.2" customHeight="1">
      <c r="A126" s="29"/>
      <c r="B126" s="190"/>
      <c r="C126" s="210" t="s">
        <v>8</v>
      </c>
      <c r="D126" s="210" t="s">
        <v>165</v>
      </c>
      <c r="E126" s="211" t="s">
        <v>459</v>
      </c>
      <c r="F126" s="212" t="s">
        <v>460</v>
      </c>
      <c r="G126" s="213" t="s">
        <v>168</v>
      </c>
      <c r="H126" s="214">
        <v>11.5</v>
      </c>
      <c r="I126" s="175"/>
      <c r="J126" s="215">
        <f>ROUND(I126*H126,0)</f>
        <v>0</v>
      </c>
      <c r="K126" s="212" t="s">
        <v>178</v>
      </c>
      <c r="L126" s="30"/>
      <c r="M126" s="134" t="s">
        <v>1</v>
      </c>
      <c r="N126" s="135" t="s">
        <v>39</v>
      </c>
      <c r="O126" s="136">
        <v>0.61</v>
      </c>
      <c r="P126" s="136">
        <f>O126*H126</f>
        <v>7.0149999999999997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38" t="s">
        <v>169</v>
      </c>
      <c r="AT126" s="138" t="s">
        <v>165</v>
      </c>
      <c r="AU126" s="138" t="s">
        <v>83</v>
      </c>
      <c r="AY126" s="17" t="s">
        <v>163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7" t="s">
        <v>8</v>
      </c>
      <c r="BK126" s="139">
        <f>ROUND(I126*H126,0)</f>
        <v>0</v>
      </c>
      <c r="BL126" s="17" t="s">
        <v>169</v>
      </c>
      <c r="BM126" s="138" t="s">
        <v>461</v>
      </c>
    </row>
    <row r="127" spans="1:65" s="13" customFormat="1">
      <c r="B127" s="216"/>
      <c r="C127" s="217"/>
      <c r="D127" s="218" t="s">
        <v>171</v>
      </c>
      <c r="E127" s="219" t="s">
        <v>1</v>
      </c>
      <c r="F127" s="220" t="s">
        <v>462</v>
      </c>
      <c r="G127" s="217"/>
      <c r="H127" s="221">
        <v>23</v>
      </c>
      <c r="I127" s="217"/>
      <c r="J127" s="217"/>
      <c r="K127" s="217"/>
      <c r="L127" s="140"/>
      <c r="M127" s="142"/>
      <c r="N127" s="143"/>
      <c r="O127" s="143"/>
      <c r="P127" s="143"/>
      <c r="Q127" s="143"/>
      <c r="R127" s="143"/>
      <c r="S127" s="143"/>
      <c r="T127" s="144"/>
      <c r="AT127" s="141" t="s">
        <v>171</v>
      </c>
      <c r="AU127" s="141" t="s">
        <v>83</v>
      </c>
      <c r="AV127" s="13" t="s">
        <v>83</v>
      </c>
      <c r="AW127" s="13" t="s">
        <v>30</v>
      </c>
      <c r="AX127" s="13" t="s">
        <v>74</v>
      </c>
      <c r="AY127" s="141" t="s">
        <v>163</v>
      </c>
    </row>
    <row r="128" spans="1:65" s="14" customFormat="1">
      <c r="B128" s="222"/>
      <c r="C128" s="223"/>
      <c r="D128" s="218" t="s">
        <v>171</v>
      </c>
      <c r="E128" s="224" t="s">
        <v>117</v>
      </c>
      <c r="F128" s="225" t="s">
        <v>173</v>
      </c>
      <c r="G128" s="223"/>
      <c r="H128" s="226">
        <v>23</v>
      </c>
      <c r="I128" s="223"/>
      <c r="J128" s="223"/>
      <c r="K128" s="223"/>
      <c r="L128" s="145"/>
      <c r="M128" s="147"/>
      <c r="N128" s="148"/>
      <c r="O128" s="148"/>
      <c r="P128" s="148"/>
      <c r="Q128" s="148"/>
      <c r="R128" s="148"/>
      <c r="S128" s="148"/>
      <c r="T128" s="149"/>
      <c r="AT128" s="146" t="s">
        <v>171</v>
      </c>
      <c r="AU128" s="146" t="s">
        <v>83</v>
      </c>
      <c r="AV128" s="14" t="s">
        <v>174</v>
      </c>
      <c r="AW128" s="14" t="s">
        <v>30</v>
      </c>
      <c r="AX128" s="14" t="s">
        <v>74</v>
      </c>
      <c r="AY128" s="146" t="s">
        <v>163</v>
      </c>
    </row>
    <row r="129" spans="1:65" s="13" customFormat="1">
      <c r="B129" s="216"/>
      <c r="C129" s="217"/>
      <c r="D129" s="218" t="s">
        <v>171</v>
      </c>
      <c r="E129" s="219" t="s">
        <v>1</v>
      </c>
      <c r="F129" s="220" t="s">
        <v>181</v>
      </c>
      <c r="G129" s="217"/>
      <c r="H129" s="221">
        <v>11.5</v>
      </c>
      <c r="I129" s="217"/>
      <c r="J129" s="217"/>
      <c r="K129" s="217"/>
      <c r="L129" s="140"/>
      <c r="M129" s="142"/>
      <c r="N129" s="143"/>
      <c r="O129" s="143"/>
      <c r="P129" s="143"/>
      <c r="Q129" s="143"/>
      <c r="R129" s="143"/>
      <c r="S129" s="143"/>
      <c r="T129" s="144"/>
      <c r="AT129" s="141" t="s">
        <v>171</v>
      </c>
      <c r="AU129" s="141" t="s">
        <v>83</v>
      </c>
      <c r="AV129" s="13" t="s">
        <v>83</v>
      </c>
      <c r="AW129" s="13" t="s">
        <v>30</v>
      </c>
      <c r="AX129" s="13" t="s">
        <v>74</v>
      </c>
      <c r="AY129" s="141" t="s">
        <v>163</v>
      </c>
    </row>
    <row r="130" spans="1:65" s="14" customFormat="1">
      <c r="B130" s="222"/>
      <c r="C130" s="223"/>
      <c r="D130" s="218" t="s">
        <v>171</v>
      </c>
      <c r="E130" s="224" t="s">
        <v>1</v>
      </c>
      <c r="F130" s="225" t="s">
        <v>173</v>
      </c>
      <c r="G130" s="223"/>
      <c r="H130" s="226">
        <v>11.5</v>
      </c>
      <c r="I130" s="223"/>
      <c r="J130" s="223"/>
      <c r="K130" s="223"/>
      <c r="L130" s="145"/>
      <c r="M130" s="147"/>
      <c r="N130" s="148"/>
      <c r="O130" s="148"/>
      <c r="P130" s="148"/>
      <c r="Q130" s="148"/>
      <c r="R130" s="148"/>
      <c r="S130" s="148"/>
      <c r="T130" s="149"/>
      <c r="AT130" s="146" t="s">
        <v>171</v>
      </c>
      <c r="AU130" s="146" t="s">
        <v>83</v>
      </c>
      <c r="AV130" s="14" t="s">
        <v>174</v>
      </c>
      <c r="AW130" s="14" t="s">
        <v>30</v>
      </c>
      <c r="AX130" s="14" t="s">
        <v>8</v>
      </c>
      <c r="AY130" s="146" t="s">
        <v>163</v>
      </c>
    </row>
    <row r="131" spans="1:65" s="2" customFormat="1" ht="24.2" customHeight="1">
      <c r="A131" s="29"/>
      <c r="B131" s="190"/>
      <c r="C131" s="210" t="s">
        <v>83</v>
      </c>
      <c r="D131" s="210" t="s">
        <v>165</v>
      </c>
      <c r="E131" s="211" t="s">
        <v>463</v>
      </c>
      <c r="F131" s="212" t="s">
        <v>464</v>
      </c>
      <c r="G131" s="213" t="s">
        <v>168</v>
      </c>
      <c r="H131" s="214">
        <v>11.5</v>
      </c>
      <c r="I131" s="175"/>
      <c r="J131" s="215">
        <f>ROUND(I131*H131,0)</f>
        <v>0</v>
      </c>
      <c r="K131" s="212" t="s">
        <v>178</v>
      </c>
      <c r="L131" s="30"/>
      <c r="M131" s="134" t="s">
        <v>1</v>
      </c>
      <c r="N131" s="135" t="s">
        <v>39</v>
      </c>
      <c r="O131" s="136">
        <v>0.80800000000000005</v>
      </c>
      <c r="P131" s="136">
        <f>O131*H131</f>
        <v>9.2919999999999998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38" t="s">
        <v>169</v>
      </c>
      <c r="AT131" s="138" t="s">
        <v>165</v>
      </c>
      <c r="AU131" s="138" t="s">
        <v>83</v>
      </c>
      <c r="AY131" s="17" t="s">
        <v>163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8</v>
      </c>
      <c r="BK131" s="139">
        <f>ROUND(I131*H131,0)</f>
        <v>0</v>
      </c>
      <c r="BL131" s="17" t="s">
        <v>169</v>
      </c>
      <c r="BM131" s="138" t="s">
        <v>465</v>
      </c>
    </row>
    <row r="132" spans="1:65" s="13" customFormat="1">
      <c r="B132" s="216"/>
      <c r="C132" s="217"/>
      <c r="D132" s="218" t="s">
        <v>171</v>
      </c>
      <c r="E132" s="219" t="s">
        <v>1</v>
      </c>
      <c r="F132" s="220" t="s">
        <v>181</v>
      </c>
      <c r="G132" s="217"/>
      <c r="H132" s="221">
        <v>11.5</v>
      </c>
      <c r="I132" s="217"/>
      <c r="J132" s="217"/>
      <c r="K132" s="217"/>
      <c r="L132" s="140"/>
      <c r="M132" s="142"/>
      <c r="N132" s="143"/>
      <c r="O132" s="143"/>
      <c r="P132" s="143"/>
      <c r="Q132" s="143"/>
      <c r="R132" s="143"/>
      <c r="S132" s="143"/>
      <c r="T132" s="144"/>
      <c r="AT132" s="141" t="s">
        <v>171</v>
      </c>
      <c r="AU132" s="141" t="s">
        <v>83</v>
      </c>
      <c r="AV132" s="13" t="s">
        <v>83</v>
      </c>
      <c r="AW132" s="13" t="s">
        <v>30</v>
      </c>
      <c r="AX132" s="13" t="s">
        <v>8</v>
      </c>
      <c r="AY132" s="141" t="s">
        <v>163</v>
      </c>
    </row>
    <row r="133" spans="1:65" s="2" customFormat="1" ht="24.2" customHeight="1">
      <c r="A133" s="29"/>
      <c r="B133" s="190"/>
      <c r="C133" s="210" t="s">
        <v>174</v>
      </c>
      <c r="D133" s="210" t="s">
        <v>165</v>
      </c>
      <c r="E133" s="211" t="s">
        <v>185</v>
      </c>
      <c r="F133" s="212" t="s">
        <v>186</v>
      </c>
      <c r="G133" s="213" t="s">
        <v>168</v>
      </c>
      <c r="H133" s="214">
        <v>11.5</v>
      </c>
      <c r="I133" s="175"/>
      <c r="J133" s="215">
        <f>ROUND(I133*H133,0)</f>
        <v>0</v>
      </c>
      <c r="K133" s="212" t="s">
        <v>178</v>
      </c>
      <c r="L133" s="30"/>
      <c r="M133" s="134" t="s">
        <v>1</v>
      </c>
      <c r="N133" s="135" t="s">
        <v>39</v>
      </c>
      <c r="O133" s="136">
        <v>8.6999999999999994E-2</v>
      </c>
      <c r="P133" s="136">
        <f>O133*H133</f>
        <v>1.0004999999999999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38" t="s">
        <v>169</v>
      </c>
      <c r="AT133" s="138" t="s">
        <v>165</v>
      </c>
      <c r="AU133" s="138" t="s">
        <v>83</v>
      </c>
      <c r="AY133" s="17" t="s">
        <v>163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8</v>
      </c>
      <c r="BK133" s="139">
        <f>ROUND(I133*H133,0)</f>
        <v>0</v>
      </c>
      <c r="BL133" s="17" t="s">
        <v>169</v>
      </c>
      <c r="BM133" s="138" t="s">
        <v>466</v>
      </c>
    </row>
    <row r="134" spans="1:65" s="13" customFormat="1">
      <c r="B134" s="216"/>
      <c r="C134" s="217"/>
      <c r="D134" s="218" t="s">
        <v>171</v>
      </c>
      <c r="E134" s="219" t="s">
        <v>1</v>
      </c>
      <c r="F134" s="220" t="s">
        <v>181</v>
      </c>
      <c r="G134" s="217"/>
      <c r="H134" s="221">
        <v>11.5</v>
      </c>
      <c r="I134" s="217"/>
      <c r="J134" s="217"/>
      <c r="K134" s="217"/>
      <c r="L134" s="140"/>
      <c r="M134" s="142"/>
      <c r="N134" s="143"/>
      <c r="O134" s="143"/>
      <c r="P134" s="143"/>
      <c r="Q134" s="143"/>
      <c r="R134" s="143"/>
      <c r="S134" s="143"/>
      <c r="T134" s="144"/>
      <c r="AT134" s="141" t="s">
        <v>171</v>
      </c>
      <c r="AU134" s="141" t="s">
        <v>83</v>
      </c>
      <c r="AV134" s="13" t="s">
        <v>83</v>
      </c>
      <c r="AW134" s="13" t="s">
        <v>30</v>
      </c>
      <c r="AX134" s="13" t="s">
        <v>8</v>
      </c>
      <c r="AY134" s="141" t="s">
        <v>163</v>
      </c>
    </row>
    <row r="135" spans="1:65" s="2" customFormat="1" ht="37.9" customHeight="1">
      <c r="A135" s="29"/>
      <c r="B135" s="190"/>
      <c r="C135" s="210" t="s">
        <v>169</v>
      </c>
      <c r="D135" s="210" t="s">
        <v>165</v>
      </c>
      <c r="E135" s="211" t="s">
        <v>189</v>
      </c>
      <c r="F135" s="212" t="s">
        <v>190</v>
      </c>
      <c r="G135" s="213" t="s">
        <v>168</v>
      </c>
      <c r="H135" s="214">
        <v>230</v>
      </c>
      <c r="I135" s="175"/>
      <c r="J135" s="215">
        <f>ROUND(I135*H135,0)</f>
        <v>0</v>
      </c>
      <c r="K135" s="212" t="s">
        <v>178</v>
      </c>
      <c r="L135" s="30"/>
      <c r="M135" s="134" t="s">
        <v>1</v>
      </c>
      <c r="N135" s="135" t="s">
        <v>39</v>
      </c>
      <c r="O135" s="136">
        <v>5.0000000000000001E-3</v>
      </c>
      <c r="P135" s="136">
        <f>O135*H135</f>
        <v>1.1500000000000001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38" t="s">
        <v>169</v>
      </c>
      <c r="AT135" s="138" t="s">
        <v>165</v>
      </c>
      <c r="AU135" s="138" t="s">
        <v>83</v>
      </c>
      <c r="AY135" s="17" t="s">
        <v>163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7" t="s">
        <v>8</v>
      </c>
      <c r="BK135" s="139">
        <f>ROUND(I135*H135,0)</f>
        <v>0</v>
      </c>
      <c r="BL135" s="17" t="s">
        <v>169</v>
      </c>
      <c r="BM135" s="138" t="s">
        <v>467</v>
      </c>
    </row>
    <row r="136" spans="1:65" s="13" customFormat="1">
      <c r="B136" s="216"/>
      <c r="C136" s="217"/>
      <c r="D136" s="218" t="s">
        <v>171</v>
      </c>
      <c r="E136" s="219" t="s">
        <v>1</v>
      </c>
      <c r="F136" s="220" t="s">
        <v>181</v>
      </c>
      <c r="G136" s="217"/>
      <c r="H136" s="221">
        <v>11.5</v>
      </c>
      <c r="I136" s="217"/>
      <c r="J136" s="217"/>
      <c r="K136" s="217"/>
      <c r="L136" s="140"/>
      <c r="M136" s="142"/>
      <c r="N136" s="143"/>
      <c r="O136" s="143"/>
      <c r="P136" s="143"/>
      <c r="Q136" s="143"/>
      <c r="R136" s="143"/>
      <c r="S136" s="143"/>
      <c r="T136" s="144"/>
      <c r="AT136" s="141" t="s">
        <v>171</v>
      </c>
      <c r="AU136" s="141" t="s">
        <v>83</v>
      </c>
      <c r="AV136" s="13" t="s">
        <v>83</v>
      </c>
      <c r="AW136" s="13" t="s">
        <v>30</v>
      </c>
      <c r="AX136" s="13" t="s">
        <v>8</v>
      </c>
      <c r="AY136" s="141" t="s">
        <v>163</v>
      </c>
    </row>
    <row r="137" spans="1:65" s="13" customFormat="1">
      <c r="B137" s="216"/>
      <c r="C137" s="217"/>
      <c r="D137" s="218" t="s">
        <v>171</v>
      </c>
      <c r="E137" s="217"/>
      <c r="F137" s="220" t="s">
        <v>468</v>
      </c>
      <c r="G137" s="217"/>
      <c r="H137" s="221">
        <v>230</v>
      </c>
      <c r="I137" s="217"/>
      <c r="J137" s="217"/>
      <c r="K137" s="217"/>
      <c r="L137" s="140"/>
      <c r="M137" s="142"/>
      <c r="N137" s="143"/>
      <c r="O137" s="143"/>
      <c r="P137" s="143"/>
      <c r="Q137" s="143"/>
      <c r="R137" s="143"/>
      <c r="S137" s="143"/>
      <c r="T137" s="144"/>
      <c r="AT137" s="141" t="s">
        <v>171</v>
      </c>
      <c r="AU137" s="141" t="s">
        <v>83</v>
      </c>
      <c r="AV137" s="13" t="s">
        <v>83</v>
      </c>
      <c r="AW137" s="13" t="s">
        <v>3</v>
      </c>
      <c r="AX137" s="13" t="s">
        <v>8</v>
      </c>
      <c r="AY137" s="141" t="s">
        <v>163</v>
      </c>
    </row>
    <row r="138" spans="1:65" s="2" customFormat="1" ht="24.2" customHeight="1">
      <c r="A138" s="29"/>
      <c r="B138" s="190"/>
      <c r="C138" s="210" t="s">
        <v>188</v>
      </c>
      <c r="D138" s="210" t="s">
        <v>165</v>
      </c>
      <c r="E138" s="211" t="s">
        <v>194</v>
      </c>
      <c r="F138" s="212" t="s">
        <v>195</v>
      </c>
      <c r="G138" s="213" t="s">
        <v>168</v>
      </c>
      <c r="H138" s="214">
        <v>11.5</v>
      </c>
      <c r="I138" s="175"/>
      <c r="J138" s="215">
        <f>ROUND(I138*H138,0)</f>
        <v>0</v>
      </c>
      <c r="K138" s="212" t="s">
        <v>178</v>
      </c>
      <c r="L138" s="30"/>
      <c r="M138" s="134" t="s">
        <v>1</v>
      </c>
      <c r="N138" s="135" t="s">
        <v>39</v>
      </c>
      <c r="O138" s="136">
        <v>9.9000000000000005E-2</v>
      </c>
      <c r="P138" s="136">
        <f>O138*H138</f>
        <v>1.1385000000000001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38" t="s">
        <v>169</v>
      </c>
      <c r="AT138" s="138" t="s">
        <v>165</v>
      </c>
      <c r="AU138" s="138" t="s">
        <v>83</v>
      </c>
      <c r="AY138" s="17" t="s">
        <v>163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7" t="s">
        <v>8</v>
      </c>
      <c r="BK138" s="139">
        <f>ROUND(I138*H138,0)</f>
        <v>0</v>
      </c>
      <c r="BL138" s="17" t="s">
        <v>169</v>
      </c>
      <c r="BM138" s="138" t="s">
        <v>469</v>
      </c>
    </row>
    <row r="139" spans="1:65" s="13" customFormat="1">
      <c r="B139" s="216"/>
      <c r="C139" s="217"/>
      <c r="D139" s="218" t="s">
        <v>171</v>
      </c>
      <c r="E139" s="219" t="s">
        <v>1</v>
      </c>
      <c r="F139" s="220" t="s">
        <v>181</v>
      </c>
      <c r="G139" s="217"/>
      <c r="H139" s="221">
        <v>11.5</v>
      </c>
      <c r="I139" s="217"/>
      <c r="J139" s="217"/>
      <c r="K139" s="217"/>
      <c r="L139" s="140"/>
      <c r="M139" s="142"/>
      <c r="N139" s="143"/>
      <c r="O139" s="143"/>
      <c r="P139" s="143"/>
      <c r="Q139" s="143"/>
      <c r="R139" s="143"/>
      <c r="S139" s="143"/>
      <c r="T139" s="144"/>
      <c r="AT139" s="141" t="s">
        <v>171</v>
      </c>
      <c r="AU139" s="141" t="s">
        <v>83</v>
      </c>
      <c r="AV139" s="13" t="s">
        <v>83</v>
      </c>
      <c r="AW139" s="13" t="s">
        <v>30</v>
      </c>
      <c r="AX139" s="13" t="s">
        <v>8</v>
      </c>
      <c r="AY139" s="141" t="s">
        <v>163</v>
      </c>
    </row>
    <row r="140" spans="1:65" s="2" customFormat="1" ht="37.9" customHeight="1">
      <c r="A140" s="29"/>
      <c r="B140" s="190"/>
      <c r="C140" s="210" t="s">
        <v>193</v>
      </c>
      <c r="D140" s="210" t="s">
        <v>165</v>
      </c>
      <c r="E140" s="211" t="s">
        <v>198</v>
      </c>
      <c r="F140" s="212" t="s">
        <v>199</v>
      </c>
      <c r="G140" s="213" t="s">
        <v>168</v>
      </c>
      <c r="H140" s="214">
        <v>230</v>
      </c>
      <c r="I140" s="175"/>
      <c r="J140" s="215">
        <f>ROUND(I140*H140,0)</f>
        <v>0</v>
      </c>
      <c r="K140" s="212" t="s">
        <v>178</v>
      </c>
      <c r="L140" s="30"/>
      <c r="M140" s="134" t="s">
        <v>1</v>
      </c>
      <c r="N140" s="135" t="s">
        <v>39</v>
      </c>
      <c r="O140" s="136">
        <v>6.0000000000000001E-3</v>
      </c>
      <c r="P140" s="136">
        <f>O140*H140</f>
        <v>1.3800000000000001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38" t="s">
        <v>169</v>
      </c>
      <c r="AT140" s="138" t="s">
        <v>165</v>
      </c>
      <c r="AU140" s="138" t="s">
        <v>83</v>
      </c>
      <c r="AY140" s="17" t="s">
        <v>163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7" t="s">
        <v>8</v>
      </c>
      <c r="BK140" s="139">
        <f>ROUND(I140*H140,0)</f>
        <v>0</v>
      </c>
      <c r="BL140" s="17" t="s">
        <v>169</v>
      </c>
      <c r="BM140" s="138" t="s">
        <v>470</v>
      </c>
    </row>
    <row r="141" spans="1:65" s="13" customFormat="1">
      <c r="B141" s="216"/>
      <c r="C141" s="217"/>
      <c r="D141" s="218" t="s">
        <v>171</v>
      </c>
      <c r="E141" s="219" t="s">
        <v>1</v>
      </c>
      <c r="F141" s="220" t="s">
        <v>181</v>
      </c>
      <c r="G141" s="217"/>
      <c r="H141" s="221">
        <v>11.5</v>
      </c>
      <c r="I141" s="217"/>
      <c r="J141" s="217"/>
      <c r="K141" s="217"/>
      <c r="L141" s="140"/>
      <c r="M141" s="142"/>
      <c r="N141" s="143"/>
      <c r="O141" s="143"/>
      <c r="P141" s="143"/>
      <c r="Q141" s="143"/>
      <c r="R141" s="143"/>
      <c r="S141" s="143"/>
      <c r="T141" s="144"/>
      <c r="AT141" s="141" t="s">
        <v>171</v>
      </c>
      <c r="AU141" s="141" t="s">
        <v>83</v>
      </c>
      <c r="AV141" s="13" t="s">
        <v>83</v>
      </c>
      <c r="AW141" s="13" t="s">
        <v>30</v>
      </c>
      <c r="AX141" s="13" t="s">
        <v>8</v>
      </c>
      <c r="AY141" s="141" t="s">
        <v>163</v>
      </c>
    </row>
    <row r="142" spans="1:65" s="13" customFormat="1">
      <c r="B142" s="216"/>
      <c r="C142" s="217"/>
      <c r="D142" s="218" t="s">
        <v>171</v>
      </c>
      <c r="E142" s="217"/>
      <c r="F142" s="220" t="s">
        <v>468</v>
      </c>
      <c r="G142" s="217"/>
      <c r="H142" s="221">
        <v>230</v>
      </c>
      <c r="I142" s="217"/>
      <c r="J142" s="217"/>
      <c r="K142" s="217"/>
      <c r="L142" s="140"/>
      <c r="M142" s="142"/>
      <c r="N142" s="143"/>
      <c r="O142" s="143"/>
      <c r="P142" s="143"/>
      <c r="Q142" s="143"/>
      <c r="R142" s="143"/>
      <c r="S142" s="143"/>
      <c r="T142" s="144"/>
      <c r="AT142" s="141" t="s">
        <v>171</v>
      </c>
      <c r="AU142" s="141" t="s">
        <v>83</v>
      </c>
      <c r="AV142" s="13" t="s">
        <v>83</v>
      </c>
      <c r="AW142" s="13" t="s">
        <v>3</v>
      </c>
      <c r="AX142" s="13" t="s">
        <v>8</v>
      </c>
      <c r="AY142" s="141" t="s">
        <v>163</v>
      </c>
    </row>
    <row r="143" spans="1:65" s="2" customFormat="1" ht="24.2" customHeight="1">
      <c r="A143" s="29"/>
      <c r="B143" s="190"/>
      <c r="C143" s="210" t="s">
        <v>197</v>
      </c>
      <c r="D143" s="210" t="s">
        <v>165</v>
      </c>
      <c r="E143" s="211" t="s">
        <v>211</v>
      </c>
      <c r="F143" s="212" t="s">
        <v>212</v>
      </c>
      <c r="G143" s="213" t="s">
        <v>213</v>
      </c>
      <c r="H143" s="214">
        <v>41.4</v>
      </c>
      <c r="I143" s="175"/>
      <c r="J143" s="215">
        <f>ROUND(I143*H143,0)</f>
        <v>0</v>
      </c>
      <c r="K143" s="212" t="s">
        <v>178</v>
      </c>
      <c r="L143" s="30"/>
      <c r="M143" s="134" t="s">
        <v>1</v>
      </c>
      <c r="N143" s="135" t="s">
        <v>39</v>
      </c>
      <c r="O143" s="136">
        <v>0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38" t="s">
        <v>169</v>
      </c>
      <c r="AT143" s="138" t="s">
        <v>165</v>
      </c>
      <c r="AU143" s="138" t="s">
        <v>83</v>
      </c>
      <c r="AY143" s="17" t="s">
        <v>163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7" t="s">
        <v>8</v>
      </c>
      <c r="BK143" s="139">
        <f>ROUND(I143*H143,0)</f>
        <v>0</v>
      </c>
      <c r="BL143" s="17" t="s">
        <v>169</v>
      </c>
      <c r="BM143" s="138" t="s">
        <v>471</v>
      </c>
    </row>
    <row r="144" spans="1:65" s="13" customFormat="1">
      <c r="B144" s="216"/>
      <c r="C144" s="217"/>
      <c r="D144" s="218" t="s">
        <v>171</v>
      </c>
      <c r="E144" s="219" t="s">
        <v>1</v>
      </c>
      <c r="F144" s="220" t="s">
        <v>215</v>
      </c>
      <c r="G144" s="217"/>
      <c r="H144" s="221">
        <v>41.4</v>
      </c>
      <c r="I144" s="217"/>
      <c r="J144" s="217"/>
      <c r="K144" s="217"/>
      <c r="L144" s="140"/>
      <c r="M144" s="142"/>
      <c r="N144" s="143"/>
      <c r="O144" s="143"/>
      <c r="P144" s="143"/>
      <c r="Q144" s="143"/>
      <c r="R144" s="143"/>
      <c r="S144" s="143"/>
      <c r="T144" s="144"/>
      <c r="AT144" s="141" t="s">
        <v>171</v>
      </c>
      <c r="AU144" s="141" t="s">
        <v>83</v>
      </c>
      <c r="AV144" s="13" t="s">
        <v>83</v>
      </c>
      <c r="AW144" s="13" t="s">
        <v>30</v>
      </c>
      <c r="AX144" s="13" t="s">
        <v>8</v>
      </c>
      <c r="AY144" s="141" t="s">
        <v>163</v>
      </c>
    </row>
    <row r="145" spans="1:65" s="2" customFormat="1" ht="14.45" customHeight="1">
      <c r="A145" s="29"/>
      <c r="B145" s="190"/>
      <c r="C145" s="210" t="s">
        <v>201</v>
      </c>
      <c r="D145" s="210" t="s">
        <v>165</v>
      </c>
      <c r="E145" s="211" t="s">
        <v>207</v>
      </c>
      <c r="F145" s="212" t="s">
        <v>208</v>
      </c>
      <c r="G145" s="213" t="s">
        <v>168</v>
      </c>
      <c r="H145" s="214">
        <v>23</v>
      </c>
      <c r="I145" s="175"/>
      <c r="J145" s="215">
        <f>ROUND(I145*H145,0)</f>
        <v>0</v>
      </c>
      <c r="K145" s="212" t="s">
        <v>178</v>
      </c>
      <c r="L145" s="30"/>
      <c r="M145" s="134" t="s">
        <v>1</v>
      </c>
      <c r="N145" s="135" t="s">
        <v>39</v>
      </c>
      <c r="O145" s="136">
        <v>8.9999999999999993E-3</v>
      </c>
      <c r="P145" s="136">
        <f>O145*H145</f>
        <v>0.20699999999999999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38" t="s">
        <v>169</v>
      </c>
      <c r="AT145" s="138" t="s">
        <v>165</v>
      </c>
      <c r="AU145" s="138" t="s">
        <v>83</v>
      </c>
      <c r="AY145" s="17" t="s">
        <v>163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7" t="s">
        <v>8</v>
      </c>
      <c r="BK145" s="139">
        <f>ROUND(I145*H145,0)</f>
        <v>0</v>
      </c>
      <c r="BL145" s="17" t="s">
        <v>169</v>
      </c>
      <c r="BM145" s="138" t="s">
        <v>472</v>
      </c>
    </row>
    <row r="146" spans="1:65" s="13" customFormat="1">
      <c r="B146" s="216"/>
      <c r="C146" s="217"/>
      <c r="D146" s="218" t="s">
        <v>171</v>
      </c>
      <c r="E146" s="219" t="s">
        <v>1</v>
      </c>
      <c r="F146" s="220" t="s">
        <v>117</v>
      </c>
      <c r="G146" s="217"/>
      <c r="H146" s="221">
        <v>23</v>
      </c>
      <c r="I146" s="217"/>
      <c r="J146" s="217"/>
      <c r="K146" s="217"/>
      <c r="L146" s="140"/>
      <c r="M146" s="142"/>
      <c r="N146" s="143"/>
      <c r="O146" s="143"/>
      <c r="P146" s="143"/>
      <c r="Q146" s="143"/>
      <c r="R146" s="143"/>
      <c r="S146" s="143"/>
      <c r="T146" s="144"/>
      <c r="AT146" s="141" t="s">
        <v>171</v>
      </c>
      <c r="AU146" s="141" t="s">
        <v>83</v>
      </c>
      <c r="AV146" s="13" t="s">
        <v>83</v>
      </c>
      <c r="AW146" s="13" t="s">
        <v>30</v>
      </c>
      <c r="AX146" s="13" t="s">
        <v>8</v>
      </c>
      <c r="AY146" s="141" t="s">
        <v>163</v>
      </c>
    </row>
    <row r="147" spans="1:65" s="2" customFormat="1" ht="24.2" customHeight="1">
      <c r="A147" s="29"/>
      <c r="B147" s="190"/>
      <c r="C147" s="210" t="s">
        <v>206</v>
      </c>
      <c r="D147" s="210" t="s">
        <v>165</v>
      </c>
      <c r="E147" s="211" t="s">
        <v>217</v>
      </c>
      <c r="F147" s="212" t="s">
        <v>218</v>
      </c>
      <c r="G147" s="213" t="s">
        <v>168</v>
      </c>
      <c r="H147" s="214">
        <v>3</v>
      </c>
      <c r="I147" s="175"/>
      <c r="J147" s="215">
        <f>ROUND(I147*H147,0)</f>
        <v>0</v>
      </c>
      <c r="K147" s="212" t="s">
        <v>178</v>
      </c>
      <c r="L147" s="30"/>
      <c r="M147" s="134" t="s">
        <v>1</v>
      </c>
      <c r="N147" s="135" t="s">
        <v>39</v>
      </c>
      <c r="O147" s="136">
        <v>0.32800000000000001</v>
      </c>
      <c r="P147" s="136">
        <f>O147*H147</f>
        <v>0.98399999999999999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38" t="s">
        <v>169</v>
      </c>
      <c r="AT147" s="138" t="s">
        <v>165</v>
      </c>
      <c r="AU147" s="138" t="s">
        <v>83</v>
      </c>
      <c r="AY147" s="17" t="s">
        <v>163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7" t="s">
        <v>8</v>
      </c>
      <c r="BK147" s="139">
        <f>ROUND(I147*H147,0)</f>
        <v>0</v>
      </c>
      <c r="BL147" s="17" t="s">
        <v>169</v>
      </c>
      <c r="BM147" s="138" t="s">
        <v>473</v>
      </c>
    </row>
    <row r="148" spans="1:65" s="13" customFormat="1">
      <c r="B148" s="216"/>
      <c r="C148" s="217"/>
      <c r="D148" s="218" t="s">
        <v>171</v>
      </c>
      <c r="E148" s="219" t="s">
        <v>1</v>
      </c>
      <c r="F148" s="220" t="s">
        <v>474</v>
      </c>
      <c r="G148" s="217"/>
      <c r="H148" s="221">
        <v>3</v>
      </c>
      <c r="I148" s="217"/>
      <c r="J148" s="217"/>
      <c r="K148" s="217"/>
      <c r="L148" s="140"/>
      <c r="M148" s="142"/>
      <c r="N148" s="143"/>
      <c r="O148" s="143"/>
      <c r="P148" s="143"/>
      <c r="Q148" s="143"/>
      <c r="R148" s="143"/>
      <c r="S148" s="143"/>
      <c r="T148" s="144"/>
      <c r="AT148" s="141" t="s">
        <v>171</v>
      </c>
      <c r="AU148" s="141" t="s">
        <v>83</v>
      </c>
      <c r="AV148" s="13" t="s">
        <v>83</v>
      </c>
      <c r="AW148" s="13" t="s">
        <v>30</v>
      </c>
      <c r="AX148" s="13" t="s">
        <v>74</v>
      </c>
      <c r="AY148" s="141" t="s">
        <v>163</v>
      </c>
    </row>
    <row r="149" spans="1:65" s="14" customFormat="1">
      <c r="B149" s="222"/>
      <c r="C149" s="223"/>
      <c r="D149" s="218" t="s">
        <v>171</v>
      </c>
      <c r="E149" s="224" t="s">
        <v>121</v>
      </c>
      <c r="F149" s="225" t="s">
        <v>173</v>
      </c>
      <c r="G149" s="223"/>
      <c r="H149" s="226">
        <v>3</v>
      </c>
      <c r="I149" s="223"/>
      <c r="J149" s="223"/>
      <c r="K149" s="223"/>
      <c r="L149" s="145"/>
      <c r="M149" s="147"/>
      <c r="N149" s="148"/>
      <c r="O149" s="148"/>
      <c r="P149" s="148"/>
      <c r="Q149" s="148"/>
      <c r="R149" s="148"/>
      <c r="S149" s="148"/>
      <c r="T149" s="149"/>
      <c r="AT149" s="146" t="s">
        <v>171</v>
      </c>
      <c r="AU149" s="146" t="s">
        <v>83</v>
      </c>
      <c r="AV149" s="14" t="s">
        <v>174</v>
      </c>
      <c r="AW149" s="14" t="s">
        <v>30</v>
      </c>
      <c r="AX149" s="14" t="s">
        <v>8</v>
      </c>
      <c r="AY149" s="146" t="s">
        <v>163</v>
      </c>
    </row>
    <row r="150" spans="1:65" s="2" customFormat="1" ht="14.45" customHeight="1">
      <c r="A150" s="29"/>
      <c r="B150" s="190"/>
      <c r="C150" s="227" t="s">
        <v>210</v>
      </c>
      <c r="D150" s="227" t="s">
        <v>238</v>
      </c>
      <c r="E150" s="228" t="s">
        <v>475</v>
      </c>
      <c r="F150" s="229" t="s">
        <v>476</v>
      </c>
      <c r="G150" s="230" t="s">
        <v>213</v>
      </c>
      <c r="H150" s="231">
        <v>6</v>
      </c>
      <c r="I150" s="176"/>
      <c r="J150" s="232">
        <f>ROUND(I150*H150,0)</f>
        <v>0</v>
      </c>
      <c r="K150" s="229" t="s">
        <v>178</v>
      </c>
      <c r="L150" s="150"/>
      <c r="M150" s="151" t="s">
        <v>1</v>
      </c>
      <c r="N150" s="152" t="s">
        <v>39</v>
      </c>
      <c r="O150" s="136">
        <v>0</v>
      </c>
      <c r="P150" s="136">
        <f>O150*H150</f>
        <v>0</v>
      </c>
      <c r="Q150" s="136">
        <v>1</v>
      </c>
      <c r="R150" s="136">
        <f>Q150*H150</f>
        <v>6</v>
      </c>
      <c r="S150" s="136">
        <v>0</v>
      </c>
      <c r="T150" s="137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38" t="s">
        <v>201</v>
      </c>
      <c r="AT150" s="138" t="s">
        <v>238</v>
      </c>
      <c r="AU150" s="138" t="s">
        <v>83</v>
      </c>
      <c r="AY150" s="17" t="s">
        <v>163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7" t="s">
        <v>8</v>
      </c>
      <c r="BK150" s="139">
        <f>ROUND(I150*H150,0)</f>
        <v>0</v>
      </c>
      <c r="BL150" s="17" t="s">
        <v>169</v>
      </c>
      <c r="BM150" s="138" t="s">
        <v>477</v>
      </c>
    </row>
    <row r="151" spans="1:65" s="13" customFormat="1">
      <c r="B151" s="216"/>
      <c r="C151" s="217"/>
      <c r="D151" s="218" t="s">
        <v>171</v>
      </c>
      <c r="E151" s="219" t="s">
        <v>1</v>
      </c>
      <c r="F151" s="220" t="s">
        <v>478</v>
      </c>
      <c r="G151" s="217"/>
      <c r="H151" s="221">
        <v>6</v>
      </c>
      <c r="I151" s="217"/>
      <c r="J151" s="217"/>
      <c r="K151" s="217"/>
      <c r="L151" s="140"/>
      <c r="M151" s="142"/>
      <c r="N151" s="143"/>
      <c r="O151" s="143"/>
      <c r="P151" s="143"/>
      <c r="Q151" s="143"/>
      <c r="R151" s="143"/>
      <c r="S151" s="143"/>
      <c r="T151" s="144"/>
      <c r="AT151" s="141" t="s">
        <v>171</v>
      </c>
      <c r="AU151" s="141" t="s">
        <v>83</v>
      </c>
      <c r="AV151" s="13" t="s">
        <v>83</v>
      </c>
      <c r="AW151" s="13" t="s">
        <v>30</v>
      </c>
      <c r="AX151" s="13" t="s">
        <v>8</v>
      </c>
      <c r="AY151" s="141" t="s">
        <v>163</v>
      </c>
    </row>
    <row r="152" spans="1:65" s="12" customFormat="1" ht="22.9" customHeight="1">
      <c r="B152" s="203"/>
      <c r="C152" s="204"/>
      <c r="D152" s="205" t="s">
        <v>73</v>
      </c>
      <c r="E152" s="208" t="s">
        <v>83</v>
      </c>
      <c r="F152" s="208" t="s">
        <v>231</v>
      </c>
      <c r="G152" s="204"/>
      <c r="H152" s="204"/>
      <c r="I152" s="204"/>
      <c r="J152" s="209">
        <f>BK152</f>
        <v>0</v>
      </c>
      <c r="K152" s="204"/>
      <c r="L152" s="126"/>
      <c r="M152" s="128"/>
      <c r="N152" s="129"/>
      <c r="O152" s="129"/>
      <c r="P152" s="130">
        <f>SUM(P153:P154)</f>
        <v>3.9974999999999996</v>
      </c>
      <c r="Q152" s="129"/>
      <c r="R152" s="130">
        <f>SUM(R153:R154)</f>
        <v>8.4239999999999995</v>
      </c>
      <c r="S152" s="129"/>
      <c r="T152" s="131">
        <f>SUM(T153:T154)</f>
        <v>0</v>
      </c>
      <c r="AR152" s="127" t="s">
        <v>8</v>
      </c>
      <c r="AT152" s="132" t="s">
        <v>73</v>
      </c>
      <c r="AU152" s="132" t="s">
        <v>8</v>
      </c>
      <c r="AY152" s="127" t="s">
        <v>163</v>
      </c>
      <c r="BK152" s="133">
        <f>SUM(BK153:BK154)</f>
        <v>0</v>
      </c>
    </row>
    <row r="153" spans="1:65" s="2" customFormat="1" ht="24.2" customHeight="1">
      <c r="A153" s="29"/>
      <c r="B153" s="190"/>
      <c r="C153" s="210" t="s">
        <v>216</v>
      </c>
      <c r="D153" s="210" t="s">
        <v>165</v>
      </c>
      <c r="E153" s="211" t="s">
        <v>479</v>
      </c>
      <c r="F153" s="212" t="s">
        <v>480</v>
      </c>
      <c r="G153" s="213" t="s">
        <v>168</v>
      </c>
      <c r="H153" s="214">
        <v>3.9</v>
      </c>
      <c r="I153" s="175"/>
      <c r="J153" s="215">
        <f>ROUND(I153*H153,0)</f>
        <v>0</v>
      </c>
      <c r="K153" s="212" t="s">
        <v>178</v>
      </c>
      <c r="L153" s="30"/>
      <c r="M153" s="134" t="s">
        <v>1</v>
      </c>
      <c r="N153" s="135" t="s">
        <v>39</v>
      </c>
      <c r="O153" s="136">
        <v>1.0249999999999999</v>
      </c>
      <c r="P153" s="136">
        <f>O153*H153</f>
        <v>3.9974999999999996</v>
      </c>
      <c r="Q153" s="136">
        <v>2.16</v>
      </c>
      <c r="R153" s="136">
        <f>Q153*H153</f>
        <v>8.4239999999999995</v>
      </c>
      <c r="S153" s="136">
        <v>0</v>
      </c>
      <c r="T153" s="137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38" t="s">
        <v>169</v>
      </c>
      <c r="AT153" s="138" t="s">
        <v>165</v>
      </c>
      <c r="AU153" s="138" t="s">
        <v>83</v>
      </c>
      <c r="AY153" s="17" t="s">
        <v>163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7" t="s">
        <v>8</v>
      </c>
      <c r="BK153" s="139">
        <f>ROUND(I153*H153,0)</f>
        <v>0</v>
      </c>
      <c r="BL153" s="17" t="s">
        <v>169</v>
      </c>
      <c r="BM153" s="138" t="s">
        <v>481</v>
      </c>
    </row>
    <row r="154" spans="1:65" s="13" customFormat="1">
      <c r="B154" s="216"/>
      <c r="C154" s="217"/>
      <c r="D154" s="218" t="s">
        <v>171</v>
      </c>
      <c r="E154" s="219" t="s">
        <v>1</v>
      </c>
      <c r="F154" s="220" t="s">
        <v>482</v>
      </c>
      <c r="G154" s="217"/>
      <c r="H154" s="221">
        <v>3.9</v>
      </c>
      <c r="I154" s="217"/>
      <c r="J154" s="217"/>
      <c r="K154" s="217"/>
      <c r="L154" s="140"/>
      <c r="M154" s="142"/>
      <c r="N154" s="143"/>
      <c r="O154" s="143"/>
      <c r="P154" s="143"/>
      <c r="Q154" s="143"/>
      <c r="R154" s="143"/>
      <c r="S154" s="143"/>
      <c r="T154" s="144"/>
      <c r="AT154" s="141" t="s">
        <v>171</v>
      </c>
      <c r="AU154" s="141" t="s">
        <v>83</v>
      </c>
      <c r="AV154" s="13" t="s">
        <v>83</v>
      </c>
      <c r="AW154" s="13" t="s">
        <v>30</v>
      </c>
      <c r="AX154" s="13" t="s">
        <v>8</v>
      </c>
      <c r="AY154" s="141" t="s">
        <v>163</v>
      </c>
    </row>
    <row r="155" spans="1:65" s="12" customFormat="1" ht="22.9" customHeight="1">
      <c r="B155" s="203"/>
      <c r="C155" s="204"/>
      <c r="D155" s="205" t="s">
        <v>73</v>
      </c>
      <c r="E155" s="208" t="s">
        <v>174</v>
      </c>
      <c r="F155" s="208" t="s">
        <v>293</v>
      </c>
      <c r="G155" s="204"/>
      <c r="H155" s="204"/>
      <c r="I155" s="204"/>
      <c r="J155" s="209">
        <f>BK155</f>
        <v>0</v>
      </c>
      <c r="K155" s="204"/>
      <c r="L155" s="126"/>
      <c r="M155" s="128"/>
      <c r="N155" s="129"/>
      <c r="O155" s="129"/>
      <c r="P155" s="130">
        <f>SUM(P156:P169)</f>
        <v>75.468350999999998</v>
      </c>
      <c r="Q155" s="129"/>
      <c r="R155" s="130">
        <f>SUM(R156:R169)</f>
        <v>22.117965459161297</v>
      </c>
      <c r="S155" s="129"/>
      <c r="T155" s="131">
        <f>SUM(T156:T169)</f>
        <v>0</v>
      </c>
      <c r="AR155" s="127" t="s">
        <v>8</v>
      </c>
      <c r="AT155" s="132" t="s">
        <v>73</v>
      </c>
      <c r="AU155" s="132" t="s">
        <v>8</v>
      </c>
      <c r="AY155" s="127" t="s">
        <v>163</v>
      </c>
      <c r="BK155" s="133">
        <f>SUM(BK156:BK169)</f>
        <v>0</v>
      </c>
    </row>
    <row r="156" spans="1:65" s="2" customFormat="1" ht="24.2" customHeight="1">
      <c r="A156" s="29"/>
      <c r="B156" s="190"/>
      <c r="C156" s="210" t="s">
        <v>221</v>
      </c>
      <c r="D156" s="210" t="s">
        <v>165</v>
      </c>
      <c r="E156" s="211" t="s">
        <v>483</v>
      </c>
      <c r="F156" s="212" t="s">
        <v>484</v>
      </c>
      <c r="G156" s="213" t="s">
        <v>168</v>
      </c>
      <c r="H156" s="214">
        <v>8.5</v>
      </c>
      <c r="I156" s="175"/>
      <c r="J156" s="215">
        <f>ROUND(I156*H156,0)</f>
        <v>0</v>
      </c>
      <c r="K156" s="212" t="s">
        <v>178</v>
      </c>
      <c r="L156" s="30"/>
      <c r="M156" s="134" t="s">
        <v>1</v>
      </c>
      <c r="N156" s="135" t="s">
        <v>39</v>
      </c>
      <c r="O156" s="136">
        <v>3.863</v>
      </c>
      <c r="P156" s="136">
        <f>O156*H156</f>
        <v>32.835500000000003</v>
      </c>
      <c r="Q156" s="136">
        <v>2.5143020520000001</v>
      </c>
      <c r="R156" s="136">
        <f>Q156*H156</f>
        <v>21.371567442</v>
      </c>
      <c r="S156" s="136">
        <v>0</v>
      </c>
      <c r="T156" s="137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38" t="s">
        <v>169</v>
      </c>
      <c r="AT156" s="138" t="s">
        <v>165</v>
      </c>
      <c r="AU156" s="138" t="s">
        <v>83</v>
      </c>
      <c r="AY156" s="17" t="s">
        <v>163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7" t="s">
        <v>8</v>
      </c>
      <c r="BK156" s="139">
        <f>ROUND(I156*H156,0)</f>
        <v>0</v>
      </c>
      <c r="BL156" s="17" t="s">
        <v>169</v>
      </c>
      <c r="BM156" s="138" t="s">
        <v>485</v>
      </c>
    </row>
    <row r="157" spans="1:65" s="13" customFormat="1">
      <c r="B157" s="216"/>
      <c r="C157" s="217"/>
      <c r="D157" s="218" t="s">
        <v>171</v>
      </c>
      <c r="E157" s="219" t="s">
        <v>1</v>
      </c>
      <c r="F157" s="220" t="s">
        <v>486</v>
      </c>
      <c r="G157" s="217"/>
      <c r="H157" s="221">
        <v>8.5</v>
      </c>
      <c r="I157" s="217"/>
      <c r="J157" s="217"/>
      <c r="K157" s="217"/>
      <c r="L157" s="140"/>
      <c r="M157" s="142"/>
      <c r="N157" s="143"/>
      <c r="O157" s="143"/>
      <c r="P157" s="143"/>
      <c r="Q157" s="143"/>
      <c r="R157" s="143"/>
      <c r="S157" s="143"/>
      <c r="T157" s="144"/>
      <c r="AT157" s="141" t="s">
        <v>171</v>
      </c>
      <c r="AU157" s="141" t="s">
        <v>83</v>
      </c>
      <c r="AV157" s="13" t="s">
        <v>83</v>
      </c>
      <c r="AW157" s="13" t="s">
        <v>30</v>
      </c>
      <c r="AX157" s="13" t="s">
        <v>74</v>
      </c>
      <c r="AY157" s="141" t="s">
        <v>163</v>
      </c>
    </row>
    <row r="158" spans="1:65" s="14" customFormat="1">
      <c r="B158" s="222"/>
      <c r="C158" s="223"/>
      <c r="D158" s="218" t="s">
        <v>171</v>
      </c>
      <c r="E158" s="224" t="s">
        <v>1</v>
      </c>
      <c r="F158" s="225" t="s">
        <v>173</v>
      </c>
      <c r="G158" s="223"/>
      <c r="H158" s="226">
        <v>8.5</v>
      </c>
      <c r="I158" s="223"/>
      <c r="J158" s="223"/>
      <c r="K158" s="223"/>
      <c r="L158" s="145"/>
      <c r="M158" s="147"/>
      <c r="N158" s="148"/>
      <c r="O158" s="148"/>
      <c r="P158" s="148"/>
      <c r="Q158" s="148"/>
      <c r="R158" s="148"/>
      <c r="S158" s="148"/>
      <c r="T158" s="149"/>
      <c r="AT158" s="146" t="s">
        <v>171</v>
      </c>
      <c r="AU158" s="146" t="s">
        <v>83</v>
      </c>
      <c r="AV158" s="14" t="s">
        <v>174</v>
      </c>
      <c r="AW158" s="14" t="s">
        <v>30</v>
      </c>
      <c r="AX158" s="14" t="s">
        <v>8</v>
      </c>
      <c r="AY158" s="146" t="s">
        <v>163</v>
      </c>
    </row>
    <row r="159" spans="1:65" s="2" customFormat="1" ht="24.2" customHeight="1">
      <c r="A159" s="29"/>
      <c r="B159" s="190"/>
      <c r="C159" s="210" t="s">
        <v>225</v>
      </c>
      <c r="D159" s="210" t="s">
        <v>165</v>
      </c>
      <c r="E159" s="211" t="s">
        <v>487</v>
      </c>
      <c r="F159" s="212" t="s">
        <v>488</v>
      </c>
      <c r="G159" s="213" t="s">
        <v>234</v>
      </c>
      <c r="H159" s="214">
        <v>1</v>
      </c>
      <c r="I159" s="175"/>
      <c r="J159" s="215">
        <f>ROUND(I159*H159,0)</f>
        <v>0</v>
      </c>
      <c r="K159" s="212" t="s">
        <v>178</v>
      </c>
      <c r="L159" s="30"/>
      <c r="M159" s="134" t="s">
        <v>1</v>
      </c>
      <c r="N159" s="135" t="s">
        <v>39</v>
      </c>
      <c r="O159" s="136">
        <v>1.51</v>
      </c>
      <c r="P159" s="136">
        <f>O159*H159</f>
        <v>1.51</v>
      </c>
      <c r="Q159" s="136">
        <v>2.4672129999999998E-3</v>
      </c>
      <c r="R159" s="136">
        <f>Q159*H159</f>
        <v>2.4672129999999998E-3</v>
      </c>
      <c r="S159" s="136">
        <v>0</v>
      </c>
      <c r="T159" s="137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38" t="s">
        <v>169</v>
      </c>
      <c r="AT159" s="138" t="s">
        <v>165</v>
      </c>
      <c r="AU159" s="138" t="s">
        <v>83</v>
      </c>
      <c r="AY159" s="17" t="s">
        <v>163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7" t="s">
        <v>8</v>
      </c>
      <c r="BK159" s="139">
        <f>ROUND(I159*H159,0)</f>
        <v>0</v>
      </c>
      <c r="BL159" s="17" t="s">
        <v>169</v>
      </c>
      <c r="BM159" s="138" t="s">
        <v>489</v>
      </c>
    </row>
    <row r="160" spans="1:65" s="13" customFormat="1" ht="22.5">
      <c r="B160" s="216"/>
      <c r="C160" s="217"/>
      <c r="D160" s="218" t="s">
        <v>171</v>
      </c>
      <c r="E160" s="219" t="s">
        <v>1</v>
      </c>
      <c r="F160" s="220" t="s">
        <v>490</v>
      </c>
      <c r="G160" s="217"/>
      <c r="H160" s="221">
        <v>1</v>
      </c>
      <c r="I160" s="217"/>
      <c r="J160" s="217"/>
      <c r="K160" s="217"/>
      <c r="L160" s="140"/>
      <c r="M160" s="142"/>
      <c r="N160" s="143"/>
      <c r="O160" s="143"/>
      <c r="P160" s="143"/>
      <c r="Q160" s="143"/>
      <c r="R160" s="143"/>
      <c r="S160" s="143"/>
      <c r="T160" s="144"/>
      <c r="AT160" s="141" t="s">
        <v>171</v>
      </c>
      <c r="AU160" s="141" t="s">
        <v>83</v>
      </c>
      <c r="AV160" s="13" t="s">
        <v>83</v>
      </c>
      <c r="AW160" s="13" t="s">
        <v>30</v>
      </c>
      <c r="AX160" s="13" t="s">
        <v>8</v>
      </c>
      <c r="AY160" s="141" t="s">
        <v>163</v>
      </c>
    </row>
    <row r="161" spans="1:65" s="2" customFormat="1" ht="24.2" customHeight="1">
      <c r="A161" s="29"/>
      <c r="B161" s="190"/>
      <c r="C161" s="210" t="s">
        <v>229</v>
      </c>
      <c r="D161" s="210" t="s">
        <v>165</v>
      </c>
      <c r="E161" s="211" t="s">
        <v>491</v>
      </c>
      <c r="F161" s="212" t="s">
        <v>492</v>
      </c>
      <c r="G161" s="213" t="s">
        <v>234</v>
      </c>
      <c r="H161" s="214">
        <v>1</v>
      </c>
      <c r="I161" s="175"/>
      <c r="J161" s="215">
        <f>ROUND(I161*H161,0)</f>
        <v>0</v>
      </c>
      <c r="K161" s="212" t="s">
        <v>178</v>
      </c>
      <c r="L161" s="30"/>
      <c r="M161" s="134" t="s">
        <v>1</v>
      </c>
      <c r="N161" s="135" t="s">
        <v>39</v>
      </c>
      <c r="O161" s="136">
        <v>0.35899999999999999</v>
      </c>
      <c r="P161" s="136">
        <f>O161*H161</f>
        <v>0.35899999999999999</v>
      </c>
      <c r="Q161" s="136">
        <v>0</v>
      </c>
      <c r="R161" s="136">
        <f>Q161*H161</f>
        <v>0</v>
      </c>
      <c r="S161" s="136">
        <v>0</v>
      </c>
      <c r="T161" s="137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38" t="s">
        <v>169</v>
      </c>
      <c r="AT161" s="138" t="s">
        <v>165</v>
      </c>
      <c r="AU161" s="138" t="s">
        <v>83</v>
      </c>
      <c r="AY161" s="17" t="s">
        <v>163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7" t="s">
        <v>8</v>
      </c>
      <c r="BK161" s="139">
        <f>ROUND(I161*H161,0)</f>
        <v>0</v>
      </c>
      <c r="BL161" s="17" t="s">
        <v>169</v>
      </c>
      <c r="BM161" s="138" t="s">
        <v>493</v>
      </c>
    </row>
    <row r="162" spans="1:65" s="2" customFormat="1" ht="24.2" customHeight="1">
      <c r="A162" s="29"/>
      <c r="B162" s="190"/>
      <c r="C162" s="210" t="s">
        <v>9</v>
      </c>
      <c r="D162" s="210" t="s">
        <v>165</v>
      </c>
      <c r="E162" s="211" t="s">
        <v>494</v>
      </c>
      <c r="F162" s="212" t="s">
        <v>495</v>
      </c>
      <c r="G162" s="213" t="s">
        <v>234</v>
      </c>
      <c r="H162" s="214">
        <v>11.565</v>
      </c>
      <c r="I162" s="175"/>
      <c r="J162" s="215">
        <f>ROUND(I162*H162,0)</f>
        <v>0</v>
      </c>
      <c r="K162" s="212" t="s">
        <v>178</v>
      </c>
      <c r="L162" s="30"/>
      <c r="M162" s="134" t="s">
        <v>1</v>
      </c>
      <c r="N162" s="135" t="s">
        <v>39</v>
      </c>
      <c r="O162" s="136">
        <v>2.089</v>
      </c>
      <c r="P162" s="136">
        <f>O162*H162</f>
        <v>24.159284999999997</v>
      </c>
      <c r="Q162" s="136">
        <v>3.317267E-3</v>
      </c>
      <c r="R162" s="136">
        <f>Q162*H162</f>
        <v>3.8364192855E-2</v>
      </c>
      <c r="S162" s="136">
        <v>0</v>
      </c>
      <c r="T162" s="137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38" t="s">
        <v>169</v>
      </c>
      <c r="AT162" s="138" t="s">
        <v>165</v>
      </c>
      <c r="AU162" s="138" t="s">
        <v>83</v>
      </c>
      <c r="AY162" s="17" t="s">
        <v>163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7" t="s">
        <v>8</v>
      </c>
      <c r="BK162" s="139">
        <f>ROUND(I162*H162,0)</f>
        <v>0</v>
      </c>
      <c r="BL162" s="17" t="s">
        <v>169</v>
      </c>
      <c r="BM162" s="138" t="s">
        <v>496</v>
      </c>
    </row>
    <row r="163" spans="1:65" s="13" customFormat="1">
      <c r="B163" s="216"/>
      <c r="C163" s="217"/>
      <c r="D163" s="218" t="s">
        <v>171</v>
      </c>
      <c r="E163" s="219" t="s">
        <v>1</v>
      </c>
      <c r="F163" s="220" t="s">
        <v>497</v>
      </c>
      <c r="G163" s="217"/>
      <c r="H163" s="221">
        <v>11.565</v>
      </c>
      <c r="I163" s="217"/>
      <c r="J163" s="217"/>
      <c r="K163" s="217"/>
      <c r="L163" s="140"/>
      <c r="M163" s="142"/>
      <c r="N163" s="143"/>
      <c r="O163" s="143"/>
      <c r="P163" s="143"/>
      <c r="Q163" s="143"/>
      <c r="R163" s="143"/>
      <c r="S163" s="143"/>
      <c r="T163" s="144"/>
      <c r="AT163" s="141" t="s">
        <v>171</v>
      </c>
      <c r="AU163" s="141" t="s">
        <v>83</v>
      </c>
      <c r="AV163" s="13" t="s">
        <v>83</v>
      </c>
      <c r="AW163" s="13" t="s">
        <v>30</v>
      </c>
      <c r="AX163" s="13" t="s">
        <v>74</v>
      </c>
      <c r="AY163" s="141" t="s">
        <v>163</v>
      </c>
    </row>
    <row r="164" spans="1:65" s="14" customFormat="1">
      <c r="B164" s="222"/>
      <c r="C164" s="223"/>
      <c r="D164" s="218" t="s">
        <v>171</v>
      </c>
      <c r="E164" s="224" t="s">
        <v>1</v>
      </c>
      <c r="F164" s="225" t="s">
        <v>173</v>
      </c>
      <c r="G164" s="223"/>
      <c r="H164" s="226">
        <v>11.565</v>
      </c>
      <c r="I164" s="223"/>
      <c r="J164" s="223"/>
      <c r="K164" s="223"/>
      <c r="L164" s="145"/>
      <c r="M164" s="147"/>
      <c r="N164" s="148"/>
      <c r="O164" s="148"/>
      <c r="P164" s="148"/>
      <c r="Q164" s="148"/>
      <c r="R164" s="148"/>
      <c r="S164" s="148"/>
      <c r="T164" s="149"/>
      <c r="AT164" s="146" t="s">
        <v>171</v>
      </c>
      <c r="AU164" s="146" t="s">
        <v>83</v>
      </c>
      <c r="AV164" s="14" t="s">
        <v>174</v>
      </c>
      <c r="AW164" s="14" t="s">
        <v>30</v>
      </c>
      <c r="AX164" s="14" t="s">
        <v>8</v>
      </c>
      <c r="AY164" s="146" t="s">
        <v>163</v>
      </c>
    </row>
    <row r="165" spans="1:65" s="2" customFormat="1" ht="24.2" customHeight="1">
      <c r="A165" s="29"/>
      <c r="B165" s="190"/>
      <c r="C165" s="210" t="s">
        <v>237</v>
      </c>
      <c r="D165" s="210" t="s">
        <v>165</v>
      </c>
      <c r="E165" s="211" t="s">
        <v>498</v>
      </c>
      <c r="F165" s="212" t="s">
        <v>499</v>
      </c>
      <c r="G165" s="213" t="s">
        <v>234</v>
      </c>
      <c r="H165" s="214">
        <v>11.565</v>
      </c>
      <c r="I165" s="175"/>
      <c r="J165" s="215">
        <f>ROUND(I165*H165,0)</f>
        <v>0</v>
      </c>
      <c r="K165" s="212" t="s">
        <v>178</v>
      </c>
      <c r="L165" s="30"/>
      <c r="M165" s="134" t="s">
        <v>1</v>
      </c>
      <c r="N165" s="135" t="s">
        <v>39</v>
      </c>
      <c r="O165" s="136">
        <v>0.435</v>
      </c>
      <c r="P165" s="136">
        <f>O165*H165</f>
        <v>5.0307749999999993</v>
      </c>
      <c r="Q165" s="136">
        <v>0</v>
      </c>
      <c r="R165" s="136">
        <f>Q165*H165</f>
        <v>0</v>
      </c>
      <c r="S165" s="136">
        <v>0</v>
      </c>
      <c r="T165" s="137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38" t="s">
        <v>169</v>
      </c>
      <c r="AT165" s="138" t="s">
        <v>165</v>
      </c>
      <c r="AU165" s="138" t="s">
        <v>83</v>
      </c>
      <c r="AY165" s="17" t="s">
        <v>163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7" t="s">
        <v>8</v>
      </c>
      <c r="BK165" s="139">
        <f>ROUND(I165*H165,0)</f>
        <v>0</v>
      </c>
      <c r="BL165" s="17" t="s">
        <v>169</v>
      </c>
      <c r="BM165" s="138" t="s">
        <v>500</v>
      </c>
    </row>
    <row r="166" spans="1:65" s="2" customFormat="1" ht="24.2" customHeight="1">
      <c r="A166" s="29"/>
      <c r="B166" s="190"/>
      <c r="C166" s="210" t="s">
        <v>243</v>
      </c>
      <c r="D166" s="210" t="s">
        <v>165</v>
      </c>
      <c r="E166" s="211" t="s">
        <v>501</v>
      </c>
      <c r="F166" s="212" t="s">
        <v>502</v>
      </c>
      <c r="G166" s="213" t="s">
        <v>213</v>
      </c>
      <c r="H166" s="214">
        <v>0.27300000000000002</v>
      </c>
      <c r="I166" s="175"/>
      <c r="J166" s="215">
        <f>ROUND(I166*H166,0)</f>
        <v>0</v>
      </c>
      <c r="K166" s="212" t="s">
        <v>178</v>
      </c>
      <c r="L166" s="30"/>
      <c r="M166" s="134" t="s">
        <v>1</v>
      </c>
      <c r="N166" s="135" t="s">
        <v>39</v>
      </c>
      <c r="O166" s="136">
        <v>22.193999999999999</v>
      </c>
      <c r="P166" s="136">
        <f>O166*H166</f>
        <v>6.0589620000000002</v>
      </c>
      <c r="Q166" s="136">
        <v>1.1090686000000001</v>
      </c>
      <c r="R166" s="136">
        <f>Q166*H166</f>
        <v>0.30277572780000006</v>
      </c>
      <c r="S166" s="136">
        <v>0</v>
      </c>
      <c r="T166" s="137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38" t="s">
        <v>169</v>
      </c>
      <c r="AT166" s="138" t="s">
        <v>165</v>
      </c>
      <c r="AU166" s="138" t="s">
        <v>83</v>
      </c>
      <c r="AY166" s="17" t="s">
        <v>163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8</v>
      </c>
      <c r="BK166" s="139">
        <f>ROUND(I166*H166,0)</f>
        <v>0</v>
      </c>
      <c r="BL166" s="17" t="s">
        <v>169</v>
      </c>
      <c r="BM166" s="138" t="s">
        <v>503</v>
      </c>
    </row>
    <row r="167" spans="1:65" s="13" customFormat="1">
      <c r="B167" s="216"/>
      <c r="C167" s="217"/>
      <c r="D167" s="218" t="s">
        <v>171</v>
      </c>
      <c r="E167" s="219" t="s">
        <v>1</v>
      </c>
      <c r="F167" s="220" t="s">
        <v>504</v>
      </c>
      <c r="G167" s="217"/>
      <c r="H167" s="221">
        <v>0.27300000000000002</v>
      </c>
      <c r="I167" s="233"/>
      <c r="J167" s="217"/>
      <c r="K167" s="217"/>
      <c r="L167" s="140"/>
      <c r="M167" s="142"/>
      <c r="N167" s="143"/>
      <c r="O167" s="143"/>
      <c r="P167" s="143"/>
      <c r="Q167" s="143"/>
      <c r="R167" s="143"/>
      <c r="S167" s="143"/>
      <c r="T167" s="144"/>
      <c r="AT167" s="141" t="s">
        <v>171</v>
      </c>
      <c r="AU167" s="141" t="s">
        <v>83</v>
      </c>
      <c r="AV167" s="13" t="s">
        <v>83</v>
      </c>
      <c r="AW167" s="13" t="s">
        <v>30</v>
      </c>
      <c r="AX167" s="13" t="s">
        <v>8</v>
      </c>
      <c r="AY167" s="141" t="s">
        <v>163</v>
      </c>
    </row>
    <row r="168" spans="1:65" s="2" customFormat="1" ht="24.2" customHeight="1">
      <c r="A168" s="29"/>
      <c r="B168" s="190"/>
      <c r="C168" s="210" t="s">
        <v>249</v>
      </c>
      <c r="D168" s="210" t="s">
        <v>165</v>
      </c>
      <c r="E168" s="211" t="s">
        <v>505</v>
      </c>
      <c r="F168" s="212" t="s">
        <v>506</v>
      </c>
      <c r="G168" s="213" t="s">
        <v>213</v>
      </c>
      <c r="H168" s="214">
        <v>0.379</v>
      </c>
      <c r="I168" s="175"/>
      <c r="J168" s="215">
        <f>ROUND(I168*H168,0)</f>
        <v>0</v>
      </c>
      <c r="K168" s="212" t="s">
        <v>178</v>
      </c>
      <c r="L168" s="30"/>
      <c r="M168" s="134" t="s">
        <v>1</v>
      </c>
      <c r="N168" s="135" t="s">
        <v>39</v>
      </c>
      <c r="O168" s="136">
        <v>14.551</v>
      </c>
      <c r="P168" s="136">
        <f>O168*H168</f>
        <v>5.5148289999999998</v>
      </c>
      <c r="Q168" s="136">
        <v>1.0627727796999999</v>
      </c>
      <c r="R168" s="136">
        <f>Q168*H168</f>
        <v>0.40279088350629999</v>
      </c>
      <c r="S168" s="136">
        <v>0</v>
      </c>
      <c r="T168" s="137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38" t="s">
        <v>169</v>
      </c>
      <c r="AT168" s="138" t="s">
        <v>165</v>
      </c>
      <c r="AU168" s="138" t="s">
        <v>83</v>
      </c>
      <c r="AY168" s="17" t="s">
        <v>163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7" t="s">
        <v>8</v>
      </c>
      <c r="BK168" s="139">
        <f>ROUND(I168*H168,0)</f>
        <v>0</v>
      </c>
      <c r="BL168" s="17" t="s">
        <v>169</v>
      </c>
      <c r="BM168" s="138" t="s">
        <v>507</v>
      </c>
    </row>
    <row r="169" spans="1:65" s="13" customFormat="1">
      <c r="B169" s="216"/>
      <c r="C169" s="217"/>
      <c r="D169" s="218" t="s">
        <v>171</v>
      </c>
      <c r="E169" s="219" t="s">
        <v>1</v>
      </c>
      <c r="F169" s="220" t="s">
        <v>508</v>
      </c>
      <c r="G169" s="217"/>
      <c r="H169" s="221">
        <v>0.379</v>
      </c>
      <c r="I169" s="217"/>
      <c r="J169" s="217"/>
      <c r="K169" s="217"/>
      <c r="L169" s="140"/>
      <c r="M169" s="142"/>
      <c r="N169" s="143"/>
      <c r="O169" s="143"/>
      <c r="P169" s="143"/>
      <c r="Q169" s="143"/>
      <c r="R169" s="143"/>
      <c r="S169" s="143"/>
      <c r="T169" s="144"/>
      <c r="AT169" s="141" t="s">
        <v>171</v>
      </c>
      <c r="AU169" s="141" t="s">
        <v>83</v>
      </c>
      <c r="AV169" s="13" t="s">
        <v>83</v>
      </c>
      <c r="AW169" s="13" t="s">
        <v>30</v>
      </c>
      <c r="AX169" s="13" t="s">
        <v>8</v>
      </c>
      <c r="AY169" s="141" t="s">
        <v>163</v>
      </c>
    </row>
    <row r="170" spans="1:65" s="12" customFormat="1" ht="22.9" customHeight="1">
      <c r="B170" s="203"/>
      <c r="C170" s="204"/>
      <c r="D170" s="205" t="s">
        <v>73</v>
      </c>
      <c r="E170" s="208" t="s">
        <v>193</v>
      </c>
      <c r="F170" s="208" t="s">
        <v>341</v>
      </c>
      <c r="G170" s="204"/>
      <c r="H170" s="204"/>
      <c r="I170" s="204"/>
      <c r="J170" s="209">
        <f>BK170</f>
        <v>0</v>
      </c>
      <c r="K170" s="204"/>
      <c r="L170" s="126"/>
      <c r="M170" s="128"/>
      <c r="N170" s="129"/>
      <c r="O170" s="129"/>
      <c r="P170" s="130">
        <f>SUM(P171:P173)</f>
        <v>0.65</v>
      </c>
      <c r="Q170" s="129"/>
      <c r="R170" s="130">
        <f>SUM(R171:R173)</f>
        <v>3.4320000000000002E-3</v>
      </c>
      <c r="S170" s="129"/>
      <c r="T170" s="131">
        <f>SUM(T171:T173)</f>
        <v>0</v>
      </c>
      <c r="AR170" s="127" t="s">
        <v>8</v>
      </c>
      <c r="AT170" s="132" t="s">
        <v>73</v>
      </c>
      <c r="AU170" s="132" t="s">
        <v>8</v>
      </c>
      <c r="AY170" s="127" t="s">
        <v>163</v>
      </c>
      <c r="BK170" s="133">
        <f>SUM(BK171:BK173)</f>
        <v>0</v>
      </c>
    </row>
    <row r="171" spans="1:65" s="2" customFormat="1" ht="14.45" customHeight="1">
      <c r="A171" s="29"/>
      <c r="B171" s="190"/>
      <c r="C171" s="210" t="s">
        <v>255</v>
      </c>
      <c r="D171" s="210" t="s">
        <v>165</v>
      </c>
      <c r="E171" s="211" t="s">
        <v>509</v>
      </c>
      <c r="F171" s="212" t="s">
        <v>510</v>
      </c>
      <c r="G171" s="213" t="s">
        <v>234</v>
      </c>
      <c r="H171" s="214">
        <v>26</v>
      </c>
      <c r="I171" s="175"/>
      <c r="J171" s="215">
        <f>ROUND(I171*H171,0)</f>
        <v>0</v>
      </c>
      <c r="K171" s="212" t="s">
        <v>178</v>
      </c>
      <c r="L171" s="30"/>
      <c r="M171" s="134" t="s">
        <v>1</v>
      </c>
      <c r="N171" s="135" t="s">
        <v>39</v>
      </c>
      <c r="O171" s="136">
        <v>2.5000000000000001E-2</v>
      </c>
      <c r="P171" s="136">
        <f>O171*H171</f>
        <v>0.65</v>
      </c>
      <c r="Q171" s="136">
        <v>1.3200000000000001E-4</v>
      </c>
      <c r="R171" s="136">
        <f>Q171*H171</f>
        <v>3.4320000000000002E-3</v>
      </c>
      <c r="S171" s="136">
        <v>0</v>
      </c>
      <c r="T171" s="137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38" t="s">
        <v>169</v>
      </c>
      <c r="AT171" s="138" t="s">
        <v>165</v>
      </c>
      <c r="AU171" s="138" t="s">
        <v>83</v>
      </c>
      <c r="AY171" s="17" t="s">
        <v>163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7" t="s">
        <v>8</v>
      </c>
      <c r="BK171" s="139">
        <f>ROUND(I171*H171,0)</f>
        <v>0</v>
      </c>
      <c r="BL171" s="17" t="s">
        <v>169</v>
      </c>
      <c r="BM171" s="138" t="s">
        <v>511</v>
      </c>
    </row>
    <row r="172" spans="1:65" s="13" customFormat="1">
      <c r="B172" s="216"/>
      <c r="C172" s="217"/>
      <c r="D172" s="218" t="s">
        <v>171</v>
      </c>
      <c r="E172" s="219" t="s">
        <v>1</v>
      </c>
      <c r="F172" s="220" t="s">
        <v>512</v>
      </c>
      <c r="G172" s="217"/>
      <c r="H172" s="221">
        <v>26</v>
      </c>
      <c r="I172" s="217"/>
      <c r="J172" s="217"/>
      <c r="K172" s="217"/>
      <c r="L172" s="140"/>
      <c r="M172" s="142"/>
      <c r="N172" s="143"/>
      <c r="O172" s="143"/>
      <c r="P172" s="143"/>
      <c r="Q172" s="143"/>
      <c r="R172" s="143"/>
      <c r="S172" s="143"/>
      <c r="T172" s="144"/>
      <c r="AT172" s="141" t="s">
        <v>171</v>
      </c>
      <c r="AU172" s="141" t="s">
        <v>83</v>
      </c>
      <c r="AV172" s="13" t="s">
        <v>83</v>
      </c>
      <c r="AW172" s="13" t="s">
        <v>30</v>
      </c>
      <c r="AX172" s="13" t="s">
        <v>74</v>
      </c>
      <c r="AY172" s="141" t="s">
        <v>163</v>
      </c>
    </row>
    <row r="173" spans="1:65" s="14" customFormat="1">
      <c r="B173" s="222"/>
      <c r="C173" s="223"/>
      <c r="D173" s="218" t="s">
        <v>171</v>
      </c>
      <c r="E173" s="224" t="s">
        <v>1</v>
      </c>
      <c r="F173" s="225" t="s">
        <v>173</v>
      </c>
      <c r="G173" s="223"/>
      <c r="H173" s="226">
        <v>26</v>
      </c>
      <c r="I173" s="223"/>
      <c r="J173" s="223"/>
      <c r="K173" s="223"/>
      <c r="L173" s="145"/>
      <c r="M173" s="147"/>
      <c r="N173" s="148"/>
      <c r="O173" s="148"/>
      <c r="P173" s="148"/>
      <c r="Q173" s="148"/>
      <c r="R173" s="148"/>
      <c r="S173" s="148"/>
      <c r="T173" s="149"/>
      <c r="AT173" s="146" t="s">
        <v>171</v>
      </c>
      <c r="AU173" s="146" t="s">
        <v>83</v>
      </c>
      <c r="AV173" s="14" t="s">
        <v>174</v>
      </c>
      <c r="AW173" s="14" t="s">
        <v>30</v>
      </c>
      <c r="AX173" s="14" t="s">
        <v>8</v>
      </c>
      <c r="AY173" s="146" t="s">
        <v>163</v>
      </c>
    </row>
    <row r="174" spans="1:65" s="12" customFormat="1" ht="22.9" customHeight="1">
      <c r="B174" s="203"/>
      <c r="C174" s="204"/>
      <c r="D174" s="205" t="s">
        <v>73</v>
      </c>
      <c r="E174" s="208" t="s">
        <v>206</v>
      </c>
      <c r="F174" s="208" t="s">
        <v>379</v>
      </c>
      <c r="G174" s="204"/>
      <c r="H174" s="204"/>
      <c r="I174" s="204"/>
      <c r="J174" s="209">
        <f>BK174</f>
        <v>0</v>
      </c>
      <c r="K174" s="204"/>
      <c r="L174" s="126"/>
      <c r="M174" s="128"/>
      <c r="N174" s="129"/>
      <c r="O174" s="129"/>
      <c r="P174" s="130">
        <f>SUM(P175:P181)</f>
        <v>4.5630000000000006</v>
      </c>
      <c r="Q174" s="129"/>
      <c r="R174" s="130">
        <f>SUM(R175:R181)</f>
        <v>1.0164219999999999</v>
      </c>
      <c r="S174" s="129"/>
      <c r="T174" s="131">
        <f>SUM(T175:T181)</f>
        <v>0</v>
      </c>
      <c r="AR174" s="127" t="s">
        <v>8</v>
      </c>
      <c r="AT174" s="132" t="s">
        <v>73</v>
      </c>
      <c r="AU174" s="132" t="s">
        <v>8</v>
      </c>
      <c r="AY174" s="127" t="s">
        <v>163</v>
      </c>
      <c r="BK174" s="133">
        <f>SUM(BK175:BK181)</f>
        <v>0</v>
      </c>
    </row>
    <row r="175" spans="1:65" s="2" customFormat="1" ht="24.2" customHeight="1">
      <c r="A175" s="29"/>
      <c r="B175" s="190"/>
      <c r="C175" s="210" t="s">
        <v>261</v>
      </c>
      <c r="D175" s="210" t="s">
        <v>165</v>
      </c>
      <c r="E175" s="211" t="s">
        <v>513</v>
      </c>
      <c r="F175" s="212" t="s">
        <v>514</v>
      </c>
      <c r="G175" s="213" t="s">
        <v>383</v>
      </c>
      <c r="H175" s="214">
        <v>1</v>
      </c>
      <c r="I175" s="175"/>
      <c r="J175" s="215">
        <f>ROUND(I175*H175,0)</f>
        <v>0</v>
      </c>
      <c r="K175" s="212" t="s">
        <v>178</v>
      </c>
      <c r="L175" s="30"/>
      <c r="M175" s="134" t="s">
        <v>1</v>
      </c>
      <c r="N175" s="135" t="s">
        <v>39</v>
      </c>
      <c r="O175" s="136">
        <v>1.2829999999999999</v>
      </c>
      <c r="P175" s="136">
        <f>O175*H175</f>
        <v>1.2829999999999999</v>
      </c>
      <c r="Q175" s="136">
        <v>0</v>
      </c>
      <c r="R175" s="136">
        <f>Q175*H175</f>
        <v>0</v>
      </c>
      <c r="S175" s="136">
        <v>0</v>
      </c>
      <c r="T175" s="137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38" t="s">
        <v>169</v>
      </c>
      <c r="AT175" s="138" t="s">
        <v>165</v>
      </c>
      <c r="AU175" s="138" t="s">
        <v>83</v>
      </c>
      <c r="AY175" s="17" t="s">
        <v>163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7" t="s">
        <v>8</v>
      </c>
      <c r="BK175" s="139">
        <f>ROUND(I175*H175,0)</f>
        <v>0</v>
      </c>
      <c r="BL175" s="17" t="s">
        <v>169</v>
      </c>
      <c r="BM175" s="138" t="s">
        <v>515</v>
      </c>
    </row>
    <row r="176" spans="1:65" s="13" customFormat="1">
      <c r="B176" s="216"/>
      <c r="C176" s="217"/>
      <c r="D176" s="218" t="s">
        <v>171</v>
      </c>
      <c r="E176" s="219" t="s">
        <v>1</v>
      </c>
      <c r="F176" s="220" t="s">
        <v>516</v>
      </c>
      <c r="G176" s="217"/>
      <c r="H176" s="221">
        <v>1</v>
      </c>
      <c r="I176" s="217"/>
      <c r="J176" s="217"/>
      <c r="K176" s="217"/>
      <c r="L176" s="140"/>
      <c r="M176" s="142"/>
      <c r="N176" s="143"/>
      <c r="O176" s="143"/>
      <c r="P176" s="143"/>
      <c r="Q176" s="143"/>
      <c r="R176" s="143"/>
      <c r="S176" s="143"/>
      <c r="T176" s="144"/>
      <c r="AT176" s="141" t="s">
        <v>171</v>
      </c>
      <c r="AU176" s="141" t="s">
        <v>83</v>
      </c>
      <c r="AV176" s="13" t="s">
        <v>83</v>
      </c>
      <c r="AW176" s="13" t="s">
        <v>30</v>
      </c>
      <c r="AX176" s="13" t="s">
        <v>8</v>
      </c>
      <c r="AY176" s="141" t="s">
        <v>163</v>
      </c>
    </row>
    <row r="177" spans="1:65" s="2" customFormat="1" ht="24.2" customHeight="1">
      <c r="A177" s="29"/>
      <c r="B177" s="190"/>
      <c r="C177" s="227" t="s">
        <v>7</v>
      </c>
      <c r="D177" s="227" t="s">
        <v>238</v>
      </c>
      <c r="E177" s="228" t="s">
        <v>517</v>
      </c>
      <c r="F177" s="229" t="s">
        <v>518</v>
      </c>
      <c r="G177" s="230" t="s">
        <v>383</v>
      </c>
      <c r="H177" s="231">
        <v>1</v>
      </c>
      <c r="I177" s="176"/>
      <c r="J177" s="232">
        <f>ROUND(I177*H177,0)</f>
        <v>0</v>
      </c>
      <c r="K177" s="229" t="s">
        <v>1</v>
      </c>
      <c r="L177" s="150"/>
      <c r="M177" s="151" t="s">
        <v>1</v>
      </c>
      <c r="N177" s="152" t="s">
        <v>39</v>
      </c>
      <c r="O177" s="136">
        <v>0</v>
      </c>
      <c r="P177" s="136">
        <f>O177*H177</f>
        <v>0</v>
      </c>
      <c r="Q177" s="136">
        <v>1</v>
      </c>
      <c r="R177" s="136">
        <f>Q177*H177</f>
        <v>1</v>
      </c>
      <c r="S177" s="136">
        <v>0</v>
      </c>
      <c r="T177" s="137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38" t="s">
        <v>201</v>
      </c>
      <c r="AT177" s="138" t="s">
        <v>238</v>
      </c>
      <c r="AU177" s="138" t="s">
        <v>83</v>
      </c>
      <c r="AY177" s="17" t="s">
        <v>163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7" t="s">
        <v>8</v>
      </c>
      <c r="BK177" s="139">
        <f>ROUND(I177*H177,0)</f>
        <v>0</v>
      </c>
      <c r="BL177" s="17" t="s">
        <v>169</v>
      </c>
      <c r="BM177" s="138" t="s">
        <v>519</v>
      </c>
    </row>
    <row r="178" spans="1:65" s="2" customFormat="1" ht="24.2" customHeight="1">
      <c r="A178" s="29"/>
      <c r="B178" s="190"/>
      <c r="C178" s="210" t="s">
        <v>269</v>
      </c>
      <c r="D178" s="210" t="s">
        <v>165</v>
      </c>
      <c r="E178" s="211" t="s">
        <v>520</v>
      </c>
      <c r="F178" s="212" t="s">
        <v>521</v>
      </c>
      <c r="G178" s="213" t="s">
        <v>246</v>
      </c>
      <c r="H178" s="214">
        <v>2</v>
      </c>
      <c r="I178" s="175"/>
      <c r="J178" s="215">
        <f>ROUND(I178*H178,0)</f>
        <v>0</v>
      </c>
      <c r="K178" s="212" t="s">
        <v>178</v>
      </c>
      <c r="L178" s="30"/>
      <c r="M178" s="134" t="s">
        <v>1</v>
      </c>
      <c r="N178" s="135" t="s">
        <v>39</v>
      </c>
      <c r="O178" s="136">
        <v>0.21</v>
      </c>
      <c r="P178" s="136">
        <f>O178*H178</f>
        <v>0.42</v>
      </c>
      <c r="Q178" s="136">
        <v>7.0350000000000002E-4</v>
      </c>
      <c r="R178" s="136">
        <f>Q178*H178</f>
        <v>1.407E-3</v>
      </c>
      <c r="S178" s="136">
        <v>0</v>
      </c>
      <c r="T178" s="137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38" t="s">
        <v>169</v>
      </c>
      <c r="AT178" s="138" t="s">
        <v>165</v>
      </c>
      <c r="AU178" s="138" t="s">
        <v>83</v>
      </c>
      <c r="AY178" s="17" t="s">
        <v>163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7" t="s">
        <v>8</v>
      </c>
      <c r="BK178" s="139">
        <f>ROUND(I178*H178,0)</f>
        <v>0</v>
      </c>
      <c r="BL178" s="17" t="s">
        <v>169</v>
      </c>
      <c r="BM178" s="138" t="s">
        <v>522</v>
      </c>
    </row>
    <row r="179" spans="1:65" s="13" customFormat="1">
      <c r="B179" s="216"/>
      <c r="C179" s="217"/>
      <c r="D179" s="218" t="s">
        <v>171</v>
      </c>
      <c r="E179" s="219" t="s">
        <v>1</v>
      </c>
      <c r="F179" s="220" t="s">
        <v>523</v>
      </c>
      <c r="G179" s="217"/>
      <c r="H179" s="221">
        <v>2</v>
      </c>
      <c r="I179" s="217"/>
      <c r="J179" s="217"/>
      <c r="K179" s="217"/>
      <c r="L179" s="140"/>
      <c r="M179" s="142"/>
      <c r="N179" s="143"/>
      <c r="O179" s="143"/>
      <c r="P179" s="143"/>
      <c r="Q179" s="143"/>
      <c r="R179" s="143"/>
      <c r="S179" s="143"/>
      <c r="T179" s="144"/>
      <c r="AT179" s="141" t="s">
        <v>171</v>
      </c>
      <c r="AU179" s="141" t="s">
        <v>83</v>
      </c>
      <c r="AV179" s="13" t="s">
        <v>83</v>
      </c>
      <c r="AW179" s="13" t="s">
        <v>30</v>
      </c>
      <c r="AX179" s="13" t="s">
        <v>8</v>
      </c>
      <c r="AY179" s="141" t="s">
        <v>163</v>
      </c>
    </row>
    <row r="180" spans="1:65" s="2" customFormat="1" ht="24.2" customHeight="1">
      <c r="A180" s="29"/>
      <c r="B180" s="190"/>
      <c r="C180" s="210" t="s">
        <v>274</v>
      </c>
      <c r="D180" s="210" t="s">
        <v>165</v>
      </c>
      <c r="E180" s="211" t="s">
        <v>524</v>
      </c>
      <c r="F180" s="212" t="s">
        <v>525</v>
      </c>
      <c r="G180" s="213" t="s">
        <v>246</v>
      </c>
      <c r="H180" s="214">
        <v>11</v>
      </c>
      <c r="I180" s="175"/>
      <c r="J180" s="215">
        <f>ROUND(I180*H180,0)</f>
        <v>0</v>
      </c>
      <c r="K180" s="212" t="s">
        <v>178</v>
      </c>
      <c r="L180" s="30"/>
      <c r="M180" s="134" t="s">
        <v>1</v>
      </c>
      <c r="N180" s="135" t="s">
        <v>39</v>
      </c>
      <c r="O180" s="136">
        <v>0.26</v>
      </c>
      <c r="P180" s="136">
        <f>O180*H180</f>
        <v>2.8600000000000003</v>
      </c>
      <c r="Q180" s="136">
        <v>1.3649999999999999E-3</v>
      </c>
      <c r="R180" s="136">
        <f>Q180*H180</f>
        <v>1.5014999999999999E-2</v>
      </c>
      <c r="S180" s="136">
        <v>0</v>
      </c>
      <c r="T180" s="137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38" t="s">
        <v>169</v>
      </c>
      <c r="AT180" s="138" t="s">
        <v>165</v>
      </c>
      <c r="AU180" s="138" t="s">
        <v>83</v>
      </c>
      <c r="AY180" s="17" t="s">
        <v>163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7" t="s">
        <v>8</v>
      </c>
      <c r="BK180" s="139">
        <f>ROUND(I180*H180,0)</f>
        <v>0</v>
      </c>
      <c r="BL180" s="17" t="s">
        <v>169</v>
      </c>
      <c r="BM180" s="138" t="s">
        <v>526</v>
      </c>
    </row>
    <row r="181" spans="1:65" s="13" customFormat="1">
      <c r="B181" s="216"/>
      <c r="C181" s="217"/>
      <c r="D181" s="218" t="s">
        <v>171</v>
      </c>
      <c r="E181" s="219" t="s">
        <v>1</v>
      </c>
      <c r="F181" s="220" t="s">
        <v>527</v>
      </c>
      <c r="G181" s="217"/>
      <c r="H181" s="221">
        <v>11</v>
      </c>
      <c r="I181" s="217"/>
      <c r="J181" s="217"/>
      <c r="K181" s="217"/>
      <c r="L181" s="140"/>
      <c r="M181" s="142"/>
      <c r="N181" s="143"/>
      <c r="O181" s="143"/>
      <c r="P181" s="143"/>
      <c r="Q181" s="143"/>
      <c r="R181" s="143"/>
      <c r="S181" s="143"/>
      <c r="T181" s="144"/>
      <c r="AT181" s="141" t="s">
        <v>171</v>
      </c>
      <c r="AU181" s="141" t="s">
        <v>83</v>
      </c>
      <c r="AV181" s="13" t="s">
        <v>83</v>
      </c>
      <c r="AW181" s="13" t="s">
        <v>30</v>
      </c>
      <c r="AX181" s="13" t="s">
        <v>8</v>
      </c>
      <c r="AY181" s="141" t="s">
        <v>163</v>
      </c>
    </row>
    <row r="182" spans="1:65" s="12" customFormat="1" ht="22.9" customHeight="1">
      <c r="B182" s="203"/>
      <c r="C182" s="204"/>
      <c r="D182" s="205" t="s">
        <v>73</v>
      </c>
      <c r="E182" s="208" t="s">
        <v>424</v>
      </c>
      <c r="F182" s="208" t="s">
        <v>425</v>
      </c>
      <c r="G182" s="204"/>
      <c r="H182" s="204"/>
      <c r="I182" s="204"/>
      <c r="J182" s="209">
        <f>BK182</f>
        <v>0</v>
      </c>
      <c r="K182" s="204"/>
      <c r="L182" s="126"/>
      <c r="M182" s="128"/>
      <c r="N182" s="129"/>
      <c r="O182" s="129"/>
      <c r="P182" s="130">
        <f>P183</f>
        <v>7.8128959999999994</v>
      </c>
      <c r="Q182" s="129"/>
      <c r="R182" s="130">
        <f>R183</f>
        <v>0</v>
      </c>
      <c r="S182" s="129"/>
      <c r="T182" s="131">
        <f>T183</f>
        <v>0</v>
      </c>
      <c r="AR182" s="127" t="s">
        <v>8</v>
      </c>
      <c r="AT182" s="132" t="s">
        <v>73</v>
      </c>
      <c r="AU182" s="132" t="s">
        <v>8</v>
      </c>
      <c r="AY182" s="127" t="s">
        <v>163</v>
      </c>
      <c r="BK182" s="133">
        <f>BK183</f>
        <v>0</v>
      </c>
    </row>
    <row r="183" spans="1:65" s="2" customFormat="1" ht="24.2" customHeight="1">
      <c r="A183" s="29"/>
      <c r="B183" s="190"/>
      <c r="C183" s="210" t="s">
        <v>279</v>
      </c>
      <c r="D183" s="210" t="s">
        <v>165</v>
      </c>
      <c r="E183" s="211" t="s">
        <v>528</v>
      </c>
      <c r="F183" s="212" t="s">
        <v>529</v>
      </c>
      <c r="G183" s="213" t="s">
        <v>213</v>
      </c>
      <c r="H183" s="214">
        <v>37.561999999999998</v>
      </c>
      <c r="I183" s="175"/>
      <c r="J183" s="215">
        <f>ROUND(I183*H183,0)</f>
        <v>0</v>
      </c>
      <c r="K183" s="212" t="s">
        <v>178</v>
      </c>
      <c r="L183" s="30"/>
      <c r="M183" s="158" t="s">
        <v>1</v>
      </c>
      <c r="N183" s="159" t="s">
        <v>39</v>
      </c>
      <c r="O183" s="160">
        <v>0.20799999999999999</v>
      </c>
      <c r="P183" s="160">
        <f>O183*H183</f>
        <v>7.8128959999999994</v>
      </c>
      <c r="Q183" s="160">
        <v>0</v>
      </c>
      <c r="R183" s="160">
        <f>Q183*H183</f>
        <v>0</v>
      </c>
      <c r="S183" s="160">
        <v>0</v>
      </c>
      <c r="T183" s="161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38" t="s">
        <v>169</v>
      </c>
      <c r="AT183" s="138" t="s">
        <v>165</v>
      </c>
      <c r="AU183" s="138" t="s">
        <v>83</v>
      </c>
      <c r="AY183" s="17" t="s">
        <v>163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7" t="s">
        <v>8</v>
      </c>
      <c r="BK183" s="139">
        <f>ROUND(I183*H183,0)</f>
        <v>0</v>
      </c>
      <c r="BL183" s="17" t="s">
        <v>169</v>
      </c>
      <c r="BM183" s="138" t="s">
        <v>530</v>
      </c>
    </row>
    <row r="184" spans="1:65" s="2" customFormat="1" ht="6.95" customHeight="1">
      <c r="A184" s="29"/>
      <c r="B184" s="239"/>
      <c r="C184" s="240"/>
      <c r="D184" s="240"/>
      <c r="E184" s="240"/>
      <c r="F184" s="240"/>
      <c r="G184" s="240"/>
      <c r="H184" s="240"/>
      <c r="I184" s="240"/>
      <c r="J184" s="240"/>
      <c r="K184" s="240"/>
      <c r="L184" s="30"/>
      <c r="M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</row>
  </sheetData>
  <sheetProtection password="D62F" sheet="1" objects="1" scenarios="1"/>
  <autoFilter ref="C122:K183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2"/>
  <sheetViews>
    <sheetView showGridLines="0" topLeftCell="A176" workbookViewId="0">
      <selection activeCell="H186" sqref="H18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>
      <c r="A1" s="88"/>
    </row>
    <row r="2" spans="1:56" s="1" customFormat="1" ht="36.950000000000003" customHeight="1">
      <c r="L2" s="292" t="s">
        <v>5</v>
      </c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89</v>
      </c>
      <c r="AZ2" s="89" t="s">
        <v>117</v>
      </c>
      <c r="BA2" s="89" t="s">
        <v>531</v>
      </c>
      <c r="BB2" s="89" t="s">
        <v>1</v>
      </c>
      <c r="BC2" s="89" t="s">
        <v>532</v>
      </c>
      <c r="BD2" s="89" t="s">
        <v>83</v>
      </c>
    </row>
    <row r="3" spans="1:56" s="1" customFormat="1" ht="6.95" customHeight="1"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20"/>
      <c r="AT3" s="17" t="s">
        <v>83</v>
      </c>
      <c r="AZ3" s="89" t="s">
        <v>127</v>
      </c>
      <c r="BA3" s="89" t="s">
        <v>533</v>
      </c>
      <c r="BB3" s="89" t="s">
        <v>1</v>
      </c>
      <c r="BC3" s="89" t="s">
        <v>534</v>
      </c>
      <c r="BD3" s="89" t="s">
        <v>83</v>
      </c>
    </row>
    <row r="4" spans="1:56" s="1" customFormat="1" ht="24.95" customHeight="1">
      <c r="B4" s="243"/>
      <c r="C4" s="88"/>
      <c r="D4" s="191" t="s">
        <v>120</v>
      </c>
      <c r="E4" s="88"/>
      <c r="F4" s="88"/>
      <c r="G4" s="88"/>
      <c r="H4" s="88"/>
      <c r="I4" s="88"/>
      <c r="J4" s="88"/>
      <c r="K4" s="88"/>
      <c r="L4" s="20"/>
      <c r="M4" s="90" t="s">
        <v>11</v>
      </c>
      <c r="AT4" s="17" t="s">
        <v>3</v>
      </c>
      <c r="AZ4" s="89" t="s">
        <v>535</v>
      </c>
      <c r="BA4" s="89" t="s">
        <v>536</v>
      </c>
      <c r="BB4" s="89" t="s">
        <v>1</v>
      </c>
      <c r="BC4" s="89" t="s">
        <v>537</v>
      </c>
      <c r="BD4" s="89" t="s">
        <v>83</v>
      </c>
    </row>
    <row r="5" spans="1:56" s="1" customFormat="1" ht="6.95" customHeight="1">
      <c r="B5" s="243"/>
      <c r="C5" s="88"/>
      <c r="D5" s="88"/>
      <c r="E5" s="88"/>
      <c r="F5" s="88"/>
      <c r="G5" s="88"/>
      <c r="H5" s="88"/>
      <c r="I5" s="88"/>
      <c r="J5" s="88"/>
      <c r="K5" s="88"/>
      <c r="L5" s="20"/>
      <c r="AZ5" s="89" t="s">
        <v>538</v>
      </c>
      <c r="BA5" s="89" t="s">
        <v>539</v>
      </c>
      <c r="BB5" s="89" t="s">
        <v>1</v>
      </c>
      <c r="BC5" s="89" t="s">
        <v>540</v>
      </c>
      <c r="BD5" s="89" t="s">
        <v>83</v>
      </c>
    </row>
    <row r="6" spans="1:56" s="1" customFormat="1" ht="12" customHeight="1">
      <c r="B6" s="243"/>
      <c r="C6" s="88"/>
      <c r="D6" s="193" t="s">
        <v>15</v>
      </c>
      <c r="E6" s="88"/>
      <c r="F6" s="88"/>
      <c r="G6" s="88"/>
      <c r="H6" s="88"/>
      <c r="I6" s="88"/>
      <c r="J6" s="88"/>
      <c r="K6" s="88"/>
      <c r="L6" s="20"/>
      <c r="AZ6" s="89" t="s">
        <v>541</v>
      </c>
      <c r="BA6" s="89" t="s">
        <v>542</v>
      </c>
      <c r="BB6" s="89" t="s">
        <v>1</v>
      </c>
      <c r="BC6" s="89" t="s">
        <v>543</v>
      </c>
      <c r="BD6" s="89" t="s">
        <v>83</v>
      </c>
    </row>
    <row r="7" spans="1:56" s="1" customFormat="1" ht="16.5" customHeight="1">
      <c r="B7" s="243"/>
      <c r="C7" s="88"/>
      <c r="D7" s="88"/>
      <c r="E7" s="319" t="str">
        <f>'Rekapitulace stavby'!K6</f>
        <v>Expozice Jihozápadní Afrika, ZOO Dvůr Králové a.s. - Změna B, 3.etapa-3.část</v>
      </c>
      <c r="F7" s="320"/>
      <c r="G7" s="320"/>
      <c r="H7" s="320"/>
      <c r="I7" s="88"/>
      <c r="J7" s="88"/>
      <c r="K7" s="88"/>
      <c r="L7" s="20"/>
    </row>
    <row r="8" spans="1:56" s="2" customFormat="1" ht="12" customHeight="1">
      <c r="A8" s="29"/>
      <c r="B8" s="190"/>
      <c r="C8" s="192"/>
      <c r="D8" s="193" t="s">
        <v>130</v>
      </c>
      <c r="E8" s="192"/>
      <c r="F8" s="192"/>
      <c r="G8" s="192"/>
      <c r="H8" s="192"/>
      <c r="I8" s="192"/>
      <c r="J8" s="192"/>
      <c r="K8" s="192"/>
      <c r="L8" s="3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56" s="2" customFormat="1" ht="16.5" customHeight="1">
      <c r="A9" s="29"/>
      <c r="B9" s="190"/>
      <c r="C9" s="192"/>
      <c r="D9" s="192"/>
      <c r="E9" s="321" t="s">
        <v>1437</v>
      </c>
      <c r="F9" s="322"/>
      <c r="G9" s="322"/>
      <c r="H9" s="322"/>
      <c r="I9" s="192"/>
      <c r="J9" s="192"/>
      <c r="K9" s="192"/>
      <c r="L9" s="3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56" s="2" customFormat="1">
      <c r="A10" s="29"/>
      <c r="B10" s="190"/>
      <c r="C10" s="192"/>
      <c r="D10" s="192"/>
      <c r="E10" s="192"/>
      <c r="F10" s="192"/>
      <c r="G10" s="192"/>
      <c r="H10" s="192"/>
      <c r="I10" s="192"/>
      <c r="J10" s="192"/>
      <c r="K10" s="192"/>
      <c r="L10" s="3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56" s="2" customFormat="1" ht="12" customHeight="1">
      <c r="A11" s="29"/>
      <c r="B11" s="190"/>
      <c r="C11" s="192"/>
      <c r="D11" s="193" t="s">
        <v>16</v>
      </c>
      <c r="E11" s="192"/>
      <c r="F11" s="194" t="s">
        <v>1</v>
      </c>
      <c r="G11" s="192"/>
      <c r="H11" s="192"/>
      <c r="I11" s="193" t="s">
        <v>17</v>
      </c>
      <c r="J11" s="194" t="s">
        <v>1</v>
      </c>
      <c r="K11" s="192"/>
      <c r="L11" s="3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56" s="2" customFormat="1" ht="12" customHeight="1">
      <c r="A12" s="29"/>
      <c r="B12" s="190"/>
      <c r="C12" s="192"/>
      <c r="D12" s="193" t="s">
        <v>18</v>
      </c>
      <c r="E12" s="192"/>
      <c r="F12" s="194" t="s">
        <v>19</v>
      </c>
      <c r="G12" s="192"/>
      <c r="H12" s="192"/>
      <c r="I12" s="193" t="s">
        <v>20</v>
      </c>
      <c r="J12" s="195" t="str">
        <f>'Rekapitulace stavby'!AN8</f>
        <v>11. 5. 2021</v>
      </c>
      <c r="K12" s="192"/>
      <c r="L12" s="3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56" s="2" customFormat="1" ht="10.9" customHeight="1">
      <c r="A13" s="29"/>
      <c r="B13" s="190"/>
      <c r="C13" s="192"/>
      <c r="D13" s="192"/>
      <c r="E13" s="192"/>
      <c r="F13" s="192"/>
      <c r="G13" s="192"/>
      <c r="H13" s="192"/>
      <c r="I13" s="192"/>
      <c r="J13" s="192"/>
      <c r="K13" s="192"/>
      <c r="L13" s="3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56" s="2" customFormat="1" ht="12" customHeight="1">
      <c r="A14" s="29"/>
      <c r="B14" s="190"/>
      <c r="C14" s="192"/>
      <c r="D14" s="193" t="s">
        <v>22</v>
      </c>
      <c r="E14" s="192"/>
      <c r="F14" s="192"/>
      <c r="G14" s="192"/>
      <c r="H14" s="192"/>
      <c r="I14" s="193" t="s">
        <v>23</v>
      </c>
      <c r="J14" s="194" t="s">
        <v>1</v>
      </c>
      <c r="K14" s="192"/>
      <c r="L14" s="3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56" s="2" customFormat="1" ht="18" customHeight="1">
      <c r="A15" s="29"/>
      <c r="B15" s="190"/>
      <c r="C15" s="192"/>
      <c r="D15" s="192"/>
      <c r="E15" s="194" t="s">
        <v>24</v>
      </c>
      <c r="F15" s="192"/>
      <c r="G15" s="192"/>
      <c r="H15" s="192"/>
      <c r="I15" s="193" t="s">
        <v>25</v>
      </c>
      <c r="J15" s="194" t="s">
        <v>1</v>
      </c>
      <c r="K15" s="192"/>
      <c r="L15" s="3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56" s="2" customFormat="1" ht="6.95" customHeight="1">
      <c r="A16" s="29"/>
      <c r="B16" s="190"/>
      <c r="C16" s="192"/>
      <c r="D16" s="192"/>
      <c r="E16" s="192"/>
      <c r="F16" s="192"/>
      <c r="G16" s="192"/>
      <c r="H16" s="192"/>
      <c r="I16" s="192"/>
      <c r="J16" s="192"/>
      <c r="K16" s="192"/>
      <c r="L16" s="3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190"/>
      <c r="C17" s="192"/>
      <c r="D17" s="193" t="s">
        <v>26</v>
      </c>
      <c r="E17" s="192"/>
      <c r="F17" s="192"/>
      <c r="G17" s="192"/>
      <c r="H17" s="192"/>
      <c r="I17" s="193" t="s">
        <v>23</v>
      </c>
      <c r="J17" s="194" t="str">
        <f>'Rekapitulace stavby'!AN13</f>
        <v/>
      </c>
      <c r="K17" s="192"/>
      <c r="L17" s="3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190"/>
      <c r="C18" s="192"/>
      <c r="D18" s="192"/>
      <c r="E18" s="325" t="str">
        <f>'Rekapitulace stavby'!E14</f>
        <v xml:space="preserve"> </v>
      </c>
      <c r="F18" s="325"/>
      <c r="G18" s="325"/>
      <c r="H18" s="325"/>
      <c r="I18" s="193" t="s">
        <v>25</v>
      </c>
      <c r="J18" s="194" t="str">
        <f>'Rekapitulace stavby'!AN14</f>
        <v/>
      </c>
      <c r="K18" s="192"/>
      <c r="L18" s="3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190"/>
      <c r="C19" s="192"/>
      <c r="D19" s="192"/>
      <c r="E19" s="192"/>
      <c r="F19" s="192"/>
      <c r="G19" s="192"/>
      <c r="H19" s="192"/>
      <c r="I19" s="192"/>
      <c r="J19" s="192"/>
      <c r="K19" s="192"/>
      <c r="L19" s="3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190"/>
      <c r="C20" s="192"/>
      <c r="D20" s="193" t="s">
        <v>28</v>
      </c>
      <c r="E20" s="192"/>
      <c r="F20" s="192"/>
      <c r="G20" s="192"/>
      <c r="H20" s="192"/>
      <c r="I20" s="193" t="s">
        <v>23</v>
      </c>
      <c r="J20" s="194" t="s">
        <v>1</v>
      </c>
      <c r="K20" s="192"/>
      <c r="L20" s="3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190"/>
      <c r="C21" s="192"/>
      <c r="D21" s="192"/>
      <c r="E21" s="194" t="s">
        <v>29</v>
      </c>
      <c r="F21" s="192"/>
      <c r="G21" s="192"/>
      <c r="H21" s="192"/>
      <c r="I21" s="193" t="s">
        <v>25</v>
      </c>
      <c r="J21" s="194" t="s">
        <v>1</v>
      </c>
      <c r="K21" s="192"/>
      <c r="L21" s="3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190"/>
      <c r="C22" s="192"/>
      <c r="D22" s="192"/>
      <c r="E22" s="192"/>
      <c r="F22" s="192"/>
      <c r="G22" s="192"/>
      <c r="H22" s="192"/>
      <c r="I22" s="192"/>
      <c r="J22" s="192"/>
      <c r="K22" s="192"/>
      <c r="L22" s="3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190"/>
      <c r="C23" s="192"/>
      <c r="D23" s="193" t="s">
        <v>31</v>
      </c>
      <c r="E23" s="192"/>
      <c r="F23" s="192"/>
      <c r="G23" s="192"/>
      <c r="H23" s="192"/>
      <c r="I23" s="193" t="s">
        <v>23</v>
      </c>
      <c r="J23" s="194" t="s">
        <v>1</v>
      </c>
      <c r="K23" s="192"/>
      <c r="L23" s="38"/>
      <c r="S23" s="29"/>
      <c r="T23" s="29"/>
      <c r="U23" s="29"/>
      <c r="V23" s="282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190"/>
      <c r="C24" s="192"/>
      <c r="D24" s="192"/>
      <c r="E24" s="194" t="s">
        <v>32</v>
      </c>
      <c r="F24" s="192"/>
      <c r="G24" s="192"/>
      <c r="H24" s="192"/>
      <c r="I24" s="193" t="s">
        <v>25</v>
      </c>
      <c r="J24" s="194" t="s">
        <v>1</v>
      </c>
      <c r="K24" s="192"/>
      <c r="L24" s="3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190"/>
      <c r="C25" s="192"/>
      <c r="D25" s="192"/>
      <c r="E25" s="192"/>
      <c r="F25" s="192"/>
      <c r="G25" s="192"/>
      <c r="H25" s="192"/>
      <c r="I25" s="192"/>
      <c r="J25" s="192"/>
      <c r="K25" s="192"/>
      <c r="L25" s="3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190"/>
      <c r="C26" s="192"/>
      <c r="D26" s="193" t="s">
        <v>33</v>
      </c>
      <c r="E26" s="192"/>
      <c r="F26" s="192"/>
      <c r="G26" s="192"/>
      <c r="H26" s="192"/>
      <c r="I26" s="192"/>
      <c r="J26" s="192"/>
      <c r="K26" s="192"/>
      <c r="L26" s="3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244"/>
      <c r="C27" s="245"/>
      <c r="D27" s="245"/>
      <c r="E27" s="326" t="s">
        <v>1</v>
      </c>
      <c r="F27" s="326"/>
      <c r="G27" s="326"/>
      <c r="H27" s="326"/>
      <c r="I27" s="245"/>
      <c r="J27" s="245"/>
      <c r="K27" s="245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190"/>
      <c r="C28" s="192"/>
      <c r="D28" s="192"/>
      <c r="E28" s="192"/>
      <c r="F28" s="192"/>
      <c r="G28" s="192"/>
      <c r="H28" s="192"/>
      <c r="I28" s="192"/>
      <c r="J28" s="192"/>
      <c r="K28" s="192"/>
      <c r="L28" s="3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190"/>
      <c r="C29" s="192"/>
      <c r="D29" s="246"/>
      <c r="E29" s="246"/>
      <c r="F29" s="246"/>
      <c r="G29" s="246"/>
      <c r="H29" s="246"/>
      <c r="I29" s="246"/>
      <c r="J29" s="246"/>
      <c r="K29" s="246"/>
      <c r="L29" s="3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190"/>
      <c r="C30" s="192"/>
      <c r="D30" s="247" t="s">
        <v>34</v>
      </c>
      <c r="E30" s="192"/>
      <c r="F30" s="192"/>
      <c r="G30" s="192"/>
      <c r="H30" s="192"/>
      <c r="I30" s="192"/>
      <c r="J30" s="248">
        <f>ROUND(J122, 0)</f>
        <v>0</v>
      </c>
      <c r="K30" s="192"/>
      <c r="L30" s="3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190"/>
      <c r="C31" s="192"/>
      <c r="D31" s="246"/>
      <c r="E31" s="246"/>
      <c r="F31" s="246"/>
      <c r="G31" s="246"/>
      <c r="H31" s="246"/>
      <c r="I31" s="246"/>
      <c r="J31" s="246"/>
      <c r="K31" s="246"/>
      <c r="L31" s="3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190"/>
      <c r="C32" s="192"/>
      <c r="D32" s="192"/>
      <c r="E32" s="192"/>
      <c r="F32" s="249" t="s">
        <v>36</v>
      </c>
      <c r="G32" s="192"/>
      <c r="H32" s="192"/>
      <c r="I32" s="249" t="s">
        <v>35</v>
      </c>
      <c r="J32" s="249" t="s">
        <v>37</v>
      </c>
      <c r="K32" s="192"/>
      <c r="L32" s="3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190"/>
      <c r="C33" s="192"/>
      <c r="D33" s="250" t="s">
        <v>38</v>
      </c>
      <c r="E33" s="193" t="s">
        <v>39</v>
      </c>
      <c r="F33" s="251">
        <f>ROUND((SUM(BE122:BE191)),  0)</f>
        <v>0</v>
      </c>
      <c r="G33" s="192"/>
      <c r="H33" s="192"/>
      <c r="I33" s="252">
        <v>0.21</v>
      </c>
      <c r="J33" s="251">
        <f>ROUND(((SUM(BE122:BE191))*I33),  0)</f>
        <v>0</v>
      </c>
      <c r="K33" s="192"/>
      <c r="L33" s="3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190"/>
      <c r="C34" s="192"/>
      <c r="D34" s="192"/>
      <c r="E34" s="193" t="s">
        <v>40</v>
      </c>
      <c r="F34" s="251">
        <f>ROUND((SUM(BF122:BF191)),  0)</f>
        <v>0</v>
      </c>
      <c r="G34" s="192"/>
      <c r="H34" s="192"/>
      <c r="I34" s="252">
        <v>0.15</v>
      </c>
      <c r="J34" s="251">
        <f>ROUND(((SUM(BF122:BF191))*I34),  0)</f>
        <v>0</v>
      </c>
      <c r="K34" s="192"/>
      <c r="L34" s="3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190"/>
      <c r="C35" s="192"/>
      <c r="D35" s="192"/>
      <c r="E35" s="193" t="s">
        <v>41</v>
      </c>
      <c r="F35" s="251">
        <f>ROUND((SUM(BG122:BG191)),  0)</f>
        <v>0</v>
      </c>
      <c r="G35" s="192"/>
      <c r="H35" s="192"/>
      <c r="I35" s="252">
        <v>0.21</v>
      </c>
      <c r="J35" s="251">
        <f>0</f>
        <v>0</v>
      </c>
      <c r="K35" s="192"/>
      <c r="L35" s="3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190"/>
      <c r="C36" s="192"/>
      <c r="D36" s="192"/>
      <c r="E36" s="193" t="s">
        <v>42</v>
      </c>
      <c r="F36" s="251">
        <f>ROUND((SUM(BH122:BH191)),  0)</f>
        <v>0</v>
      </c>
      <c r="G36" s="192"/>
      <c r="H36" s="192"/>
      <c r="I36" s="252">
        <v>0.15</v>
      </c>
      <c r="J36" s="251">
        <f>0</f>
        <v>0</v>
      </c>
      <c r="K36" s="192"/>
      <c r="L36" s="3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190"/>
      <c r="C37" s="192"/>
      <c r="D37" s="192"/>
      <c r="E37" s="193" t="s">
        <v>43</v>
      </c>
      <c r="F37" s="251">
        <f>ROUND((SUM(BI122:BI191)),  0)</f>
        <v>0</v>
      </c>
      <c r="G37" s="192"/>
      <c r="H37" s="192"/>
      <c r="I37" s="252">
        <v>0</v>
      </c>
      <c r="J37" s="251">
        <f>0</f>
        <v>0</v>
      </c>
      <c r="K37" s="192"/>
      <c r="L37" s="3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190"/>
      <c r="C38" s="192"/>
      <c r="D38" s="192"/>
      <c r="E38" s="192"/>
      <c r="F38" s="192"/>
      <c r="G38" s="192"/>
      <c r="H38" s="192"/>
      <c r="I38" s="192"/>
      <c r="J38" s="192"/>
      <c r="K38" s="192"/>
      <c r="L38" s="3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190"/>
      <c r="C39" s="253"/>
      <c r="D39" s="254" t="s">
        <v>44</v>
      </c>
      <c r="E39" s="255"/>
      <c r="F39" s="255"/>
      <c r="G39" s="256" t="s">
        <v>45</v>
      </c>
      <c r="H39" s="257" t="s">
        <v>46</v>
      </c>
      <c r="I39" s="255"/>
      <c r="J39" s="258">
        <f>SUM(J30:J37)</f>
        <v>0</v>
      </c>
      <c r="K39" s="259"/>
      <c r="L39" s="3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190"/>
      <c r="C40" s="192"/>
      <c r="D40" s="192"/>
      <c r="E40" s="192"/>
      <c r="F40" s="192"/>
      <c r="G40" s="192"/>
      <c r="H40" s="192"/>
      <c r="I40" s="192"/>
      <c r="J40" s="192"/>
      <c r="K40" s="192"/>
      <c r="L40" s="3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243"/>
      <c r="C41" s="88"/>
      <c r="D41" s="88"/>
      <c r="E41" s="88"/>
      <c r="F41" s="88"/>
      <c r="G41" s="88"/>
      <c r="H41" s="88"/>
      <c r="I41" s="88"/>
      <c r="J41" s="88"/>
      <c r="K41" s="88"/>
      <c r="L41" s="20"/>
    </row>
    <row r="42" spans="1:31" s="1" customFormat="1" ht="14.45" customHeight="1">
      <c r="B42" s="243"/>
      <c r="C42" s="88"/>
      <c r="D42" s="88"/>
      <c r="E42" s="88"/>
      <c r="F42" s="88"/>
      <c r="G42" s="88"/>
      <c r="H42" s="88"/>
      <c r="I42" s="88"/>
      <c r="J42" s="88"/>
      <c r="K42" s="88"/>
      <c r="L42" s="20"/>
    </row>
    <row r="43" spans="1:31" s="1" customFormat="1" ht="14.45" customHeight="1">
      <c r="B43" s="243"/>
      <c r="C43" s="88"/>
      <c r="D43" s="88"/>
      <c r="E43" s="88"/>
      <c r="F43" s="88"/>
      <c r="G43" s="88"/>
      <c r="H43" s="88"/>
      <c r="I43" s="88"/>
      <c r="J43" s="88"/>
      <c r="K43" s="88"/>
      <c r="L43" s="20"/>
    </row>
    <row r="44" spans="1:31" s="1" customFormat="1" ht="14.45" customHeight="1">
      <c r="B44" s="243"/>
      <c r="C44" s="88"/>
      <c r="D44" s="88"/>
      <c r="E44" s="88"/>
      <c r="F44" s="88"/>
      <c r="G44" s="88"/>
      <c r="H44" s="88"/>
      <c r="I44" s="88"/>
      <c r="J44" s="88"/>
      <c r="K44" s="88"/>
      <c r="L44" s="20"/>
    </row>
    <row r="45" spans="1:31" s="1" customFormat="1" ht="14.45" customHeight="1">
      <c r="B45" s="243"/>
      <c r="C45" s="88"/>
      <c r="D45" s="88"/>
      <c r="E45" s="88"/>
      <c r="F45" s="88"/>
      <c r="G45" s="88"/>
      <c r="H45" s="88"/>
      <c r="I45" s="88"/>
      <c r="J45" s="88"/>
      <c r="K45" s="88"/>
      <c r="L45" s="20"/>
    </row>
    <row r="46" spans="1:31" s="1" customFormat="1" ht="14.45" customHeight="1">
      <c r="B46" s="243"/>
      <c r="C46" s="88"/>
      <c r="D46" s="88"/>
      <c r="E46" s="88"/>
      <c r="F46" s="88"/>
      <c r="G46" s="88"/>
      <c r="H46" s="88"/>
      <c r="I46" s="88"/>
      <c r="J46" s="88"/>
      <c r="K46" s="88"/>
      <c r="L46" s="20"/>
    </row>
    <row r="47" spans="1:31" s="1" customFormat="1" ht="14.45" customHeight="1">
      <c r="B47" s="243"/>
      <c r="C47" s="88"/>
      <c r="D47" s="88"/>
      <c r="E47" s="88"/>
      <c r="F47" s="88"/>
      <c r="G47" s="88"/>
      <c r="H47" s="88"/>
      <c r="I47" s="88"/>
      <c r="J47" s="88"/>
      <c r="K47" s="88"/>
      <c r="L47" s="20"/>
    </row>
    <row r="48" spans="1:31" s="1" customFormat="1" ht="14.45" customHeight="1">
      <c r="B48" s="243"/>
      <c r="C48" s="88"/>
      <c r="D48" s="88"/>
      <c r="E48" s="88"/>
      <c r="F48" s="88"/>
      <c r="G48" s="88"/>
      <c r="H48" s="88"/>
      <c r="I48" s="88"/>
      <c r="J48" s="88"/>
      <c r="K48" s="88"/>
      <c r="L48" s="20"/>
    </row>
    <row r="49" spans="1:31" s="1" customFormat="1" ht="14.45" customHeight="1">
      <c r="B49" s="243"/>
      <c r="C49" s="88"/>
      <c r="D49" s="88"/>
      <c r="E49" s="88"/>
      <c r="F49" s="88"/>
      <c r="G49" s="88"/>
      <c r="H49" s="88"/>
      <c r="I49" s="88"/>
      <c r="J49" s="88"/>
      <c r="K49" s="88"/>
      <c r="L49" s="20"/>
    </row>
    <row r="50" spans="1:31" s="2" customFormat="1" ht="14.45" customHeight="1">
      <c r="B50" s="260"/>
      <c r="C50" s="261"/>
      <c r="D50" s="262" t="s">
        <v>47</v>
      </c>
      <c r="E50" s="263"/>
      <c r="F50" s="263"/>
      <c r="G50" s="262" t="s">
        <v>48</v>
      </c>
      <c r="H50" s="263"/>
      <c r="I50" s="263"/>
      <c r="J50" s="263"/>
      <c r="K50" s="263"/>
      <c r="L50" s="38"/>
    </row>
    <row r="51" spans="1:31">
      <c r="B51" s="243"/>
      <c r="C51" s="88"/>
      <c r="D51" s="88"/>
      <c r="E51" s="88"/>
      <c r="F51" s="88"/>
      <c r="G51" s="88"/>
      <c r="H51" s="88"/>
      <c r="I51" s="88"/>
      <c r="J51" s="88"/>
      <c r="K51" s="88"/>
      <c r="L51" s="20"/>
    </row>
    <row r="52" spans="1:31">
      <c r="B52" s="243"/>
      <c r="C52" s="88"/>
      <c r="D52" s="88"/>
      <c r="E52" s="88"/>
      <c r="F52" s="88"/>
      <c r="G52" s="88"/>
      <c r="H52" s="88"/>
      <c r="I52" s="88"/>
      <c r="J52" s="88"/>
      <c r="K52" s="88"/>
      <c r="L52" s="20"/>
    </row>
    <row r="53" spans="1:31">
      <c r="B53" s="243"/>
      <c r="C53" s="88"/>
      <c r="D53" s="88"/>
      <c r="E53" s="88"/>
      <c r="F53" s="88"/>
      <c r="G53" s="88"/>
      <c r="H53" s="88"/>
      <c r="I53" s="88"/>
      <c r="J53" s="88"/>
      <c r="K53" s="88"/>
      <c r="L53" s="20"/>
    </row>
    <row r="54" spans="1:31">
      <c r="B54" s="243"/>
      <c r="C54" s="88"/>
      <c r="D54" s="88"/>
      <c r="E54" s="88"/>
      <c r="F54" s="88"/>
      <c r="G54" s="88"/>
      <c r="H54" s="88"/>
      <c r="I54" s="88"/>
      <c r="J54" s="88"/>
      <c r="K54" s="88"/>
      <c r="L54" s="20"/>
    </row>
    <row r="55" spans="1:31">
      <c r="B55" s="243"/>
      <c r="C55" s="88"/>
      <c r="D55" s="88"/>
      <c r="E55" s="88"/>
      <c r="F55" s="88"/>
      <c r="G55" s="88"/>
      <c r="H55" s="88"/>
      <c r="I55" s="88"/>
      <c r="J55" s="88"/>
      <c r="K55" s="88"/>
      <c r="L55" s="20"/>
    </row>
    <row r="56" spans="1:31">
      <c r="B56" s="243"/>
      <c r="C56" s="88"/>
      <c r="D56" s="88"/>
      <c r="E56" s="88"/>
      <c r="F56" s="88"/>
      <c r="G56" s="88"/>
      <c r="H56" s="88"/>
      <c r="I56" s="88"/>
      <c r="J56" s="88"/>
      <c r="K56" s="88"/>
      <c r="L56" s="20"/>
    </row>
    <row r="57" spans="1:31">
      <c r="B57" s="243"/>
      <c r="C57" s="88"/>
      <c r="D57" s="88"/>
      <c r="E57" s="88"/>
      <c r="F57" s="88"/>
      <c r="G57" s="88"/>
      <c r="H57" s="88"/>
      <c r="I57" s="88"/>
      <c r="J57" s="88"/>
      <c r="K57" s="88"/>
      <c r="L57" s="20"/>
    </row>
    <row r="58" spans="1:31">
      <c r="B58" s="243"/>
      <c r="C58" s="88"/>
      <c r="D58" s="88"/>
      <c r="E58" s="88"/>
      <c r="F58" s="88"/>
      <c r="G58" s="88"/>
      <c r="H58" s="88"/>
      <c r="I58" s="88"/>
      <c r="J58" s="88"/>
      <c r="K58" s="88"/>
      <c r="L58" s="20"/>
    </row>
    <row r="59" spans="1:31">
      <c r="B59" s="243"/>
      <c r="C59" s="88"/>
      <c r="D59" s="88"/>
      <c r="E59" s="88"/>
      <c r="F59" s="88"/>
      <c r="G59" s="88"/>
      <c r="H59" s="88"/>
      <c r="I59" s="88"/>
      <c r="J59" s="88"/>
      <c r="K59" s="88"/>
      <c r="L59" s="20"/>
    </row>
    <row r="60" spans="1:31">
      <c r="B60" s="243"/>
      <c r="C60" s="88"/>
      <c r="D60" s="88"/>
      <c r="E60" s="88"/>
      <c r="F60" s="88"/>
      <c r="G60" s="88"/>
      <c r="H60" s="88"/>
      <c r="I60" s="88"/>
      <c r="J60" s="88"/>
      <c r="K60" s="88"/>
      <c r="L60" s="20"/>
    </row>
    <row r="61" spans="1:31" s="2" customFormat="1" ht="12.75">
      <c r="A61" s="29"/>
      <c r="B61" s="190"/>
      <c r="C61" s="192"/>
      <c r="D61" s="264" t="s">
        <v>49</v>
      </c>
      <c r="E61" s="265"/>
      <c r="F61" s="266" t="s">
        <v>50</v>
      </c>
      <c r="G61" s="264" t="s">
        <v>49</v>
      </c>
      <c r="H61" s="265"/>
      <c r="I61" s="265"/>
      <c r="J61" s="267" t="s">
        <v>50</v>
      </c>
      <c r="K61" s="265"/>
      <c r="L61" s="38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43"/>
      <c r="C62" s="88"/>
      <c r="D62" s="88"/>
      <c r="E62" s="88"/>
      <c r="F62" s="88"/>
      <c r="G62" s="88"/>
      <c r="H62" s="88"/>
      <c r="I62" s="88"/>
      <c r="J62" s="88"/>
      <c r="K62" s="88"/>
      <c r="L62" s="20"/>
    </row>
    <row r="63" spans="1:31">
      <c r="B63" s="243"/>
      <c r="C63" s="88"/>
      <c r="D63" s="88"/>
      <c r="E63" s="88"/>
      <c r="F63" s="88"/>
      <c r="G63" s="88"/>
      <c r="H63" s="88"/>
      <c r="I63" s="88"/>
      <c r="J63" s="88"/>
      <c r="K63" s="88"/>
      <c r="L63" s="20"/>
    </row>
    <row r="64" spans="1:31">
      <c r="B64" s="243"/>
      <c r="C64" s="88"/>
      <c r="D64" s="88"/>
      <c r="E64" s="88"/>
      <c r="F64" s="88"/>
      <c r="G64" s="88"/>
      <c r="H64" s="88"/>
      <c r="I64" s="88"/>
      <c r="J64" s="88"/>
      <c r="K64" s="88"/>
      <c r="L64" s="20"/>
    </row>
    <row r="65" spans="1:31" s="2" customFormat="1" ht="12.75">
      <c r="A65" s="29"/>
      <c r="B65" s="190"/>
      <c r="C65" s="192"/>
      <c r="D65" s="262" t="s">
        <v>51</v>
      </c>
      <c r="E65" s="268"/>
      <c r="F65" s="268"/>
      <c r="G65" s="262" t="s">
        <v>52</v>
      </c>
      <c r="H65" s="268"/>
      <c r="I65" s="268"/>
      <c r="J65" s="268"/>
      <c r="K65" s="268"/>
      <c r="L65" s="38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43"/>
      <c r="C66" s="88"/>
      <c r="D66" s="88"/>
      <c r="E66" s="88"/>
      <c r="F66" s="88"/>
      <c r="G66" s="88"/>
      <c r="H66" s="88"/>
      <c r="I66" s="88"/>
      <c r="J66" s="88"/>
      <c r="K66" s="88"/>
      <c r="L66" s="20"/>
    </row>
    <row r="67" spans="1:31">
      <c r="B67" s="243"/>
      <c r="C67" s="88"/>
      <c r="D67" s="88"/>
      <c r="E67" s="88"/>
      <c r="F67" s="88"/>
      <c r="G67" s="88"/>
      <c r="H67" s="88"/>
      <c r="I67" s="88"/>
      <c r="J67" s="88"/>
      <c r="K67" s="88"/>
      <c r="L67" s="20"/>
    </row>
    <row r="68" spans="1:31">
      <c r="B68" s="243"/>
      <c r="C68" s="88"/>
      <c r="D68" s="88"/>
      <c r="E68" s="88"/>
      <c r="F68" s="88"/>
      <c r="G68" s="88"/>
      <c r="H68" s="88"/>
      <c r="I68" s="88"/>
      <c r="J68" s="88"/>
      <c r="K68" s="88"/>
      <c r="L68" s="20"/>
    </row>
    <row r="69" spans="1:31">
      <c r="B69" s="243"/>
      <c r="C69" s="88"/>
      <c r="D69" s="88"/>
      <c r="E69" s="88"/>
      <c r="F69" s="88"/>
      <c r="G69" s="88"/>
      <c r="H69" s="88"/>
      <c r="I69" s="88"/>
      <c r="J69" s="88"/>
      <c r="K69" s="88"/>
      <c r="L69" s="20"/>
    </row>
    <row r="70" spans="1:31">
      <c r="B70" s="243"/>
      <c r="C70" s="88"/>
      <c r="D70" s="88"/>
      <c r="E70" s="88"/>
      <c r="F70" s="88"/>
      <c r="G70" s="88"/>
      <c r="H70" s="88"/>
      <c r="I70" s="88"/>
      <c r="J70" s="88"/>
      <c r="K70" s="88"/>
      <c r="L70" s="20"/>
    </row>
    <row r="71" spans="1:31">
      <c r="B71" s="243"/>
      <c r="C71" s="88"/>
      <c r="D71" s="88"/>
      <c r="E71" s="88"/>
      <c r="F71" s="88"/>
      <c r="G71" s="88"/>
      <c r="H71" s="88"/>
      <c r="I71" s="88"/>
      <c r="J71" s="88"/>
      <c r="K71" s="88"/>
      <c r="L71" s="20"/>
    </row>
    <row r="72" spans="1:31">
      <c r="B72" s="243"/>
      <c r="C72" s="88"/>
      <c r="D72" s="88"/>
      <c r="E72" s="88"/>
      <c r="F72" s="88"/>
      <c r="G72" s="88"/>
      <c r="H72" s="88"/>
      <c r="I72" s="88"/>
      <c r="J72" s="88"/>
      <c r="K72" s="88"/>
      <c r="L72" s="20"/>
    </row>
    <row r="73" spans="1:31">
      <c r="B73" s="243"/>
      <c r="C73" s="88"/>
      <c r="D73" s="88"/>
      <c r="E73" s="88"/>
      <c r="F73" s="88"/>
      <c r="G73" s="88"/>
      <c r="H73" s="88"/>
      <c r="I73" s="88"/>
      <c r="J73" s="88"/>
      <c r="K73" s="88"/>
      <c r="L73" s="20"/>
    </row>
    <row r="74" spans="1:31">
      <c r="B74" s="243"/>
      <c r="C74" s="88"/>
      <c r="D74" s="88"/>
      <c r="E74" s="88"/>
      <c r="F74" s="88"/>
      <c r="G74" s="88"/>
      <c r="H74" s="88"/>
      <c r="I74" s="88"/>
      <c r="J74" s="88"/>
      <c r="K74" s="88"/>
      <c r="L74" s="20"/>
    </row>
    <row r="75" spans="1:31">
      <c r="B75" s="243"/>
      <c r="C75" s="88"/>
      <c r="D75" s="88"/>
      <c r="E75" s="88"/>
      <c r="F75" s="88"/>
      <c r="G75" s="88"/>
      <c r="H75" s="88"/>
      <c r="I75" s="88"/>
      <c r="J75" s="88"/>
      <c r="K75" s="88"/>
      <c r="L75" s="20"/>
    </row>
    <row r="76" spans="1:31" s="2" customFormat="1" ht="12.75">
      <c r="A76" s="29"/>
      <c r="B76" s="190"/>
      <c r="C76" s="192"/>
      <c r="D76" s="264" t="s">
        <v>49</v>
      </c>
      <c r="E76" s="265"/>
      <c r="F76" s="266" t="s">
        <v>50</v>
      </c>
      <c r="G76" s="264" t="s">
        <v>49</v>
      </c>
      <c r="H76" s="265"/>
      <c r="I76" s="265"/>
      <c r="J76" s="267" t="s">
        <v>50</v>
      </c>
      <c r="K76" s="265"/>
      <c r="L76" s="3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239"/>
      <c r="C77" s="240"/>
      <c r="D77" s="240"/>
      <c r="E77" s="240"/>
      <c r="F77" s="240"/>
      <c r="G77" s="240"/>
      <c r="H77" s="240"/>
      <c r="I77" s="240"/>
      <c r="J77" s="240"/>
      <c r="K77" s="240"/>
      <c r="L77" s="3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>
      <c r="B78" s="88"/>
      <c r="C78" s="88"/>
      <c r="D78" s="88"/>
      <c r="E78" s="88"/>
      <c r="F78" s="88"/>
      <c r="G78" s="88"/>
      <c r="H78" s="88"/>
      <c r="I78" s="88"/>
      <c r="J78" s="88"/>
      <c r="K78" s="88"/>
    </row>
    <row r="79" spans="1:31">
      <c r="B79" s="88"/>
      <c r="C79" s="88"/>
      <c r="D79" s="88"/>
      <c r="E79" s="88"/>
      <c r="F79" s="88"/>
      <c r="G79" s="88"/>
      <c r="H79" s="88"/>
      <c r="I79" s="88"/>
      <c r="J79" s="88"/>
      <c r="K79" s="88"/>
    </row>
    <row r="80" spans="1:31">
      <c r="B80" s="88"/>
      <c r="C80" s="88"/>
      <c r="D80" s="88"/>
      <c r="E80" s="88"/>
      <c r="F80" s="88"/>
      <c r="G80" s="88"/>
      <c r="H80" s="88"/>
      <c r="I80" s="88"/>
      <c r="J80" s="88"/>
      <c r="K80" s="88"/>
    </row>
    <row r="81" spans="1:47" s="2" customFormat="1" ht="6.95" customHeight="1">
      <c r="A81" s="29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3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190"/>
      <c r="C82" s="191" t="s">
        <v>131</v>
      </c>
      <c r="D82" s="192"/>
      <c r="E82" s="192"/>
      <c r="F82" s="192"/>
      <c r="G82" s="192"/>
      <c r="H82" s="192"/>
      <c r="I82" s="192"/>
      <c r="J82" s="192"/>
      <c r="K82" s="192"/>
      <c r="L82" s="38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190"/>
      <c r="C83" s="192"/>
      <c r="D83" s="192"/>
      <c r="E83" s="192"/>
      <c r="F83" s="192"/>
      <c r="G83" s="192"/>
      <c r="H83" s="192"/>
      <c r="I83" s="192"/>
      <c r="J83" s="192"/>
      <c r="K83" s="192"/>
      <c r="L83" s="38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190"/>
      <c r="C84" s="193" t="s">
        <v>15</v>
      </c>
      <c r="D84" s="192"/>
      <c r="E84" s="192"/>
      <c r="F84" s="192"/>
      <c r="G84" s="192"/>
      <c r="H84" s="192"/>
      <c r="I84" s="192"/>
      <c r="J84" s="192"/>
      <c r="K84" s="192"/>
      <c r="L84" s="38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190"/>
      <c r="C85" s="192"/>
      <c r="D85" s="192"/>
      <c r="E85" s="319" t="str">
        <f>E7</f>
        <v>Expozice Jihozápadní Afrika, ZOO Dvůr Králové a.s. - Změna B, 3.etapa-3.část</v>
      </c>
      <c r="F85" s="320"/>
      <c r="G85" s="320"/>
      <c r="H85" s="320"/>
      <c r="I85" s="192"/>
      <c r="J85" s="192"/>
      <c r="K85" s="192"/>
      <c r="L85" s="38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190"/>
      <c r="C86" s="193" t="s">
        <v>130</v>
      </c>
      <c r="D86" s="192"/>
      <c r="E86" s="192"/>
      <c r="F86" s="192"/>
      <c r="G86" s="192"/>
      <c r="H86" s="192"/>
      <c r="I86" s="192"/>
      <c r="J86" s="192"/>
      <c r="K86" s="192"/>
      <c r="L86" s="38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190"/>
      <c r="C87" s="192"/>
      <c r="D87" s="192"/>
      <c r="E87" s="321" t="str">
        <f>E9</f>
        <v>22b - SO 22b - Jezírko - Změna B, 3.etapa-3.část</v>
      </c>
      <c r="F87" s="322"/>
      <c r="G87" s="322"/>
      <c r="H87" s="322"/>
      <c r="I87" s="192"/>
      <c r="J87" s="192"/>
      <c r="K87" s="192"/>
      <c r="L87" s="38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190"/>
      <c r="C88" s="192"/>
      <c r="D88" s="192"/>
      <c r="E88" s="192"/>
      <c r="F88" s="192"/>
      <c r="G88" s="192"/>
      <c r="H88" s="192"/>
      <c r="I88" s="192"/>
      <c r="J88" s="192"/>
      <c r="K88" s="192"/>
      <c r="L88" s="38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190"/>
      <c r="C89" s="193" t="s">
        <v>18</v>
      </c>
      <c r="D89" s="192"/>
      <c r="E89" s="192"/>
      <c r="F89" s="194" t="str">
        <f>F12</f>
        <v>Dvůr Králové nad Labem</v>
      </c>
      <c r="G89" s="192"/>
      <c r="H89" s="192"/>
      <c r="I89" s="193" t="s">
        <v>20</v>
      </c>
      <c r="J89" s="195" t="str">
        <f>IF(J12="","",J12)</f>
        <v>11. 5. 2021</v>
      </c>
      <c r="K89" s="192"/>
      <c r="L89" s="38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190"/>
      <c r="C90" s="192"/>
      <c r="D90" s="192"/>
      <c r="E90" s="192"/>
      <c r="F90" s="192"/>
      <c r="G90" s="192"/>
      <c r="H90" s="192"/>
      <c r="I90" s="192"/>
      <c r="J90" s="192"/>
      <c r="K90" s="192"/>
      <c r="L90" s="38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15" customHeight="1">
      <c r="A91" s="29"/>
      <c r="B91" s="190"/>
      <c r="C91" s="193" t="s">
        <v>22</v>
      </c>
      <c r="D91" s="192"/>
      <c r="E91" s="192"/>
      <c r="F91" s="194" t="str">
        <f>E15</f>
        <v>ZOO Dvůr Králové a.s., Štefánikova 1029, D.K.n.L.</v>
      </c>
      <c r="G91" s="192"/>
      <c r="H91" s="192"/>
      <c r="I91" s="193" t="s">
        <v>28</v>
      </c>
      <c r="J91" s="196" t="str">
        <f>E21</f>
        <v>Projektis spol. s r.o., Legionářská 562, D.K.n.L.</v>
      </c>
      <c r="K91" s="192"/>
      <c r="L91" s="38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190"/>
      <c r="C92" s="193" t="s">
        <v>26</v>
      </c>
      <c r="D92" s="192"/>
      <c r="E92" s="192"/>
      <c r="F92" s="194" t="str">
        <f>IF(E18="","",E18)</f>
        <v xml:space="preserve"> </v>
      </c>
      <c r="G92" s="192"/>
      <c r="H92" s="192"/>
      <c r="I92" s="193" t="s">
        <v>31</v>
      </c>
      <c r="J92" s="196" t="str">
        <f>E24</f>
        <v>ing. V. Švehla</v>
      </c>
      <c r="K92" s="192"/>
      <c r="L92" s="38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190"/>
      <c r="C93" s="192"/>
      <c r="D93" s="192"/>
      <c r="E93" s="192"/>
      <c r="F93" s="192"/>
      <c r="G93" s="192"/>
      <c r="H93" s="192"/>
      <c r="I93" s="192"/>
      <c r="J93" s="192"/>
      <c r="K93" s="192"/>
      <c r="L93" s="38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190"/>
      <c r="C94" s="269" t="s">
        <v>132</v>
      </c>
      <c r="D94" s="253"/>
      <c r="E94" s="253"/>
      <c r="F94" s="253"/>
      <c r="G94" s="253"/>
      <c r="H94" s="253"/>
      <c r="I94" s="253"/>
      <c r="J94" s="270" t="s">
        <v>133</v>
      </c>
      <c r="K94" s="253"/>
      <c r="L94" s="38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190"/>
      <c r="C95" s="192"/>
      <c r="D95" s="192"/>
      <c r="E95" s="192"/>
      <c r="F95" s="192"/>
      <c r="G95" s="192"/>
      <c r="H95" s="192"/>
      <c r="I95" s="192"/>
      <c r="J95" s="192"/>
      <c r="K95" s="192"/>
      <c r="L95" s="38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190"/>
      <c r="C96" s="271" t="s">
        <v>134</v>
      </c>
      <c r="D96" s="192"/>
      <c r="E96" s="192"/>
      <c r="F96" s="192"/>
      <c r="G96" s="192"/>
      <c r="H96" s="192"/>
      <c r="I96" s="192"/>
      <c r="J96" s="248">
        <f>J122</f>
        <v>0</v>
      </c>
      <c r="K96" s="192"/>
      <c r="L96" s="38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135</v>
      </c>
    </row>
    <row r="97" spans="1:31" s="9" customFormat="1" ht="24.95" customHeight="1">
      <c r="B97" s="272"/>
      <c r="C97" s="273"/>
      <c r="D97" s="274" t="s">
        <v>136</v>
      </c>
      <c r="E97" s="275"/>
      <c r="F97" s="275"/>
      <c r="G97" s="275"/>
      <c r="H97" s="275"/>
      <c r="I97" s="275"/>
      <c r="J97" s="276">
        <f>J123</f>
        <v>0</v>
      </c>
      <c r="K97" s="273"/>
      <c r="L97" s="109"/>
    </row>
    <row r="98" spans="1:31" s="10" customFormat="1" ht="19.899999999999999" customHeight="1">
      <c r="B98" s="277"/>
      <c r="C98" s="278"/>
      <c r="D98" s="279" t="s">
        <v>137</v>
      </c>
      <c r="E98" s="280"/>
      <c r="F98" s="280"/>
      <c r="G98" s="280"/>
      <c r="H98" s="280"/>
      <c r="I98" s="280"/>
      <c r="J98" s="281">
        <f>J124</f>
        <v>0</v>
      </c>
      <c r="K98" s="278"/>
      <c r="L98" s="113"/>
    </row>
    <row r="99" spans="1:31" s="10" customFormat="1" ht="19.899999999999999" customHeight="1">
      <c r="B99" s="277"/>
      <c r="C99" s="278"/>
      <c r="D99" s="279" t="s">
        <v>544</v>
      </c>
      <c r="E99" s="280"/>
      <c r="F99" s="280"/>
      <c r="G99" s="280"/>
      <c r="H99" s="280"/>
      <c r="I99" s="280"/>
      <c r="J99" s="281">
        <f>J161</f>
        <v>0</v>
      </c>
      <c r="K99" s="278"/>
      <c r="L99" s="113"/>
    </row>
    <row r="100" spans="1:31" s="10" customFormat="1" ht="19.899999999999999" customHeight="1">
      <c r="B100" s="277"/>
      <c r="C100" s="278"/>
      <c r="D100" s="279" t="s">
        <v>145</v>
      </c>
      <c r="E100" s="280"/>
      <c r="F100" s="280"/>
      <c r="G100" s="280"/>
      <c r="H100" s="280"/>
      <c r="I100" s="280"/>
      <c r="J100" s="281">
        <f>J168</f>
        <v>0</v>
      </c>
      <c r="K100" s="278"/>
      <c r="L100" s="113"/>
    </row>
    <row r="101" spans="1:31" s="9" customFormat="1" ht="24.95" customHeight="1">
      <c r="B101" s="272"/>
      <c r="C101" s="273"/>
      <c r="D101" s="274" t="s">
        <v>146</v>
      </c>
      <c r="E101" s="275"/>
      <c r="F101" s="275"/>
      <c r="G101" s="275"/>
      <c r="H101" s="275"/>
      <c r="I101" s="275"/>
      <c r="J101" s="276">
        <f>J170</f>
        <v>0</v>
      </c>
      <c r="K101" s="273"/>
      <c r="L101" s="109"/>
    </row>
    <row r="102" spans="1:31" s="10" customFormat="1" ht="19.899999999999999" customHeight="1">
      <c r="B102" s="277"/>
      <c r="C102" s="278"/>
      <c r="D102" s="279" t="s">
        <v>147</v>
      </c>
      <c r="E102" s="280"/>
      <c r="F102" s="280"/>
      <c r="G102" s="280"/>
      <c r="H102" s="280"/>
      <c r="I102" s="280"/>
      <c r="J102" s="281">
        <f>J171</f>
        <v>0</v>
      </c>
      <c r="K102" s="278"/>
      <c r="L102" s="113"/>
    </row>
    <row r="103" spans="1:31" s="2" customFormat="1" ht="21.75" customHeight="1">
      <c r="A103" s="29"/>
      <c r="B103" s="190"/>
      <c r="C103" s="192"/>
      <c r="D103" s="192"/>
      <c r="E103" s="192"/>
      <c r="F103" s="192"/>
      <c r="G103" s="192"/>
      <c r="H103" s="192"/>
      <c r="I103" s="192"/>
      <c r="J103" s="192"/>
      <c r="K103" s="192"/>
      <c r="L103" s="38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239"/>
      <c r="C104" s="240"/>
      <c r="D104" s="240"/>
      <c r="E104" s="240"/>
      <c r="F104" s="240"/>
      <c r="G104" s="240"/>
      <c r="H104" s="240"/>
      <c r="I104" s="240"/>
      <c r="J104" s="240"/>
      <c r="K104" s="240"/>
      <c r="L104" s="38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>
      <c r="B105" s="88"/>
      <c r="C105" s="88"/>
      <c r="D105" s="88"/>
      <c r="E105" s="88"/>
      <c r="F105" s="88"/>
      <c r="G105" s="88"/>
      <c r="H105" s="88"/>
      <c r="I105" s="88"/>
      <c r="J105" s="88"/>
      <c r="K105" s="88"/>
    </row>
    <row r="106" spans="1:31">
      <c r="B106" s="88"/>
      <c r="C106" s="88"/>
      <c r="D106" s="88"/>
      <c r="E106" s="88"/>
      <c r="F106" s="88"/>
      <c r="G106" s="88"/>
      <c r="H106" s="88"/>
      <c r="I106" s="88"/>
      <c r="J106" s="88"/>
      <c r="K106" s="88"/>
    </row>
    <row r="107" spans="1:31">
      <c r="B107" s="88"/>
      <c r="C107" s="88"/>
      <c r="D107" s="88"/>
      <c r="E107" s="88"/>
      <c r="F107" s="88"/>
      <c r="G107" s="88"/>
      <c r="H107" s="88"/>
      <c r="I107" s="88"/>
      <c r="J107" s="88"/>
      <c r="K107" s="88"/>
    </row>
    <row r="108" spans="1:31" s="2" customFormat="1" ht="6.95" customHeight="1">
      <c r="A108" s="29"/>
      <c r="B108" s="188"/>
      <c r="C108" s="189"/>
      <c r="D108" s="189"/>
      <c r="E108" s="189"/>
      <c r="F108" s="189"/>
      <c r="G108" s="189"/>
      <c r="H108" s="189"/>
      <c r="I108" s="189"/>
      <c r="J108" s="189"/>
      <c r="K108" s="189"/>
      <c r="L108" s="38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190"/>
      <c r="C109" s="191" t="s">
        <v>148</v>
      </c>
      <c r="D109" s="192"/>
      <c r="E109" s="192"/>
      <c r="F109" s="192"/>
      <c r="G109" s="192"/>
      <c r="H109" s="192"/>
      <c r="I109" s="192"/>
      <c r="J109" s="192"/>
      <c r="K109" s="192"/>
      <c r="L109" s="38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190"/>
      <c r="C110" s="192"/>
      <c r="D110" s="192"/>
      <c r="E110" s="192"/>
      <c r="F110" s="192"/>
      <c r="G110" s="192"/>
      <c r="H110" s="192"/>
      <c r="I110" s="192"/>
      <c r="J110" s="192"/>
      <c r="K110" s="192"/>
      <c r="L110" s="38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190"/>
      <c r="C111" s="193" t="s">
        <v>15</v>
      </c>
      <c r="D111" s="192"/>
      <c r="E111" s="192"/>
      <c r="F111" s="192"/>
      <c r="G111" s="192"/>
      <c r="H111" s="192"/>
      <c r="I111" s="192"/>
      <c r="J111" s="192"/>
      <c r="K111" s="192"/>
      <c r="L111" s="38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190"/>
      <c r="C112" s="192"/>
      <c r="D112" s="192"/>
      <c r="E112" s="319" t="str">
        <f>E7</f>
        <v>Expozice Jihozápadní Afrika, ZOO Dvůr Králové a.s. - Změna B, 3.etapa-3.část</v>
      </c>
      <c r="F112" s="320"/>
      <c r="G112" s="320"/>
      <c r="H112" s="320"/>
      <c r="I112" s="192"/>
      <c r="J112" s="192"/>
      <c r="K112" s="192"/>
      <c r="L112" s="38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190"/>
      <c r="C113" s="193" t="s">
        <v>130</v>
      </c>
      <c r="D113" s="192"/>
      <c r="E113" s="192"/>
      <c r="F113" s="192"/>
      <c r="G113" s="192"/>
      <c r="H113" s="192"/>
      <c r="I113" s="192"/>
      <c r="J113" s="192"/>
      <c r="K113" s="192"/>
      <c r="L113" s="38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190"/>
      <c r="C114" s="192"/>
      <c r="D114" s="192"/>
      <c r="E114" s="321" t="str">
        <f>E9</f>
        <v>22b - SO 22b - Jezírko - Změna B, 3.etapa-3.část</v>
      </c>
      <c r="F114" s="322"/>
      <c r="G114" s="322"/>
      <c r="H114" s="322"/>
      <c r="I114" s="192"/>
      <c r="J114" s="192"/>
      <c r="K114" s="192"/>
      <c r="L114" s="38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190"/>
      <c r="C115" s="192"/>
      <c r="D115" s="192"/>
      <c r="E115" s="192"/>
      <c r="F115" s="192"/>
      <c r="G115" s="192"/>
      <c r="H115" s="192"/>
      <c r="I115" s="192"/>
      <c r="J115" s="192"/>
      <c r="K115" s="192"/>
      <c r="L115" s="38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190"/>
      <c r="C116" s="193" t="s">
        <v>18</v>
      </c>
      <c r="D116" s="192"/>
      <c r="E116" s="192"/>
      <c r="F116" s="194" t="str">
        <f>F12</f>
        <v>Dvůr Králové nad Labem</v>
      </c>
      <c r="G116" s="192"/>
      <c r="H116" s="192"/>
      <c r="I116" s="193" t="s">
        <v>20</v>
      </c>
      <c r="J116" s="195" t="str">
        <f>IF(J12="","",J12)</f>
        <v>11. 5. 2021</v>
      </c>
      <c r="K116" s="192"/>
      <c r="L116" s="38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190"/>
      <c r="C117" s="192"/>
      <c r="D117" s="192"/>
      <c r="E117" s="192"/>
      <c r="F117" s="192"/>
      <c r="G117" s="192"/>
      <c r="H117" s="192"/>
      <c r="I117" s="192"/>
      <c r="J117" s="192"/>
      <c r="K117" s="192"/>
      <c r="L117" s="38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40.15" customHeight="1">
      <c r="A118" s="29"/>
      <c r="B118" s="190"/>
      <c r="C118" s="193" t="s">
        <v>22</v>
      </c>
      <c r="D118" s="192"/>
      <c r="E118" s="192"/>
      <c r="F118" s="194" t="str">
        <f>E15</f>
        <v>ZOO Dvůr Králové a.s., Štefánikova 1029, D.K.n.L.</v>
      </c>
      <c r="G118" s="192"/>
      <c r="H118" s="192"/>
      <c r="I118" s="193" t="s">
        <v>28</v>
      </c>
      <c r="J118" s="196" t="str">
        <f>E21</f>
        <v>Projektis spol. s r.o., Legionářská 562, D.K.n.L.</v>
      </c>
      <c r="K118" s="192"/>
      <c r="L118" s="38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190"/>
      <c r="C119" s="193" t="s">
        <v>26</v>
      </c>
      <c r="D119" s="192"/>
      <c r="E119" s="192"/>
      <c r="F119" s="194" t="str">
        <f>IF(E18="","",E18)</f>
        <v xml:space="preserve"> </v>
      </c>
      <c r="G119" s="192"/>
      <c r="H119" s="192"/>
      <c r="I119" s="193" t="s">
        <v>31</v>
      </c>
      <c r="J119" s="196" t="str">
        <f>E24</f>
        <v>ing. V. Švehla</v>
      </c>
      <c r="K119" s="192"/>
      <c r="L119" s="38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190"/>
      <c r="C120" s="192"/>
      <c r="D120" s="192"/>
      <c r="E120" s="192"/>
      <c r="F120" s="192"/>
      <c r="G120" s="192"/>
      <c r="H120" s="192"/>
      <c r="I120" s="192"/>
      <c r="J120" s="192"/>
      <c r="K120" s="192"/>
      <c r="L120" s="38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17"/>
      <c r="B121" s="197"/>
      <c r="C121" s="198" t="s">
        <v>149</v>
      </c>
      <c r="D121" s="199" t="s">
        <v>59</v>
      </c>
      <c r="E121" s="199" t="s">
        <v>55</v>
      </c>
      <c r="F121" s="199" t="s">
        <v>56</v>
      </c>
      <c r="G121" s="199" t="s">
        <v>150</v>
      </c>
      <c r="H121" s="199" t="s">
        <v>151</v>
      </c>
      <c r="I121" s="199" t="s">
        <v>152</v>
      </c>
      <c r="J121" s="199" t="s">
        <v>133</v>
      </c>
      <c r="K121" s="200" t="s">
        <v>153</v>
      </c>
      <c r="L121" s="122"/>
      <c r="M121" s="58" t="s">
        <v>1</v>
      </c>
      <c r="N121" s="59" t="s">
        <v>38</v>
      </c>
      <c r="O121" s="59" t="s">
        <v>154</v>
      </c>
      <c r="P121" s="59" t="s">
        <v>155</v>
      </c>
      <c r="Q121" s="59" t="s">
        <v>156</v>
      </c>
      <c r="R121" s="59" t="s">
        <v>157</v>
      </c>
      <c r="S121" s="59" t="s">
        <v>158</v>
      </c>
      <c r="T121" s="60" t="s">
        <v>159</v>
      </c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</row>
    <row r="122" spans="1:65" s="2" customFormat="1" ht="22.9" customHeight="1">
      <c r="A122" s="29"/>
      <c r="B122" s="190"/>
      <c r="C122" s="201" t="s">
        <v>160</v>
      </c>
      <c r="D122" s="192"/>
      <c r="E122" s="192"/>
      <c r="F122" s="192"/>
      <c r="G122" s="192"/>
      <c r="H122" s="192"/>
      <c r="I122" s="192"/>
      <c r="J122" s="202">
        <f>BK122</f>
        <v>0</v>
      </c>
      <c r="K122" s="192"/>
      <c r="L122" s="30"/>
      <c r="M122" s="61"/>
      <c r="N122" s="52"/>
      <c r="O122" s="62"/>
      <c r="P122" s="123">
        <f>P123+P170</f>
        <v>165.78833500000002</v>
      </c>
      <c r="Q122" s="62"/>
      <c r="R122" s="123">
        <f>R123+R170</f>
        <v>61.325015699999994</v>
      </c>
      <c r="S122" s="62"/>
      <c r="T122" s="124">
        <f>T123+T170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73</v>
      </c>
      <c r="AU122" s="17" t="s">
        <v>135</v>
      </c>
      <c r="BK122" s="125">
        <f>BK123+BK170</f>
        <v>0</v>
      </c>
    </row>
    <row r="123" spans="1:65" s="12" customFormat="1" ht="25.9" customHeight="1">
      <c r="B123" s="203"/>
      <c r="C123" s="204"/>
      <c r="D123" s="205" t="s">
        <v>73</v>
      </c>
      <c r="E123" s="206" t="s">
        <v>161</v>
      </c>
      <c r="F123" s="206" t="s">
        <v>162</v>
      </c>
      <c r="G123" s="204"/>
      <c r="H123" s="204"/>
      <c r="I123" s="204"/>
      <c r="J123" s="207">
        <f>BK123</f>
        <v>0</v>
      </c>
      <c r="K123" s="204"/>
      <c r="L123" s="126"/>
      <c r="M123" s="128"/>
      <c r="N123" s="129"/>
      <c r="O123" s="129"/>
      <c r="P123" s="130">
        <f>P124+P161+P168</f>
        <v>117.72600300000001</v>
      </c>
      <c r="Q123" s="129"/>
      <c r="R123" s="130">
        <f>R124+R161+R168</f>
        <v>61.028617499999996</v>
      </c>
      <c r="S123" s="129"/>
      <c r="T123" s="131">
        <f>T124+T161+T168</f>
        <v>0</v>
      </c>
      <c r="AR123" s="127" t="s">
        <v>8</v>
      </c>
      <c r="AT123" s="132" t="s">
        <v>73</v>
      </c>
      <c r="AU123" s="132" t="s">
        <v>74</v>
      </c>
      <c r="AY123" s="127" t="s">
        <v>163</v>
      </c>
      <c r="BK123" s="133">
        <f>BK124+BK161+BK168</f>
        <v>0</v>
      </c>
    </row>
    <row r="124" spans="1:65" s="12" customFormat="1" ht="22.9" customHeight="1">
      <c r="B124" s="203"/>
      <c r="C124" s="204"/>
      <c r="D124" s="205" t="s">
        <v>73</v>
      </c>
      <c r="E124" s="208" t="s">
        <v>8</v>
      </c>
      <c r="F124" s="208" t="s">
        <v>164</v>
      </c>
      <c r="G124" s="204"/>
      <c r="H124" s="204"/>
      <c r="I124" s="204"/>
      <c r="J124" s="209">
        <f>BK124</f>
        <v>0</v>
      </c>
      <c r="K124" s="204"/>
      <c r="L124" s="126"/>
      <c r="M124" s="128"/>
      <c r="N124" s="129"/>
      <c r="O124" s="129"/>
      <c r="P124" s="130">
        <f>SUM(P125:P160)</f>
        <v>51.750449999999994</v>
      </c>
      <c r="Q124" s="129"/>
      <c r="R124" s="130">
        <f>SUM(R125:R160)</f>
        <v>10.56</v>
      </c>
      <c r="S124" s="129"/>
      <c r="T124" s="131">
        <f>SUM(T125:T160)</f>
        <v>0</v>
      </c>
      <c r="AR124" s="127" t="s">
        <v>8</v>
      </c>
      <c r="AT124" s="132" t="s">
        <v>73</v>
      </c>
      <c r="AU124" s="132" t="s">
        <v>8</v>
      </c>
      <c r="AY124" s="127" t="s">
        <v>163</v>
      </c>
      <c r="BK124" s="133">
        <f>SUM(BK125:BK160)</f>
        <v>0</v>
      </c>
    </row>
    <row r="125" spans="1:65" s="2" customFormat="1" ht="24.2" customHeight="1">
      <c r="A125" s="29"/>
      <c r="B125" s="190"/>
      <c r="C125" s="210" t="s">
        <v>8</v>
      </c>
      <c r="D125" s="210" t="s">
        <v>165</v>
      </c>
      <c r="E125" s="211" t="s">
        <v>545</v>
      </c>
      <c r="F125" s="212" t="s">
        <v>546</v>
      </c>
      <c r="G125" s="213" t="s">
        <v>168</v>
      </c>
      <c r="H125" s="214">
        <v>29</v>
      </c>
      <c r="I125" s="175"/>
      <c r="J125" s="215">
        <f>ROUND(I125*H125,0)</f>
        <v>0</v>
      </c>
      <c r="K125" s="212" t="s">
        <v>178</v>
      </c>
      <c r="L125" s="30"/>
      <c r="M125" s="134" t="s">
        <v>1</v>
      </c>
      <c r="N125" s="135" t="s">
        <v>39</v>
      </c>
      <c r="O125" s="136">
        <v>0.41399999999999998</v>
      </c>
      <c r="P125" s="136">
        <f>O125*H125</f>
        <v>12.006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38" t="s">
        <v>169</v>
      </c>
      <c r="AT125" s="138" t="s">
        <v>165</v>
      </c>
      <c r="AU125" s="138" t="s">
        <v>83</v>
      </c>
      <c r="AY125" s="17" t="s">
        <v>163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7" t="s">
        <v>8</v>
      </c>
      <c r="BK125" s="139">
        <f>ROUND(I125*H125,0)</f>
        <v>0</v>
      </c>
      <c r="BL125" s="17" t="s">
        <v>169</v>
      </c>
      <c r="BM125" s="138" t="s">
        <v>547</v>
      </c>
    </row>
    <row r="126" spans="1:65" s="13" customFormat="1">
      <c r="B126" s="216"/>
      <c r="C126" s="217"/>
      <c r="D126" s="218" t="s">
        <v>171</v>
      </c>
      <c r="E126" s="219" t="s">
        <v>1</v>
      </c>
      <c r="F126" s="220" t="s">
        <v>548</v>
      </c>
      <c r="G126" s="217"/>
      <c r="H126" s="221">
        <v>58</v>
      </c>
      <c r="I126" s="217"/>
      <c r="J126" s="217"/>
      <c r="K126" s="217"/>
      <c r="L126" s="140"/>
      <c r="M126" s="142"/>
      <c r="N126" s="143"/>
      <c r="O126" s="143"/>
      <c r="P126" s="143"/>
      <c r="Q126" s="143"/>
      <c r="R126" s="143"/>
      <c r="S126" s="143"/>
      <c r="T126" s="144"/>
      <c r="AT126" s="141" t="s">
        <v>171</v>
      </c>
      <c r="AU126" s="141" t="s">
        <v>83</v>
      </c>
      <c r="AV126" s="13" t="s">
        <v>83</v>
      </c>
      <c r="AW126" s="13" t="s">
        <v>30</v>
      </c>
      <c r="AX126" s="13" t="s">
        <v>74</v>
      </c>
      <c r="AY126" s="141" t="s">
        <v>163</v>
      </c>
    </row>
    <row r="127" spans="1:65" s="14" customFormat="1">
      <c r="B127" s="222"/>
      <c r="C127" s="223"/>
      <c r="D127" s="218" t="s">
        <v>171</v>
      </c>
      <c r="E127" s="224" t="s">
        <v>117</v>
      </c>
      <c r="F127" s="225" t="s">
        <v>173</v>
      </c>
      <c r="G127" s="223"/>
      <c r="H127" s="226">
        <v>58</v>
      </c>
      <c r="I127" s="223"/>
      <c r="J127" s="223"/>
      <c r="K127" s="223"/>
      <c r="L127" s="145"/>
      <c r="M127" s="147"/>
      <c r="N127" s="148"/>
      <c r="O127" s="148"/>
      <c r="P127" s="148"/>
      <c r="Q127" s="148"/>
      <c r="R127" s="148"/>
      <c r="S127" s="148"/>
      <c r="T127" s="149"/>
      <c r="AT127" s="146" t="s">
        <v>171</v>
      </c>
      <c r="AU127" s="146" t="s">
        <v>83</v>
      </c>
      <c r="AV127" s="14" t="s">
        <v>174</v>
      </c>
      <c r="AW127" s="14" t="s">
        <v>30</v>
      </c>
      <c r="AX127" s="14" t="s">
        <v>74</v>
      </c>
      <c r="AY127" s="146" t="s">
        <v>163</v>
      </c>
    </row>
    <row r="128" spans="1:65" s="13" customFormat="1">
      <c r="B128" s="216"/>
      <c r="C128" s="217"/>
      <c r="D128" s="218" t="s">
        <v>171</v>
      </c>
      <c r="E128" s="219" t="s">
        <v>1</v>
      </c>
      <c r="F128" s="220" t="s">
        <v>181</v>
      </c>
      <c r="G128" s="217"/>
      <c r="H128" s="221">
        <v>29</v>
      </c>
      <c r="I128" s="217"/>
      <c r="J128" s="217"/>
      <c r="K128" s="217"/>
      <c r="L128" s="140"/>
      <c r="M128" s="142"/>
      <c r="N128" s="143"/>
      <c r="O128" s="143"/>
      <c r="P128" s="143"/>
      <c r="Q128" s="143"/>
      <c r="R128" s="143"/>
      <c r="S128" s="143"/>
      <c r="T128" s="144"/>
      <c r="AT128" s="141" t="s">
        <v>171</v>
      </c>
      <c r="AU128" s="141" t="s">
        <v>83</v>
      </c>
      <c r="AV128" s="13" t="s">
        <v>83</v>
      </c>
      <c r="AW128" s="13" t="s">
        <v>30</v>
      </c>
      <c r="AX128" s="13" t="s">
        <v>8</v>
      </c>
      <c r="AY128" s="141" t="s">
        <v>163</v>
      </c>
    </row>
    <row r="129" spans="1:65" s="2" customFormat="1" ht="24.2" customHeight="1">
      <c r="A129" s="29"/>
      <c r="B129" s="190"/>
      <c r="C129" s="210" t="s">
        <v>83</v>
      </c>
      <c r="D129" s="210" t="s">
        <v>165</v>
      </c>
      <c r="E129" s="211" t="s">
        <v>549</v>
      </c>
      <c r="F129" s="212" t="s">
        <v>550</v>
      </c>
      <c r="G129" s="213" t="s">
        <v>168</v>
      </c>
      <c r="H129" s="214">
        <v>29</v>
      </c>
      <c r="I129" s="175"/>
      <c r="J129" s="215">
        <f>ROUND(I129*H129,0)</f>
        <v>0</v>
      </c>
      <c r="K129" s="212" t="s">
        <v>178</v>
      </c>
      <c r="L129" s="30"/>
      <c r="M129" s="134" t="s">
        <v>1</v>
      </c>
      <c r="N129" s="135" t="s">
        <v>39</v>
      </c>
      <c r="O129" s="136">
        <v>0.56299999999999994</v>
      </c>
      <c r="P129" s="136">
        <f>O129*H129</f>
        <v>16.326999999999998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38" t="s">
        <v>169</v>
      </c>
      <c r="AT129" s="138" t="s">
        <v>165</v>
      </c>
      <c r="AU129" s="138" t="s">
        <v>83</v>
      </c>
      <c r="AY129" s="17" t="s">
        <v>163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8</v>
      </c>
      <c r="BK129" s="139">
        <f>ROUND(I129*H129,0)</f>
        <v>0</v>
      </c>
      <c r="BL129" s="17" t="s">
        <v>169</v>
      </c>
      <c r="BM129" s="138" t="s">
        <v>551</v>
      </c>
    </row>
    <row r="130" spans="1:65" s="13" customFormat="1">
      <c r="B130" s="216"/>
      <c r="C130" s="217"/>
      <c r="D130" s="218" t="s">
        <v>171</v>
      </c>
      <c r="E130" s="219" t="s">
        <v>1</v>
      </c>
      <c r="F130" s="220" t="s">
        <v>181</v>
      </c>
      <c r="G130" s="217"/>
      <c r="H130" s="221">
        <v>29</v>
      </c>
      <c r="I130" s="217"/>
      <c r="J130" s="217"/>
      <c r="K130" s="217"/>
      <c r="L130" s="140"/>
      <c r="M130" s="142"/>
      <c r="N130" s="143"/>
      <c r="O130" s="143"/>
      <c r="P130" s="143"/>
      <c r="Q130" s="143"/>
      <c r="R130" s="143"/>
      <c r="S130" s="143"/>
      <c r="T130" s="144"/>
      <c r="AT130" s="141" t="s">
        <v>171</v>
      </c>
      <c r="AU130" s="141" t="s">
        <v>83</v>
      </c>
      <c r="AV130" s="13" t="s">
        <v>83</v>
      </c>
      <c r="AW130" s="13" t="s">
        <v>30</v>
      </c>
      <c r="AX130" s="13" t="s">
        <v>8</v>
      </c>
      <c r="AY130" s="141" t="s">
        <v>163</v>
      </c>
    </row>
    <row r="131" spans="1:65" s="2" customFormat="1" ht="24.2" customHeight="1">
      <c r="A131" s="29"/>
      <c r="B131" s="190"/>
      <c r="C131" s="210" t="s">
        <v>174</v>
      </c>
      <c r="D131" s="210" t="s">
        <v>165</v>
      </c>
      <c r="E131" s="211" t="s">
        <v>185</v>
      </c>
      <c r="F131" s="212" t="s">
        <v>186</v>
      </c>
      <c r="G131" s="213" t="s">
        <v>168</v>
      </c>
      <c r="H131" s="214">
        <v>29</v>
      </c>
      <c r="I131" s="175"/>
      <c r="J131" s="215">
        <f>ROUND(I131*H131,0)</f>
        <v>0</v>
      </c>
      <c r="K131" s="212" t="s">
        <v>178</v>
      </c>
      <c r="L131" s="30"/>
      <c r="M131" s="134" t="s">
        <v>1</v>
      </c>
      <c r="N131" s="135" t="s">
        <v>39</v>
      </c>
      <c r="O131" s="136">
        <v>8.6999999999999994E-2</v>
      </c>
      <c r="P131" s="136">
        <f>O131*H131</f>
        <v>2.5229999999999997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38" t="s">
        <v>169</v>
      </c>
      <c r="AT131" s="138" t="s">
        <v>165</v>
      </c>
      <c r="AU131" s="138" t="s">
        <v>83</v>
      </c>
      <c r="AY131" s="17" t="s">
        <v>163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8</v>
      </c>
      <c r="BK131" s="139">
        <f>ROUND(I131*H131,0)</f>
        <v>0</v>
      </c>
      <c r="BL131" s="17" t="s">
        <v>169</v>
      </c>
      <c r="BM131" s="138" t="s">
        <v>552</v>
      </c>
    </row>
    <row r="132" spans="1:65" s="13" customFormat="1">
      <c r="B132" s="216"/>
      <c r="C132" s="217"/>
      <c r="D132" s="218" t="s">
        <v>171</v>
      </c>
      <c r="E132" s="219" t="s">
        <v>1</v>
      </c>
      <c r="F132" s="220" t="s">
        <v>181</v>
      </c>
      <c r="G132" s="217"/>
      <c r="H132" s="221">
        <v>29</v>
      </c>
      <c r="I132" s="217"/>
      <c r="J132" s="217"/>
      <c r="K132" s="217"/>
      <c r="L132" s="140"/>
      <c r="M132" s="142"/>
      <c r="N132" s="143"/>
      <c r="O132" s="143"/>
      <c r="P132" s="143"/>
      <c r="Q132" s="143"/>
      <c r="R132" s="143"/>
      <c r="S132" s="143"/>
      <c r="T132" s="144"/>
      <c r="AT132" s="141" t="s">
        <v>171</v>
      </c>
      <c r="AU132" s="141" t="s">
        <v>83</v>
      </c>
      <c r="AV132" s="13" t="s">
        <v>83</v>
      </c>
      <c r="AW132" s="13" t="s">
        <v>30</v>
      </c>
      <c r="AX132" s="13" t="s">
        <v>8</v>
      </c>
      <c r="AY132" s="141" t="s">
        <v>163</v>
      </c>
    </row>
    <row r="133" spans="1:65" s="2" customFormat="1" ht="37.9" customHeight="1">
      <c r="A133" s="29"/>
      <c r="B133" s="190"/>
      <c r="C133" s="210" t="s">
        <v>169</v>
      </c>
      <c r="D133" s="210" t="s">
        <v>165</v>
      </c>
      <c r="E133" s="211" t="s">
        <v>189</v>
      </c>
      <c r="F133" s="212" t="s">
        <v>190</v>
      </c>
      <c r="G133" s="213" t="s">
        <v>168</v>
      </c>
      <c r="H133" s="214">
        <v>580</v>
      </c>
      <c r="I133" s="175"/>
      <c r="J133" s="215">
        <f>ROUND(I133*H133,0)</f>
        <v>0</v>
      </c>
      <c r="K133" s="212" t="s">
        <v>178</v>
      </c>
      <c r="L133" s="30"/>
      <c r="M133" s="134" t="s">
        <v>1</v>
      </c>
      <c r="N133" s="135" t="s">
        <v>39</v>
      </c>
      <c r="O133" s="136">
        <v>5.0000000000000001E-3</v>
      </c>
      <c r="P133" s="136">
        <f>O133*H133</f>
        <v>2.9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38" t="s">
        <v>169</v>
      </c>
      <c r="AT133" s="138" t="s">
        <v>165</v>
      </c>
      <c r="AU133" s="138" t="s">
        <v>83</v>
      </c>
      <c r="AY133" s="17" t="s">
        <v>163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8</v>
      </c>
      <c r="BK133" s="139">
        <f>ROUND(I133*H133,0)</f>
        <v>0</v>
      </c>
      <c r="BL133" s="17" t="s">
        <v>169</v>
      </c>
      <c r="BM133" s="138" t="s">
        <v>553</v>
      </c>
    </row>
    <row r="134" spans="1:65" s="13" customFormat="1">
      <c r="B134" s="216"/>
      <c r="C134" s="217"/>
      <c r="D134" s="218" t="s">
        <v>171</v>
      </c>
      <c r="E134" s="219" t="s">
        <v>1</v>
      </c>
      <c r="F134" s="220" t="s">
        <v>181</v>
      </c>
      <c r="G134" s="217"/>
      <c r="H134" s="221">
        <v>29</v>
      </c>
      <c r="I134" s="217"/>
      <c r="J134" s="217"/>
      <c r="K134" s="217"/>
      <c r="L134" s="140"/>
      <c r="M134" s="142"/>
      <c r="N134" s="143"/>
      <c r="O134" s="143"/>
      <c r="P134" s="143"/>
      <c r="Q134" s="143"/>
      <c r="R134" s="143"/>
      <c r="S134" s="143"/>
      <c r="T134" s="144"/>
      <c r="AT134" s="141" t="s">
        <v>171</v>
      </c>
      <c r="AU134" s="141" t="s">
        <v>83</v>
      </c>
      <c r="AV134" s="13" t="s">
        <v>83</v>
      </c>
      <c r="AW134" s="13" t="s">
        <v>30</v>
      </c>
      <c r="AX134" s="13" t="s">
        <v>8</v>
      </c>
      <c r="AY134" s="141" t="s">
        <v>163</v>
      </c>
    </row>
    <row r="135" spans="1:65" s="13" customFormat="1">
      <c r="B135" s="216"/>
      <c r="C135" s="217"/>
      <c r="D135" s="218" t="s">
        <v>171</v>
      </c>
      <c r="E135" s="217"/>
      <c r="F135" s="220" t="s">
        <v>554</v>
      </c>
      <c r="G135" s="217"/>
      <c r="H135" s="221">
        <v>580</v>
      </c>
      <c r="I135" s="217"/>
      <c r="J135" s="217"/>
      <c r="K135" s="217"/>
      <c r="L135" s="140"/>
      <c r="M135" s="142"/>
      <c r="N135" s="143"/>
      <c r="O135" s="143"/>
      <c r="P135" s="143"/>
      <c r="Q135" s="143"/>
      <c r="R135" s="143"/>
      <c r="S135" s="143"/>
      <c r="T135" s="144"/>
      <c r="AT135" s="141" t="s">
        <v>171</v>
      </c>
      <c r="AU135" s="141" t="s">
        <v>83</v>
      </c>
      <c r="AV135" s="13" t="s">
        <v>83</v>
      </c>
      <c r="AW135" s="13" t="s">
        <v>3</v>
      </c>
      <c r="AX135" s="13" t="s">
        <v>8</v>
      </c>
      <c r="AY135" s="141" t="s">
        <v>163</v>
      </c>
    </row>
    <row r="136" spans="1:65" s="2" customFormat="1" ht="24.2" customHeight="1">
      <c r="A136" s="29"/>
      <c r="B136" s="190"/>
      <c r="C136" s="210" t="s">
        <v>188</v>
      </c>
      <c r="D136" s="210" t="s">
        <v>165</v>
      </c>
      <c r="E136" s="211" t="s">
        <v>194</v>
      </c>
      <c r="F136" s="212" t="s">
        <v>195</v>
      </c>
      <c r="G136" s="213" t="s">
        <v>168</v>
      </c>
      <c r="H136" s="214">
        <v>29</v>
      </c>
      <c r="I136" s="175"/>
      <c r="J136" s="215">
        <f>ROUND(I136*H136,0)</f>
        <v>0</v>
      </c>
      <c r="K136" s="212" t="s">
        <v>178</v>
      </c>
      <c r="L136" s="30"/>
      <c r="M136" s="134" t="s">
        <v>1</v>
      </c>
      <c r="N136" s="135" t="s">
        <v>39</v>
      </c>
      <c r="O136" s="136">
        <v>9.9000000000000005E-2</v>
      </c>
      <c r="P136" s="136">
        <f>O136*H136</f>
        <v>2.871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38" t="s">
        <v>169</v>
      </c>
      <c r="AT136" s="138" t="s">
        <v>165</v>
      </c>
      <c r="AU136" s="138" t="s">
        <v>83</v>
      </c>
      <c r="AY136" s="17" t="s">
        <v>163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7" t="s">
        <v>8</v>
      </c>
      <c r="BK136" s="139">
        <f>ROUND(I136*H136,0)</f>
        <v>0</v>
      </c>
      <c r="BL136" s="17" t="s">
        <v>169</v>
      </c>
      <c r="BM136" s="138" t="s">
        <v>555</v>
      </c>
    </row>
    <row r="137" spans="1:65" s="13" customFormat="1">
      <c r="B137" s="216"/>
      <c r="C137" s="217"/>
      <c r="D137" s="218" t="s">
        <v>171</v>
      </c>
      <c r="E137" s="219" t="s">
        <v>1</v>
      </c>
      <c r="F137" s="220" t="s">
        <v>181</v>
      </c>
      <c r="G137" s="217"/>
      <c r="H137" s="221">
        <v>29</v>
      </c>
      <c r="I137" s="217"/>
      <c r="J137" s="217"/>
      <c r="K137" s="217"/>
      <c r="L137" s="140"/>
      <c r="M137" s="142"/>
      <c r="N137" s="143"/>
      <c r="O137" s="143"/>
      <c r="P137" s="143"/>
      <c r="Q137" s="143"/>
      <c r="R137" s="143"/>
      <c r="S137" s="143"/>
      <c r="T137" s="144"/>
      <c r="AT137" s="141" t="s">
        <v>171</v>
      </c>
      <c r="AU137" s="141" t="s">
        <v>83</v>
      </c>
      <c r="AV137" s="13" t="s">
        <v>83</v>
      </c>
      <c r="AW137" s="13" t="s">
        <v>30</v>
      </c>
      <c r="AX137" s="13" t="s">
        <v>8</v>
      </c>
      <c r="AY137" s="141" t="s">
        <v>163</v>
      </c>
    </row>
    <row r="138" spans="1:65" s="2" customFormat="1" ht="37.9" customHeight="1">
      <c r="A138" s="29"/>
      <c r="B138" s="190"/>
      <c r="C138" s="210" t="s">
        <v>193</v>
      </c>
      <c r="D138" s="210" t="s">
        <v>165</v>
      </c>
      <c r="E138" s="211" t="s">
        <v>198</v>
      </c>
      <c r="F138" s="212" t="s">
        <v>199</v>
      </c>
      <c r="G138" s="213" t="s">
        <v>168</v>
      </c>
      <c r="H138" s="214">
        <v>580</v>
      </c>
      <c r="I138" s="175"/>
      <c r="J138" s="215">
        <f>ROUND(I138*H138,0)</f>
        <v>0</v>
      </c>
      <c r="K138" s="212" t="s">
        <v>178</v>
      </c>
      <c r="L138" s="30"/>
      <c r="M138" s="134" t="s">
        <v>1</v>
      </c>
      <c r="N138" s="135" t="s">
        <v>39</v>
      </c>
      <c r="O138" s="136">
        <v>6.0000000000000001E-3</v>
      </c>
      <c r="P138" s="136">
        <f>O138*H138</f>
        <v>3.48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38" t="s">
        <v>169</v>
      </c>
      <c r="AT138" s="138" t="s">
        <v>165</v>
      </c>
      <c r="AU138" s="138" t="s">
        <v>83</v>
      </c>
      <c r="AY138" s="17" t="s">
        <v>163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7" t="s">
        <v>8</v>
      </c>
      <c r="BK138" s="139">
        <f>ROUND(I138*H138,0)</f>
        <v>0</v>
      </c>
      <c r="BL138" s="17" t="s">
        <v>169</v>
      </c>
      <c r="BM138" s="138" t="s">
        <v>556</v>
      </c>
    </row>
    <row r="139" spans="1:65" s="13" customFormat="1">
      <c r="B139" s="216"/>
      <c r="C139" s="217"/>
      <c r="D139" s="218" t="s">
        <v>171</v>
      </c>
      <c r="E139" s="219" t="s">
        <v>1</v>
      </c>
      <c r="F139" s="220" t="s">
        <v>181</v>
      </c>
      <c r="G139" s="217"/>
      <c r="H139" s="221">
        <v>29</v>
      </c>
      <c r="I139" s="217"/>
      <c r="J139" s="217"/>
      <c r="K139" s="217"/>
      <c r="L139" s="140"/>
      <c r="M139" s="142"/>
      <c r="N139" s="143"/>
      <c r="O139" s="143"/>
      <c r="P139" s="143"/>
      <c r="Q139" s="143"/>
      <c r="R139" s="143"/>
      <c r="S139" s="143"/>
      <c r="T139" s="144"/>
      <c r="AT139" s="141" t="s">
        <v>171</v>
      </c>
      <c r="AU139" s="141" t="s">
        <v>83</v>
      </c>
      <c r="AV139" s="13" t="s">
        <v>83</v>
      </c>
      <c r="AW139" s="13" t="s">
        <v>30</v>
      </c>
      <c r="AX139" s="13" t="s">
        <v>8</v>
      </c>
      <c r="AY139" s="141" t="s">
        <v>163</v>
      </c>
    </row>
    <row r="140" spans="1:65" s="13" customFormat="1">
      <c r="B140" s="216"/>
      <c r="C140" s="217"/>
      <c r="D140" s="218" t="s">
        <v>171</v>
      </c>
      <c r="E140" s="217"/>
      <c r="F140" s="220" t="s">
        <v>554</v>
      </c>
      <c r="G140" s="217"/>
      <c r="H140" s="221">
        <v>580</v>
      </c>
      <c r="I140" s="217"/>
      <c r="J140" s="217"/>
      <c r="K140" s="217"/>
      <c r="L140" s="140"/>
      <c r="M140" s="142"/>
      <c r="N140" s="143"/>
      <c r="O140" s="143"/>
      <c r="P140" s="143"/>
      <c r="Q140" s="143"/>
      <c r="R140" s="143"/>
      <c r="S140" s="143"/>
      <c r="T140" s="144"/>
      <c r="AT140" s="141" t="s">
        <v>171</v>
      </c>
      <c r="AU140" s="141" t="s">
        <v>83</v>
      </c>
      <c r="AV140" s="13" t="s">
        <v>83</v>
      </c>
      <c r="AW140" s="13" t="s">
        <v>3</v>
      </c>
      <c r="AX140" s="13" t="s">
        <v>8</v>
      </c>
      <c r="AY140" s="141" t="s">
        <v>163</v>
      </c>
    </row>
    <row r="141" spans="1:65" s="2" customFormat="1" ht="24.2" customHeight="1">
      <c r="A141" s="29"/>
      <c r="B141" s="190"/>
      <c r="C141" s="210" t="s">
        <v>197</v>
      </c>
      <c r="D141" s="210" t="s">
        <v>165</v>
      </c>
      <c r="E141" s="211" t="s">
        <v>557</v>
      </c>
      <c r="F141" s="212" t="s">
        <v>558</v>
      </c>
      <c r="G141" s="213" t="s">
        <v>168</v>
      </c>
      <c r="H141" s="214">
        <v>6.6</v>
      </c>
      <c r="I141" s="175"/>
      <c r="J141" s="215">
        <f>ROUND(I141*H141,0)</f>
        <v>0</v>
      </c>
      <c r="K141" s="212" t="s">
        <v>178</v>
      </c>
      <c r="L141" s="30"/>
      <c r="M141" s="134" t="s">
        <v>1</v>
      </c>
      <c r="N141" s="135" t="s">
        <v>39</v>
      </c>
      <c r="O141" s="136">
        <v>0.19700000000000001</v>
      </c>
      <c r="P141" s="136">
        <f>O141*H141</f>
        <v>1.3002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38" t="s">
        <v>169</v>
      </c>
      <c r="AT141" s="138" t="s">
        <v>165</v>
      </c>
      <c r="AU141" s="138" t="s">
        <v>83</v>
      </c>
      <c r="AY141" s="17" t="s">
        <v>163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7" t="s">
        <v>8</v>
      </c>
      <c r="BK141" s="139">
        <f>ROUND(I141*H141,0)</f>
        <v>0</v>
      </c>
      <c r="BL141" s="17" t="s">
        <v>169</v>
      </c>
      <c r="BM141" s="138" t="s">
        <v>559</v>
      </c>
    </row>
    <row r="142" spans="1:65" s="13" customFormat="1">
      <c r="B142" s="216"/>
      <c r="C142" s="217"/>
      <c r="D142" s="218" t="s">
        <v>171</v>
      </c>
      <c r="E142" s="219" t="s">
        <v>1</v>
      </c>
      <c r="F142" s="220" t="s">
        <v>127</v>
      </c>
      <c r="G142" s="217"/>
      <c r="H142" s="221">
        <v>6.6</v>
      </c>
      <c r="I142" s="217"/>
      <c r="J142" s="217"/>
      <c r="K142" s="217"/>
      <c r="L142" s="140"/>
      <c r="M142" s="142"/>
      <c r="N142" s="143"/>
      <c r="O142" s="143"/>
      <c r="P142" s="143"/>
      <c r="Q142" s="143"/>
      <c r="R142" s="143"/>
      <c r="S142" s="143"/>
      <c r="T142" s="144"/>
      <c r="AT142" s="141" t="s">
        <v>171</v>
      </c>
      <c r="AU142" s="141" t="s">
        <v>83</v>
      </c>
      <c r="AV142" s="13" t="s">
        <v>83</v>
      </c>
      <c r="AW142" s="13" t="s">
        <v>30</v>
      </c>
      <c r="AX142" s="13" t="s">
        <v>74</v>
      </c>
      <c r="AY142" s="141" t="s">
        <v>163</v>
      </c>
    </row>
    <row r="143" spans="1:65" s="14" customFormat="1">
      <c r="B143" s="222"/>
      <c r="C143" s="223"/>
      <c r="D143" s="218" t="s">
        <v>171</v>
      </c>
      <c r="E143" s="224" t="s">
        <v>1</v>
      </c>
      <c r="F143" s="225" t="s">
        <v>173</v>
      </c>
      <c r="G143" s="223"/>
      <c r="H143" s="226">
        <v>6.6</v>
      </c>
      <c r="I143" s="223"/>
      <c r="J143" s="223"/>
      <c r="K143" s="223"/>
      <c r="L143" s="145"/>
      <c r="M143" s="147"/>
      <c r="N143" s="148"/>
      <c r="O143" s="148"/>
      <c r="P143" s="148"/>
      <c r="Q143" s="148"/>
      <c r="R143" s="148"/>
      <c r="S143" s="148"/>
      <c r="T143" s="149"/>
      <c r="AT143" s="146" t="s">
        <v>171</v>
      </c>
      <c r="AU143" s="146" t="s">
        <v>83</v>
      </c>
      <c r="AV143" s="14" t="s">
        <v>174</v>
      </c>
      <c r="AW143" s="14" t="s">
        <v>30</v>
      </c>
      <c r="AX143" s="14" t="s">
        <v>8</v>
      </c>
      <c r="AY143" s="146" t="s">
        <v>163</v>
      </c>
    </row>
    <row r="144" spans="1:65" s="2" customFormat="1" ht="24.2" customHeight="1">
      <c r="A144" s="29"/>
      <c r="B144" s="190"/>
      <c r="C144" s="210" t="s">
        <v>201</v>
      </c>
      <c r="D144" s="210" t="s">
        <v>165</v>
      </c>
      <c r="E144" s="211" t="s">
        <v>226</v>
      </c>
      <c r="F144" s="212" t="s">
        <v>227</v>
      </c>
      <c r="G144" s="213" t="s">
        <v>168</v>
      </c>
      <c r="H144" s="214">
        <v>6.6</v>
      </c>
      <c r="I144" s="175"/>
      <c r="J144" s="215">
        <f>ROUND(I144*H144,0)</f>
        <v>0</v>
      </c>
      <c r="K144" s="212" t="s">
        <v>178</v>
      </c>
      <c r="L144" s="30"/>
      <c r="M144" s="134" t="s">
        <v>1</v>
      </c>
      <c r="N144" s="135" t="s">
        <v>39</v>
      </c>
      <c r="O144" s="136">
        <v>4.3999999999999997E-2</v>
      </c>
      <c r="P144" s="136">
        <f>O144*H144</f>
        <v>0.29039999999999999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38" t="s">
        <v>169</v>
      </c>
      <c r="AT144" s="138" t="s">
        <v>165</v>
      </c>
      <c r="AU144" s="138" t="s">
        <v>83</v>
      </c>
      <c r="AY144" s="17" t="s">
        <v>163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7" t="s">
        <v>8</v>
      </c>
      <c r="BK144" s="139">
        <f>ROUND(I144*H144,0)</f>
        <v>0</v>
      </c>
      <c r="BL144" s="17" t="s">
        <v>169</v>
      </c>
      <c r="BM144" s="138" t="s">
        <v>560</v>
      </c>
    </row>
    <row r="145" spans="1:65" s="13" customFormat="1">
      <c r="B145" s="216"/>
      <c r="C145" s="217"/>
      <c r="D145" s="218" t="s">
        <v>171</v>
      </c>
      <c r="E145" s="219" t="s">
        <v>1</v>
      </c>
      <c r="F145" s="220" t="s">
        <v>127</v>
      </c>
      <c r="G145" s="217"/>
      <c r="H145" s="221">
        <v>6.6</v>
      </c>
      <c r="I145" s="217"/>
      <c r="J145" s="217"/>
      <c r="K145" s="217"/>
      <c r="L145" s="140"/>
      <c r="M145" s="142"/>
      <c r="N145" s="143"/>
      <c r="O145" s="143"/>
      <c r="P145" s="143"/>
      <c r="Q145" s="143"/>
      <c r="R145" s="143"/>
      <c r="S145" s="143"/>
      <c r="T145" s="144"/>
      <c r="AT145" s="141" t="s">
        <v>171</v>
      </c>
      <c r="AU145" s="141" t="s">
        <v>83</v>
      </c>
      <c r="AV145" s="13" t="s">
        <v>83</v>
      </c>
      <c r="AW145" s="13" t="s">
        <v>30</v>
      </c>
      <c r="AX145" s="13" t="s">
        <v>74</v>
      </c>
      <c r="AY145" s="141" t="s">
        <v>163</v>
      </c>
    </row>
    <row r="146" spans="1:65" s="14" customFormat="1">
      <c r="B146" s="222"/>
      <c r="C146" s="223"/>
      <c r="D146" s="218" t="s">
        <v>171</v>
      </c>
      <c r="E146" s="224" t="s">
        <v>1</v>
      </c>
      <c r="F146" s="225" t="s">
        <v>173</v>
      </c>
      <c r="G146" s="223"/>
      <c r="H146" s="226">
        <v>6.6</v>
      </c>
      <c r="I146" s="223"/>
      <c r="J146" s="223"/>
      <c r="K146" s="223"/>
      <c r="L146" s="145"/>
      <c r="M146" s="147"/>
      <c r="N146" s="148"/>
      <c r="O146" s="148"/>
      <c r="P146" s="148"/>
      <c r="Q146" s="148"/>
      <c r="R146" s="148"/>
      <c r="S146" s="148"/>
      <c r="T146" s="149"/>
      <c r="AT146" s="146" t="s">
        <v>171</v>
      </c>
      <c r="AU146" s="146" t="s">
        <v>83</v>
      </c>
      <c r="AV146" s="14" t="s">
        <v>174</v>
      </c>
      <c r="AW146" s="14" t="s">
        <v>30</v>
      </c>
      <c r="AX146" s="14" t="s">
        <v>8</v>
      </c>
      <c r="AY146" s="146" t="s">
        <v>163</v>
      </c>
    </row>
    <row r="147" spans="1:65" s="2" customFormat="1" ht="24.2" customHeight="1">
      <c r="A147" s="29"/>
      <c r="B147" s="190"/>
      <c r="C147" s="210" t="s">
        <v>206</v>
      </c>
      <c r="D147" s="210" t="s">
        <v>165</v>
      </c>
      <c r="E147" s="211" t="s">
        <v>202</v>
      </c>
      <c r="F147" s="212" t="s">
        <v>203</v>
      </c>
      <c r="G147" s="213" t="s">
        <v>168</v>
      </c>
      <c r="H147" s="214">
        <v>6.6</v>
      </c>
      <c r="I147" s="175"/>
      <c r="J147" s="215">
        <f>ROUND(I147*H147,0)</f>
        <v>0</v>
      </c>
      <c r="K147" s="212" t="s">
        <v>178</v>
      </c>
      <c r="L147" s="30"/>
      <c r="M147" s="134" t="s">
        <v>1</v>
      </c>
      <c r="N147" s="135" t="s">
        <v>39</v>
      </c>
      <c r="O147" s="136">
        <v>0.14599999999999999</v>
      </c>
      <c r="P147" s="136">
        <f>O147*H147</f>
        <v>0.9635999999999999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38" t="s">
        <v>169</v>
      </c>
      <c r="AT147" s="138" t="s">
        <v>165</v>
      </c>
      <c r="AU147" s="138" t="s">
        <v>83</v>
      </c>
      <c r="AY147" s="17" t="s">
        <v>163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7" t="s">
        <v>8</v>
      </c>
      <c r="BK147" s="139">
        <f>ROUND(I147*H147,0)</f>
        <v>0</v>
      </c>
      <c r="BL147" s="17" t="s">
        <v>169</v>
      </c>
      <c r="BM147" s="138" t="s">
        <v>561</v>
      </c>
    </row>
    <row r="148" spans="1:65" s="13" customFormat="1">
      <c r="B148" s="216"/>
      <c r="C148" s="217"/>
      <c r="D148" s="218" t="s">
        <v>171</v>
      </c>
      <c r="E148" s="219" t="s">
        <v>1</v>
      </c>
      <c r="F148" s="220" t="s">
        <v>562</v>
      </c>
      <c r="G148" s="217"/>
      <c r="H148" s="221">
        <v>6.6</v>
      </c>
      <c r="I148" s="233"/>
      <c r="J148" s="217"/>
      <c r="K148" s="217"/>
      <c r="L148" s="140"/>
      <c r="M148" s="142"/>
      <c r="N148" s="143"/>
      <c r="O148" s="143"/>
      <c r="P148" s="143"/>
      <c r="Q148" s="143"/>
      <c r="R148" s="143"/>
      <c r="S148" s="143"/>
      <c r="T148" s="144"/>
      <c r="AT148" s="141" t="s">
        <v>171</v>
      </c>
      <c r="AU148" s="141" t="s">
        <v>83</v>
      </c>
      <c r="AV148" s="13" t="s">
        <v>83</v>
      </c>
      <c r="AW148" s="13" t="s">
        <v>30</v>
      </c>
      <c r="AX148" s="13" t="s">
        <v>74</v>
      </c>
      <c r="AY148" s="141" t="s">
        <v>163</v>
      </c>
    </row>
    <row r="149" spans="1:65" s="14" customFormat="1">
      <c r="B149" s="222"/>
      <c r="C149" s="223"/>
      <c r="D149" s="218" t="s">
        <v>171</v>
      </c>
      <c r="E149" s="224" t="s">
        <v>127</v>
      </c>
      <c r="F149" s="225" t="s">
        <v>173</v>
      </c>
      <c r="G149" s="223"/>
      <c r="H149" s="226">
        <v>6.6</v>
      </c>
      <c r="I149" s="223"/>
      <c r="J149" s="223"/>
      <c r="K149" s="223"/>
      <c r="L149" s="145"/>
      <c r="M149" s="147"/>
      <c r="N149" s="148"/>
      <c r="O149" s="148"/>
      <c r="P149" s="148"/>
      <c r="Q149" s="148"/>
      <c r="R149" s="148"/>
      <c r="S149" s="148"/>
      <c r="T149" s="149"/>
      <c r="AT149" s="146" t="s">
        <v>171</v>
      </c>
      <c r="AU149" s="146" t="s">
        <v>83</v>
      </c>
      <c r="AV149" s="14" t="s">
        <v>174</v>
      </c>
      <c r="AW149" s="14" t="s">
        <v>30</v>
      </c>
      <c r="AX149" s="14" t="s">
        <v>8</v>
      </c>
      <c r="AY149" s="146" t="s">
        <v>163</v>
      </c>
    </row>
    <row r="150" spans="1:65" s="2" customFormat="1" ht="24.2" customHeight="1">
      <c r="A150" s="29"/>
      <c r="B150" s="190"/>
      <c r="C150" s="210" t="s">
        <v>210</v>
      </c>
      <c r="D150" s="210" t="s">
        <v>165</v>
      </c>
      <c r="E150" s="211" t="s">
        <v>211</v>
      </c>
      <c r="F150" s="212" t="s">
        <v>212</v>
      </c>
      <c r="G150" s="213" t="s">
        <v>213</v>
      </c>
      <c r="H150" s="214">
        <v>104.4</v>
      </c>
      <c r="I150" s="175"/>
      <c r="J150" s="215">
        <f>ROUND(I150*H150,0)</f>
        <v>0</v>
      </c>
      <c r="K150" s="212" t="s">
        <v>178</v>
      </c>
      <c r="L150" s="30"/>
      <c r="M150" s="134" t="s">
        <v>1</v>
      </c>
      <c r="N150" s="135" t="s">
        <v>39</v>
      </c>
      <c r="O150" s="136">
        <v>0</v>
      </c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38" t="s">
        <v>169</v>
      </c>
      <c r="AT150" s="138" t="s">
        <v>165</v>
      </c>
      <c r="AU150" s="138" t="s">
        <v>83</v>
      </c>
      <c r="AY150" s="17" t="s">
        <v>163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7" t="s">
        <v>8</v>
      </c>
      <c r="BK150" s="139">
        <f>ROUND(I150*H150,0)</f>
        <v>0</v>
      </c>
      <c r="BL150" s="17" t="s">
        <v>169</v>
      </c>
      <c r="BM150" s="138" t="s">
        <v>563</v>
      </c>
    </row>
    <row r="151" spans="1:65" s="13" customFormat="1">
      <c r="B151" s="216"/>
      <c r="C151" s="217"/>
      <c r="D151" s="218" t="s">
        <v>171</v>
      </c>
      <c r="E151" s="219" t="s">
        <v>1</v>
      </c>
      <c r="F151" s="220" t="s">
        <v>215</v>
      </c>
      <c r="G151" s="217"/>
      <c r="H151" s="221">
        <v>104.4</v>
      </c>
      <c r="I151" s="217"/>
      <c r="J151" s="217"/>
      <c r="K151" s="217"/>
      <c r="L151" s="140"/>
      <c r="M151" s="142"/>
      <c r="N151" s="143"/>
      <c r="O151" s="143"/>
      <c r="P151" s="143"/>
      <c r="Q151" s="143"/>
      <c r="R151" s="143"/>
      <c r="S151" s="143"/>
      <c r="T151" s="144"/>
      <c r="AT151" s="141" t="s">
        <v>171</v>
      </c>
      <c r="AU151" s="141" t="s">
        <v>83</v>
      </c>
      <c r="AV151" s="13" t="s">
        <v>83</v>
      </c>
      <c r="AW151" s="13" t="s">
        <v>30</v>
      </c>
      <c r="AX151" s="13" t="s">
        <v>8</v>
      </c>
      <c r="AY151" s="141" t="s">
        <v>163</v>
      </c>
    </row>
    <row r="152" spans="1:65" s="2" customFormat="1" ht="14.45" customHeight="1">
      <c r="A152" s="29"/>
      <c r="B152" s="190"/>
      <c r="C152" s="210" t="s">
        <v>216</v>
      </c>
      <c r="D152" s="210" t="s">
        <v>165</v>
      </c>
      <c r="E152" s="211" t="s">
        <v>207</v>
      </c>
      <c r="F152" s="212" t="s">
        <v>208</v>
      </c>
      <c r="G152" s="213" t="s">
        <v>168</v>
      </c>
      <c r="H152" s="214">
        <v>58</v>
      </c>
      <c r="I152" s="175"/>
      <c r="J152" s="215">
        <f>ROUND(I152*H152,0)</f>
        <v>0</v>
      </c>
      <c r="K152" s="212" t="s">
        <v>178</v>
      </c>
      <c r="L152" s="30"/>
      <c r="M152" s="134" t="s">
        <v>1</v>
      </c>
      <c r="N152" s="135" t="s">
        <v>39</v>
      </c>
      <c r="O152" s="136">
        <v>8.9999999999999993E-3</v>
      </c>
      <c r="P152" s="136">
        <f>O152*H152</f>
        <v>0.52199999999999991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38" t="s">
        <v>169</v>
      </c>
      <c r="AT152" s="138" t="s">
        <v>165</v>
      </c>
      <c r="AU152" s="138" t="s">
        <v>83</v>
      </c>
      <c r="AY152" s="17" t="s">
        <v>163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7" t="s">
        <v>8</v>
      </c>
      <c r="BK152" s="139">
        <f>ROUND(I152*H152,0)</f>
        <v>0</v>
      </c>
      <c r="BL152" s="17" t="s">
        <v>169</v>
      </c>
      <c r="BM152" s="138" t="s">
        <v>564</v>
      </c>
    </row>
    <row r="153" spans="1:65" s="13" customFormat="1">
      <c r="B153" s="216"/>
      <c r="C153" s="217"/>
      <c r="D153" s="218" t="s">
        <v>171</v>
      </c>
      <c r="E153" s="219" t="s">
        <v>1</v>
      </c>
      <c r="F153" s="220" t="s">
        <v>117</v>
      </c>
      <c r="G153" s="217"/>
      <c r="H153" s="221">
        <v>58</v>
      </c>
      <c r="I153" s="217"/>
      <c r="J153" s="217"/>
      <c r="K153" s="217"/>
      <c r="L153" s="140"/>
      <c r="M153" s="142"/>
      <c r="N153" s="143"/>
      <c r="O153" s="143"/>
      <c r="P153" s="143"/>
      <c r="Q153" s="143"/>
      <c r="R153" s="143"/>
      <c r="S153" s="143"/>
      <c r="T153" s="144"/>
      <c r="AT153" s="141" t="s">
        <v>171</v>
      </c>
      <c r="AU153" s="141" t="s">
        <v>83</v>
      </c>
      <c r="AV153" s="13" t="s">
        <v>83</v>
      </c>
      <c r="AW153" s="13" t="s">
        <v>30</v>
      </c>
      <c r="AX153" s="13" t="s">
        <v>8</v>
      </c>
      <c r="AY153" s="141" t="s">
        <v>163</v>
      </c>
    </row>
    <row r="154" spans="1:65" s="2" customFormat="1" ht="24.2" customHeight="1">
      <c r="A154" s="29"/>
      <c r="B154" s="190"/>
      <c r="C154" s="210" t="s">
        <v>221</v>
      </c>
      <c r="D154" s="210" t="s">
        <v>165</v>
      </c>
      <c r="E154" s="211" t="s">
        <v>565</v>
      </c>
      <c r="F154" s="212" t="s">
        <v>566</v>
      </c>
      <c r="G154" s="213" t="s">
        <v>234</v>
      </c>
      <c r="H154" s="214">
        <v>89.25</v>
      </c>
      <c r="I154" s="175"/>
      <c r="J154" s="215">
        <f>ROUND(I154*H154,0)</f>
        <v>0</v>
      </c>
      <c r="K154" s="212" t="s">
        <v>178</v>
      </c>
      <c r="L154" s="30"/>
      <c r="M154" s="134" t="s">
        <v>1</v>
      </c>
      <c r="N154" s="135" t="s">
        <v>39</v>
      </c>
      <c r="O154" s="136">
        <v>2.5000000000000001E-2</v>
      </c>
      <c r="P154" s="136">
        <f>O154*H154</f>
        <v>2.2312500000000002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38" t="s">
        <v>169</v>
      </c>
      <c r="AT154" s="138" t="s">
        <v>165</v>
      </c>
      <c r="AU154" s="138" t="s">
        <v>83</v>
      </c>
      <c r="AY154" s="17" t="s">
        <v>163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7" t="s">
        <v>8</v>
      </c>
      <c r="BK154" s="139">
        <f>ROUND(I154*H154,0)</f>
        <v>0</v>
      </c>
      <c r="BL154" s="17" t="s">
        <v>169</v>
      </c>
      <c r="BM154" s="138" t="s">
        <v>567</v>
      </c>
    </row>
    <row r="155" spans="1:65" s="13" customFormat="1">
      <c r="B155" s="216"/>
      <c r="C155" s="217"/>
      <c r="D155" s="218" t="s">
        <v>171</v>
      </c>
      <c r="E155" s="219" t="s">
        <v>1</v>
      </c>
      <c r="F155" s="220" t="s">
        <v>535</v>
      </c>
      <c r="G155" s="217"/>
      <c r="H155" s="221">
        <v>89.25</v>
      </c>
      <c r="I155" s="217"/>
      <c r="J155" s="217"/>
      <c r="K155" s="217"/>
      <c r="L155" s="140"/>
      <c r="M155" s="142"/>
      <c r="N155" s="143"/>
      <c r="O155" s="143"/>
      <c r="P155" s="143"/>
      <c r="Q155" s="143"/>
      <c r="R155" s="143"/>
      <c r="S155" s="143"/>
      <c r="T155" s="144"/>
      <c r="AT155" s="141" t="s">
        <v>171</v>
      </c>
      <c r="AU155" s="141" t="s">
        <v>83</v>
      </c>
      <c r="AV155" s="13" t="s">
        <v>83</v>
      </c>
      <c r="AW155" s="13" t="s">
        <v>30</v>
      </c>
      <c r="AX155" s="13" t="s">
        <v>8</v>
      </c>
      <c r="AY155" s="141" t="s">
        <v>163</v>
      </c>
    </row>
    <row r="156" spans="1:65" s="2" customFormat="1" ht="24.2" customHeight="1">
      <c r="A156" s="29"/>
      <c r="B156" s="190"/>
      <c r="C156" s="210" t="s">
        <v>225</v>
      </c>
      <c r="D156" s="210" t="s">
        <v>165</v>
      </c>
      <c r="E156" s="211" t="s">
        <v>568</v>
      </c>
      <c r="F156" s="212" t="s">
        <v>569</v>
      </c>
      <c r="G156" s="213" t="s">
        <v>234</v>
      </c>
      <c r="H156" s="214">
        <v>26.4</v>
      </c>
      <c r="I156" s="175"/>
      <c r="J156" s="215">
        <f>ROUND(I156*H156,0)</f>
        <v>0</v>
      </c>
      <c r="K156" s="212" t="s">
        <v>178</v>
      </c>
      <c r="L156" s="30"/>
      <c r="M156" s="134" t="s">
        <v>1</v>
      </c>
      <c r="N156" s="135" t="s">
        <v>39</v>
      </c>
      <c r="O156" s="136">
        <v>0.24</v>
      </c>
      <c r="P156" s="136">
        <f>O156*H156</f>
        <v>6.3359999999999994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38" t="s">
        <v>169</v>
      </c>
      <c r="AT156" s="138" t="s">
        <v>165</v>
      </c>
      <c r="AU156" s="138" t="s">
        <v>83</v>
      </c>
      <c r="AY156" s="17" t="s">
        <v>163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7" t="s">
        <v>8</v>
      </c>
      <c r="BK156" s="139">
        <f>ROUND(I156*H156,0)</f>
        <v>0</v>
      </c>
      <c r="BL156" s="17" t="s">
        <v>169</v>
      </c>
      <c r="BM156" s="138" t="s">
        <v>570</v>
      </c>
    </row>
    <row r="157" spans="1:65" s="13" customFormat="1">
      <c r="B157" s="216"/>
      <c r="C157" s="217"/>
      <c r="D157" s="218" t="s">
        <v>171</v>
      </c>
      <c r="E157" s="219" t="s">
        <v>1</v>
      </c>
      <c r="F157" s="220" t="s">
        <v>571</v>
      </c>
      <c r="G157" s="217"/>
      <c r="H157" s="221">
        <v>26.4</v>
      </c>
      <c r="I157" s="217"/>
      <c r="J157" s="217"/>
      <c r="K157" s="217"/>
      <c r="L157" s="140"/>
      <c r="M157" s="142"/>
      <c r="N157" s="143"/>
      <c r="O157" s="143"/>
      <c r="P157" s="143"/>
      <c r="Q157" s="143"/>
      <c r="R157" s="143"/>
      <c r="S157" s="143"/>
      <c r="T157" s="144"/>
      <c r="AT157" s="141" t="s">
        <v>171</v>
      </c>
      <c r="AU157" s="141" t="s">
        <v>83</v>
      </c>
      <c r="AV157" s="13" t="s">
        <v>83</v>
      </c>
      <c r="AW157" s="13" t="s">
        <v>30</v>
      </c>
      <c r="AX157" s="13" t="s">
        <v>74</v>
      </c>
      <c r="AY157" s="141" t="s">
        <v>163</v>
      </c>
    </row>
    <row r="158" spans="1:65" s="14" customFormat="1">
      <c r="B158" s="222"/>
      <c r="C158" s="223"/>
      <c r="D158" s="218" t="s">
        <v>171</v>
      </c>
      <c r="E158" s="224" t="s">
        <v>538</v>
      </c>
      <c r="F158" s="225" t="s">
        <v>173</v>
      </c>
      <c r="G158" s="223"/>
      <c r="H158" s="226">
        <v>26.4</v>
      </c>
      <c r="I158" s="223"/>
      <c r="J158" s="223"/>
      <c r="K158" s="223"/>
      <c r="L158" s="145"/>
      <c r="M158" s="147"/>
      <c r="N158" s="148"/>
      <c r="O158" s="148"/>
      <c r="P158" s="148"/>
      <c r="Q158" s="148"/>
      <c r="R158" s="148"/>
      <c r="S158" s="148"/>
      <c r="T158" s="149"/>
      <c r="AT158" s="146" t="s">
        <v>171</v>
      </c>
      <c r="AU158" s="146" t="s">
        <v>83</v>
      </c>
      <c r="AV158" s="14" t="s">
        <v>174</v>
      </c>
      <c r="AW158" s="14" t="s">
        <v>30</v>
      </c>
      <c r="AX158" s="14" t="s">
        <v>8</v>
      </c>
      <c r="AY158" s="146" t="s">
        <v>163</v>
      </c>
    </row>
    <row r="159" spans="1:65" s="2" customFormat="1" ht="14.45" customHeight="1">
      <c r="A159" s="29"/>
      <c r="B159" s="190"/>
      <c r="C159" s="227" t="s">
        <v>229</v>
      </c>
      <c r="D159" s="227" t="s">
        <v>238</v>
      </c>
      <c r="E159" s="228" t="s">
        <v>572</v>
      </c>
      <c r="F159" s="229" t="s">
        <v>573</v>
      </c>
      <c r="G159" s="230" t="s">
        <v>213</v>
      </c>
      <c r="H159" s="231">
        <v>10.56</v>
      </c>
      <c r="I159" s="176"/>
      <c r="J159" s="232">
        <f>ROUND(I159*H159,0)</f>
        <v>0</v>
      </c>
      <c r="K159" s="229" t="s">
        <v>178</v>
      </c>
      <c r="L159" s="150"/>
      <c r="M159" s="151" t="s">
        <v>1</v>
      </c>
      <c r="N159" s="152" t="s">
        <v>39</v>
      </c>
      <c r="O159" s="136">
        <v>0</v>
      </c>
      <c r="P159" s="136">
        <f>O159*H159</f>
        <v>0</v>
      </c>
      <c r="Q159" s="136">
        <v>1</v>
      </c>
      <c r="R159" s="136">
        <f>Q159*H159</f>
        <v>10.56</v>
      </c>
      <c r="S159" s="136">
        <v>0</v>
      </c>
      <c r="T159" s="137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38" t="s">
        <v>201</v>
      </c>
      <c r="AT159" s="138" t="s">
        <v>238</v>
      </c>
      <c r="AU159" s="138" t="s">
        <v>83</v>
      </c>
      <c r="AY159" s="17" t="s">
        <v>163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7" t="s">
        <v>8</v>
      </c>
      <c r="BK159" s="139">
        <f>ROUND(I159*H159,0)</f>
        <v>0</v>
      </c>
      <c r="BL159" s="17" t="s">
        <v>169</v>
      </c>
      <c r="BM159" s="138" t="s">
        <v>574</v>
      </c>
    </row>
    <row r="160" spans="1:65" s="13" customFormat="1">
      <c r="B160" s="216"/>
      <c r="C160" s="217"/>
      <c r="D160" s="218" t="s">
        <v>171</v>
      </c>
      <c r="E160" s="219" t="s">
        <v>1</v>
      </c>
      <c r="F160" s="220" t="s">
        <v>575</v>
      </c>
      <c r="G160" s="217"/>
      <c r="H160" s="221">
        <v>10.56</v>
      </c>
      <c r="I160" s="217"/>
      <c r="J160" s="217"/>
      <c r="K160" s="217"/>
      <c r="L160" s="140"/>
      <c r="M160" s="142"/>
      <c r="N160" s="143"/>
      <c r="O160" s="143"/>
      <c r="P160" s="143"/>
      <c r="Q160" s="143"/>
      <c r="R160" s="143"/>
      <c r="S160" s="143"/>
      <c r="T160" s="144"/>
      <c r="AT160" s="141" t="s">
        <v>171</v>
      </c>
      <c r="AU160" s="141" t="s">
        <v>83</v>
      </c>
      <c r="AV160" s="13" t="s">
        <v>83</v>
      </c>
      <c r="AW160" s="13" t="s">
        <v>30</v>
      </c>
      <c r="AX160" s="13" t="s">
        <v>8</v>
      </c>
      <c r="AY160" s="141" t="s">
        <v>163</v>
      </c>
    </row>
    <row r="161" spans="1:65" s="12" customFormat="1" ht="22.9" customHeight="1">
      <c r="B161" s="203"/>
      <c r="C161" s="204"/>
      <c r="D161" s="205" t="s">
        <v>73</v>
      </c>
      <c r="E161" s="208" t="s">
        <v>169</v>
      </c>
      <c r="F161" s="208" t="s">
        <v>576</v>
      </c>
      <c r="G161" s="204"/>
      <c r="H161" s="204"/>
      <c r="I161" s="204"/>
      <c r="J161" s="209">
        <f>BK161</f>
        <v>0</v>
      </c>
      <c r="K161" s="204"/>
      <c r="L161" s="126"/>
      <c r="M161" s="128"/>
      <c r="N161" s="129"/>
      <c r="O161" s="129"/>
      <c r="P161" s="130">
        <f>SUM(P162:P167)</f>
        <v>35.033850000000001</v>
      </c>
      <c r="Q161" s="129"/>
      <c r="R161" s="130">
        <f>SUM(R162:R167)</f>
        <v>50.468617499999993</v>
      </c>
      <c r="S161" s="129"/>
      <c r="T161" s="131">
        <f>SUM(T162:T167)</f>
        <v>0</v>
      </c>
      <c r="AR161" s="127" t="s">
        <v>8</v>
      </c>
      <c r="AT161" s="132" t="s">
        <v>73</v>
      </c>
      <c r="AU161" s="132" t="s">
        <v>8</v>
      </c>
      <c r="AY161" s="127" t="s">
        <v>163</v>
      </c>
      <c r="BK161" s="133">
        <f>SUM(BK162:BK167)</f>
        <v>0</v>
      </c>
    </row>
    <row r="162" spans="1:65" s="2" customFormat="1" ht="24.2" customHeight="1">
      <c r="A162" s="29"/>
      <c r="B162" s="190"/>
      <c r="C162" s="210" t="s">
        <v>9</v>
      </c>
      <c r="D162" s="210" t="s">
        <v>165</v>
      </c>
      <c r="E162" s="211" t="s">
        <v>577</v>
      </c>
      <c r="F162" s="212" t="s">
        <v>578</v>
      </c>
      <c r="G162" s="213" t="s">
        <v>234</v>
      </c>
      <c r="H162" s="214">
        <v>89.25</v>
      </c>
      <c r="I162" s="175"/>
      <c r="J162" s="215">
        <f>ROUND(I162*H162,0)</f>
        <v>0</v>
      </c>
      <c r="K162" s="212" t="s">
        <v>178</v>
      </c>
      <c r="L162" s="30"/>
      <c r="M162" s="134" t="s">
        <v>1</v>
      </c>
      <c r="N162" s="135" t="s">
        <v>39</v>
      </c>
      <c r="O162" s="136">
        <v>0.192</v>
      </c>
      <c r="P162" s="136">
        <f>O162*H162</f>
        <v>17.135999999999999</v>
      </c>
      <c r="Q162" s="136">
        <v>0.31879000000000002</v>
      </c>
      <c r="R162" s="136">
        <f>Q162*H162</f>
        <v>28.452007500000001</v>
      </c>
      <c r="S162" s="136">
        <v>0</v>
      </c>
      <c r="T162" s="137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38" t="s">
        <v>169</v>
      </c>
      <c r="AT162" s="138" t="s">
        <v>165</v>
      </c>
      <c r="AU162" s="138" t="s">
        <v>83</v>
      </c>
      <c r="AY162" s="17" t="s">
        <v>163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7" t="s">
        <v>8</v>
      </c>
      <c r="BK162" s="139">
        <f>ROUND(I162*H162,0)</f>
        <v>0</v>
      </c>
      <c r="BL162" s="17" t="s">
        <v>169</v>
      </c>
      <c r="BM162" s="138" t="s">
        <v>579</v>
      </c>
    </row>
    <row r="163" spans="1:65" s="13" customFormat="1">
      <c r="B163" s="216"/>
      <c r="C163" s="217"/>
      <c r="D163" s="218" t="s">
        <v>171</v>
      </c>
      <c r="E163" s="219" t="s">
        <v>1</v>
      </c>
      <c r="F163" s="220" t="s">
        <v>535</v>
      </c>
      <c r="G163" s="217"/>
      <c r="H163" s="221">
        <v>89.25</v>
      </c>
      <c r="I163" s="217"/>
      <c r="J163" s="217"/>
      <c r="K163" s="217"/>
      <c r="L163" s="140"/>
      <c r="M163" s="142"/>
      <c r="N163" s="143"/>
      <c r="O163" s="143"/>
      <c r="P163" s="143"/>
      <c r="Q163" s="143"/>
      <c r="R163" s="143"/>
      <c r="S163" s="143"/>
      <c r="T163" s="144"/>
      <c r="AT163" s="141" t="s">
        <v>171</v>
      </c>
      <c r="AU163" s="141" t="s">
        <v>83</v>
      </c>
      <c r="AV163" s="13" t="s">
        <v>83</v>
      </c>
      <c r="AW163" s="13" t="s">
        <v>30</v>
      </c>
      <c r="AX163" s="13" t="s">
        <v>8</v>
      </c>
      <c r="AY163" s="141" t="s">
        <v>163</v>
      </c>
    </row>
    <row r="164" spans="1:65" s="2" customFormat="1" ht="24.2" customHeight="1">
      <c r="A164" s="29"/>
      <c r="B164" s="190"/>
      <c r="C164" s="210" t="s">
        <v>237</v>
      </c>
      <c r="D164" s="210" t="s">
        <v>165</v>
      </c>
      <c r="E164" s="211" t="s">
        <v>580</v>
      </c>
      <c r="F164" s="212" t="s">
        <v>581</v>
      </c>
      <c r="G164" s="213" t="s">
        <v>234</v>
      </c>
      <c r="H164" s="214">
        <v>89.25</v>
      </c>
      <c r="I164" s="175"/>
      <c r="J164" s="215">
        <f>ROUND(I164*H164,0)</f>
        <v>0</v>
      </c>
      <c r="K164" s="212" t="s">
        <v>178</v>
      </c>
      <c r="L164" s="30"/>
      <c r="M164" s="134" t="s">
        <v>1</v>
      </c>
      <c r="N164" s="135" t="s">
        <v>39</v>
      </c>
      <c r="O164" s="136">
        <v>0.17799999999999999</v>
      </c>
      <c r="P164" s="136">
        <f>O164*H164</f>
        <v>15.8865</v>
      </c>
      <c r="Q164" s="136">
        <v>0.21251999999999999</v>
      </c>
      <c r="R164" s="136">
        <f>Q164*H164</f>
        <v>18.967409999999997</v>
      </c>
      <c r="S164" s="136">
        <v>0</v>
      </c>
      <c r="T164" s="137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38" t="s">
        <v>169</v>
      </c>
      <c r="AT164" s="138" t="s">
        <v>165</v>
      </c>
      <c r="AU164" s="138" t="s">
        <v>83</v>
      </c>
      <c r="AY164" s="17" t="s">
        <v>163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7" t="s">
        <v>8</v>
      </c>
      <c r="BK164" s="139">
        <f>ROUND(I164*H164,0)</f>
        <v>0</v>
      </c>
      <c r="BL164" s="17" t="s">
        <v>169</v>
      </c>
      <c r="BM164" s="138" t="s">
        <v>582</v>
      </c>
    </row>
    <row r="165" spans="1:65" s="13" customFormat="1">
      <c r="B165" s="216"/>
      <c r="C165" s="217"/>
      <c r="D165" s="218" t="s">
        <v>171</v>
      </c>
      <c r="E165" s="219" t="s">
        <v>1</v>
      </c>
      <c r="F165" s="220" t="s">
        <v>535</v>
      </c>
      <c r="G165" s="217"/>
      <c r="H165" s="221">
        <v>89.25</v>
      </c>
      <c r="I165" s="217"/>
      <c r="J165" s="217"/>
      <c r="K165" s="217"/>
      <c r="L165" s="140"/>
      <c r="M165" s="142"/>
      <c r="N165" s="143"/>
      <c r="O165" s="143"/>
      <c r="P165" s="143"/>
      <c r="Q165" s="143"/>
      <c r="R165" s="143"/>
      <c r="S165" s="143"/>
      <c r="T165" s="144"/>
      <c r="AT165" s="141" t="s">
        <v>171</v>
      </c>
      <c r="AU165" s="141" t="s">
        <v>83</v>
      </c>
      <c r="AV165" s="13" t="s">
        <v>83</v>
      </c>
      <c r="AW165" s="13" t="s">
        <v>30</v>
      </c>
      <c r="AX165" s="13" t="s">
        <v>8</v>
      </c>
      <c r="AY165" s="141" t="s">
        <v>163</v>
      </c>
    </row>
    <row r="166" spans="1:65" s="2" customFormat="1" ht="24.2" customHeight="1">
      <c r="A166" s="29"/>
      <c r="B166" s="190"/>
      <c r="C166" s="210" t="s">
        <v>243</v>
      </c>
      <c r="D166" s="210" t="s">
        <v>165</v>
      </c>
      <c r="E166" s="211" t="s">
        <v>583</v>
      </c>
      <c r="F166" s="212" t="s">
        <v>584</v>
      </c>
      <c r="G166" s="213" t="s">
        <v>168</v>
      </c>
      <c r="H166" s="214">
        <v>1.65</v>
      </c>
      <c r="I166" s="175"/>
      <c r="J166" s="215">
        <f>ROUND(I166*H166,0)</f>
        <v>0</v>
      </c>
      <c r="K166" s="212" t="s">
        <v>178</v>
      </c>
      <c r="L166" s="30"/>
      <c r="M166" s="134" t="s">
        <v>1</v>
      </c>
      <c r="N166" s="135" t="s">
        <v>39</v>
      </c>
      <c r="O166" s="136">
        <v>1.2190000000000001</v>
      </c>
      <c r="P166" s="136">
        <f>O166*H166</f>
        <v>2.0113500000000002</v>
      </c>
      <c r="Q166" s="136">
        <v>1.8480000000000001</v>
      </c>
      <c r="R166" s="136">
        <f>Q166*H166</f>
        <v>3.0491999999999999</v>
      </c>
      <c r="S166" s="136">
        <v>0</v>
      </c>
      <c r="T166" s="137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38" t="s">
        <v>169</v>
      </c>
      <c r="AT166" s="138" t="s">
        <v>165</v>
      </c>
      <c r="AU166" s="138" t="s">
        <v>83</v>
      </c>
      <c r="AY166" s="17" t="s">
        <v>163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8</v>
      </c>
      <c r="BK166" s="139">
        <f>ROUND(I166*H166,0)</f>
        <v>0</v>
      </c>
      <c r="BL166" s="17" t="s">
        <v>169</v>
      </c>
      <c r="BM166" s="138" t="s">
        <v>585</v>
      </c>
    </row>
    <row r="167" spans="1:65" s="13" customFormat="1">
      <c r="B167" s="216"/>
      <c r="C167" s="217"/>
      <c r="D167" s="218" t="s">
        <v>171</v>
      </c>
      <c r="E167" s="219" t="s">
        <v>1</v>
      </c>
      <c r="F167" s="220" t="s">
        <v>586</v>
      </c>
      <c r="G167" s="217"/>
      <c r="H167" s="221">
        <v>1.65</v>
      </c>
      <c r="I167" s="217"/>
      <c r="J167" s="217"/>
      <c r="K167" s="217"/>
      <c r="L167" s="140"/>
      <c r="M167" s="142"/>
      <c r="N167" s="143"/>
      <c r="O167" s="143"/>
      <c r="P167" s="143"/>
      <c r="Q167" s="143"/>
      <c r="R167" s="143"/>
      <c r="S167" s="143"/>
      <c r="T167" s="144"/>
      <c r="AT167" s="141" t="s">
        <v>171</v>
      </c>
      <c r="AU167" s="141" t="s">
        <v>83</v>
      </c>
      <c r="AV167" s="13" t="s">
        <v>83</v>
      </c>
      <c r="AW167" s="13" t="s">
        <v>30</v>
      </c>
      <c r="AX167" s="13" t="s">
        <v>8</v>
      </c>
      <c r="AY167" s="141" t="s">
        <v>163</v>
      </c>
    </row>
    <row r="168" spans="1:65" s="12" customFormat="1" ht="22.9" customHeight="1">
      <c r="B168" s="203"/>
      <c r="C168" s="204"/>
      <c r="D168" s="205" t="s">
        <v>73</v>
      </c>
      <c r="E168" s="208" t="s">
        <v>424</v>
      </c>
      <c r="F168" s="208" t="s">
        <v>425</v>
      </c>
      <c r="G168" s="204"/>
      <c r="H168" s="204"/>
      <c r="I168" s="204"/>
      <c r="J168" s="209">
        <f>BK168</f>
        <v>0</v>
      </c>
      <c r="K168" s="204"/>
      <c r="L168" s="126"/>
      <c r="M168" s="128"/>
      <c r="N168" s="129"/>
      <c r="O168" s="129"/>
      <c r="P168" s="130">
        <f>P169</f>
        <v>30.941703</v>
      </c>
      <c r="Q168" s="129"/>
      <c r="R168" s="130">
        <f>R169</f>
        <v>0</v>
      </c>
      <c r="S168" s="129"/>
      <c r="T168" s="131">
        <f>T169</f>
        <v>0</v>
      </c>
      <c r="AR168" s="127" t="s">
        <v>8</v>
      </c>
      <c r="AT168" s="132" t="s">
        <v>73</v>
      </c>
      <c r="AU168" s="132" t="s">
        <v>8</v>
      </c>
      <c r="AY168" s="127" t="s">
        <v>163</v>
      </c>
      <c r="BK168" s="133">
        <f>BK169</f>
        <v>0</v>
      </c>
    </row>
    <row r="169" spans="1:65" s="2" customFormat="1" ht="14.45" customHeight="1">
      <c r="A169" s="29"/>
      <c r="B169" s="190"/>
      <c r="C169" s="210" t="s">
        <v>249</v>
      </c>
      <c r="D169" s="210" t="s">
        <v>165</v>
      </c>
      <c r="E169" s="211" t="s">
        <v>587</v>
      </c>
      <c r="F169" s="212" t="s">
        <v>588</v>
      </c>
      <c r="G169" s="213" t="s">
        <v>213</v>
      </c>
      <c r="H169" s="214">
        <v>61.029000000000003</v>
      </c>
      <c r="I169" s="175"/>
      <c r="J169" s="215">
        <f>ROUND(I169*H169,0)</f>
        <v>0</v>
      </c>
      <c r="K169" s="212" t="s">
        <v>178</v>
      </c>
      <c r="L169" s="30"/>
      <c r="M169" s="134" t="s">
        <v>1</v>
      </c>
      <c r="N169" s="135" t="s">
        <v>39</v>
      </c>
      <c r="O169" s="136">
        <v>0.50700000000000001</v>
      </c>
      <c r="P169" s="136">
        <f>O169*H169</f>
        <v>30.941703</v>
      </c>
      <c r="Q169" s="136">
        <v>0</v>
      </c>
      <c r="R169" s="136">
        <f>Q169*H169</f>
        <v>0</v>
      </c>
      <c r="S169" s="136">
        <v>0</v>
      </c>
      <c r="T169" s="137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38" t="s">
        <v>169</v>
      </c>
      <c r="AT169" s="138" t="s">
        <v>165</v>
      </c>
      <c r="AU169" s="138" t="s">
        <v>83</v>
      </c>
      <c r="AY169" s="17" t="s">
        <v>163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7" t="s">
        <v>8</v>
      </c>
      <c r="BK169" s="139">
        <f>ROUND(I169*H169,0)</f>
        <v>0</v>
      </c>
      <c r="BL169" s="17" t="s">
        <v>169</v>
      </c>
      <c r="BM169" s="138" t="s">
        <v>589</v>
      </c>
    </row>
    <row r="170" spans="1:65" s="12" customFormat="1" ht="25.9" customHeight="1">
      <c r="B170" s="203"/>
      <c r="C170" s="204"/>
      <c r="D170" s="205" t="s">
        <v>73</v>
      </c>
      <c r="E170" s="206" t="s">
        <v>434</v>
      </c>
      <c r="F170" s="206" t="s">
        <v>435</v>
      </c>
      <c r="G170" s="204"/>
      <c r="H170" s="204"/>
      <c r="I170" s="204"/>
      <c r="J170" s="207">
        <f>BK170</f>
        <v>0</v>
      </c>
      <c r="K170" s="204"/>
      <c r="L170" s="126"/>
      <c r="M170" s="128"/>
      <c r="N170" s="129"/>
      <c r="O170" s="129"/>
      <c r="P170" s="130">
        <f>P171</f>
        <v>48.062331999999998</v>
      </c>
      <c r="Q170" s="129"/>
      <c r="R170" s="130">
        <f>R171</f>
        <v>0.2963982</v>
      </c>
      <c r="S170" s="129"/>
      <c r="T170" s="131">
        <f>T171</f>
        <v>0</v>
      </c>
      <c r="AR170" s="127" t="s">
        <v>83</v>
      </c>
      <c r="AT170" s="132" t="s">
        <v>73</v>
      </c>
      <c r="AU170" s="132" t="s">
        <v>74</v>
      </c>
      <c r="AY170" s="127" t="s">
        <v>163</v>
      </c>
      <c r="BK170" s="133">
        <f>BK171</f>
        <v>0</v>
      </c>
    </row>
    <row r="171" spans="1:65" s="12" customFormat="1" ht="22.9" customHeight="1">
      <c r="B171" s="203"/>
      <c r="C171" s="204"/>
      <c r="D171" s="205" t="s">
        <v>73</v>
      </c>
      <c r="E171" s="208" t="s">
        <v>436</v>
      </c>
      <c r="F171" s="208" t="s">
        <v>437</v>
      </c>
      <c r="G171" s="204"/>
      <c r="H171" s="204"/>
      <c r="I171" s="204"/>
      <c r="J171" s="209">
        <f>BK171</f>
        <v>0</v>
      </c>
      <c r="K171" s="204"/>
      <c r="L171" s="126"/>
      <c r="M171" s="128"/>
      <c r="N171" s="129"/>
      <c r="O171" s="129"/>
      <c r="P171" s="130">
        <f>SUM(P172:P191)</f>
        <v>48.062331999999998</v>
      </c>
      <c r="Q171" s="129"/>
      <c r="R171" s="130">
        <f>SUM(R172:R191)</f>
        <v>0.2963982</v>
      </c>
      <c r="S171" s="129"/>
      <c r="T171" s="131">
        <f>SUM(T172:T191)</f>
        <v>0</v>
      </c>
      <c r="AR171" s="127" t="s">
        <v>83</v>
      </c>
      <c r="AT171" s="132" t="s">
        <v>73</v>
      </c>
      <c r="AU171" s="132" t="s">
        <v>8</v>
      </c>
      <c r="AY171" s="127" t="s">
        <v>163</v>
      </c>
      <c r="BK171" s="133">
        <f>SUM(BK172:BK191)</f>
        <v>0</v>
      </c>
    </row>
    <row r="172" spans="1:65" s="2" customFormat="1" ht="24.2" customHeight="1">
      <c r="A172" s="29"/>
      <c r="B172" s="190"/>
      <c r="C172" s="210" t="s">
        <v>255</v>
      </c>
      <c r="D172" s="210" t="s">
        <v>165</v>
      </c>
      <c r="E172" s="211" t="s">
        <v>445</v>
      </c>
      <c r="F172" s="212" t="s">
        <v>446</v>
      </c>
      <c r="G172" s="213" t="s">
        <v>234</v>
      </c>
      <c r="H172" s="214">
        <v>89.25</v>
      </c>
      <c r="I172" s="175"/>
      <c r="J172" s="215">
        <f>ROUND(I172*H172,0)</f>
        <v>0</v>
      </c>
      <c r="K172" s="212" t="s">
        <v>1</v>
      </c>
      <c r="L172" s="30"/>
      <c r="M172" s="134" t="s">
        <v>1</v>
      </c>
      <c r="N172" s="135" t="s">
        <v>39</v>
      </c>
      <c r="O172" s="136">
        <v>0.27400000000000002</v>
      </c>
      <c r="P172" s="136">
        <f>O172*H172</f>
        <v>24.454500000000003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38" t="s">
        <v>237</v>
      </c>
      <c r="AT172" s="138" t="s">
        <v>165</v>
      </c>
      <c r="AU172" s="138" t="s">
        <v>83</v>
      </c>
      <c r="AY172" s="17" t="s">
        <v>163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7" t="s">
        <v>8</v>
      </c>
      <c r="BK172" s="139">
        <f>ROUND(I172*H172,0)</f>
        <v>0</v>
      </c>
      <c r="BL172" s="17" t="s">
        <v>237</v>
      </c>
      <c r="BM172" s="138" t="s">
        <v>590</v>
      </c>
    </row>
    <row r="173" spans="1:65" s="13" customFormat="1">
      <c r="B173" s="216"/>
      <c r="C173" s="217"/>
      <c r="D173" s="218" t="s">
        <v>171</v>
      </c>
      <c r="E173" s="219" t="s">
        <v>1</v>
      </c>
      <c r="F173" s="220" t="s">
        <v>591</v>
      </c>
      <c r="G173" s="217"/>
      <c r="H173" s="221">
        <v>89.25</v>
      </c>
      <c r="I173" s="217"/>
      <c r="J173" s="217"/>
      <c r="K173" s="217"/>
      <c r="L173" s="140"/>
      <c r="M173" s="142"/>
      <c r="N173" s="143"/>
      <c r="O173" s="143"/>
      <c r="P173" s="143"/>
      <c r="Q173" s="143"/>
      <c r="R173" s="143"/>
      <c r="S173" s="143"/>
      <c r="T173" s="144"/>
      <c r="AT173" s="141" t="s">
        <v>171</v>
      </c>
      <c r="AU173" s="141" t="s">
        <v>83</v>
      </c>
      <c r="AV173" s="13" t="s">
        <v>83</v>
      </c>
      <c r="AW173" s="13" t="s">
        <v>30</v>
      </c>
      <c r="AX173" s="13" t="s">
        <v>74</v>
      </c>
      <c r="AY173" s="141" t="s">
        <v>163</v>
      </c>
    </row>
    <row r="174" spans="1:65" s="14" customFormat="1">
      <c r="B174" s="222"/>
      <c r="C174" s="223"/>
      <c r="D174" s="218" t="s">
        <v>171</v>
      </c>
      <c r="E174" s="224" t="s">
        <v>535</v>
      </c>
      <c r="F174" s="225" t="s">
        <v>173</v>
      </c>
      <c r="G174" s="223"/>
      <c r="H174" s="226">
        <v>89.25</v>
      </c>
      <c r="I174" s="223"/>
      <c r="J174" s="223"/>
      <c r="K174" s="223"/>
      <c r="L174" s="145"/>
      <c r="M174" s="147"/>
      <c r="N174" s="148"/>
      <c r="O174" s="148"/>
      <c r="P174" s="148"/>
      <c r="Q174" s="148"/>
      <c r="R174" s="148"/>
      <c r="S174" s="148"/>
      <c r="T174" s="149"/>
      <c r="AT174" s="146" t="s">
        <v>171</v>
      </c>
      <c r="AU174" s="146" t="s">
        <v>83</v>
      </c>
      <c r="AV174" s="14" t="s">
        <v>174</v>
      </c>
      <c r="AW174" s="14" t="s">
        <v>30</v>
      </c>
      <c r="AX174" s="14" t="s">
        <v>8</v>
      </c>
      <c r="AY174" s="146" t="s">
        <v>163</v>
      </c>
    </row>
    <row r="175" spans="1:65" s="2" customFormat="1" ht="24.2" customHeight="1">
      <c r="A175" s="29"/>
      <c r="B175" s="190"/>
      <c r="C175" s="227" t="s">
        <v>261</v>
      </c>
      <c r="D175" s="227" t="s">
        <v>238</v>
      </c>
      <c r="E175" s="228" t="s">
        <v>592</v>
      </c>
      <c r="F175" s="229" t="s">
        <v>593</v>
      </c>
      <c r="G175" s="230" t="s">
        <v>234</v>
      </c>
      <c r="H175" s="231">
        <v>102.63800000000001</v>
      </c>
      <c r="I175" s="176"/>
      <c r="J175" s="232">
        <f>ROUND(I175*H175,0)</f>
        <v>0</v>
      </c>
      <c r="K175" s="229" t="s">
        <v>1</v>
      </c>
      <c r="L175" s="150"/>
      <c r="M175" s="151" t="s">
        <v>1</v>
      </c>
      <c r="N175" s="152" t="s">
        <v>39</v>
      </c>
      <c r="O175" s="136">
        <v>0</v>
      </c>
      <c r="P175" s="136">
        <f>O175*H175</f>
        <v>0</v>
      </c>
      <c r="Q175" s="136">
        <v>1.9E-3</v>
      </c>
      <c r="R175" s="136">
        <f>Q175*H175</f>
        <v>0.1950122</v>
      </c>
      <c r="S175" s="136">
        <v>0</v>
      </c>
      <c r="T175" s="137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38" t="s">
        <v>342</v>
      </c>
      <c r="AT175" s="138" t="s">
        <v>238</v>
      </c>
      <c r="AU175" s="138" t="s">
        <v>83</v>
      </c>
      <c r="AY175" s="17" t="s">
        <v>163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7" t="s">
        <v>8</v>
      </c>
      <c r="BK175" s="139">
        <f>ROUND(I175*H175,0)</f>
        <v>0</v>
      </c>
      <c r="BL175" s="17" t="s">
        <v>237</v>
      </c>
      <c r="BM175" s="138" t="s">
        <v>594</v>
      </c>
    </row>
    <row r="176" spans="1:65" s="13" customFormat="1">
      <c r="B176" s="216"/>
      <c r="C176" s="217"/>
      <c r="D176" s="218" t="s">
        <v>171</v>
      </c>
      <c r="E176" s="219" t="s">
        <v>1</v>
      </c>
      <c r="F176" s="220" t="s">
        <v>595</v>
      </c>
      <c r="G176" s="217"/>
      <c r="H176" s="221">
        <v>102.63800000000001</v>
      </c>
      <c r="I176" s="217"/>
      <c r="J176" s="217"/>
      <c r="K176" s="217"/>
      <c r="L176" s="140"/>
      <c r="M176" s="142"/>
      <c r="N176" s="143"/>
      <c r="O176" s="143"/>
      <c r="P176" s="143"/>
      <c r="Q176" s="143"/>
      <c r="R176" s="143"/>
      <c r="S176" s="143"/>
      <c r="T176" s="144"/>
      <c r="AT176" s="141" t="s">
        <v>171</v>
      </c>
      <c r="AU176" s="141" t="s">
        <v>83</v>
      </c>
      <c r="AV176" s="13" t="s">
        <v>83</v>
      </c>
      <c r="AW176" s="13" t="s">
        <v>30</v>
      </c>
      <c r="AX176" s="13" t="s">
        <v>8</v>
      </c>
      <c r="AY176" s="141" t="s">
        <v>163</v>
      </c>
    </row>
    <row r="177" spans="1:65" s="2" customFormat="1" ht="24.2" customHeight="1">
      <c r="A177" s="29"/>
      <c r="B177" s="190"/>
      <c r="C177" s="210" t="s">
        <v>7</v>
      </c>
      <c r="D177" s="210" t="s">
        <v>165</v>
      </c>
      <c r="E177" s="211" t="s">
        <v>596</v>
      </c>
      <c r="F177" s="212" t="s">
        <v>597</v>
      </c>
      <c r="G177" s="213" t="s">
        <v>234</v>
      </c>
      <c r="H177" s="214">
        <v>178.5</v>
      </c>
      <c r="I177" s="175"/>
      <c r="J177" s="215">
        <f>ROUND(I177*H177,0)</f>
        <v>0</v>
      </c>
      <c r="K177" s="212" t="s">
        <v>178</v>
      </c>
      <c r="L177" s="30"/>
      <c r="M177" s="134" t="s">
        <v>1</v>
      </c>
      <c r="N177" s="135" t="s">
        <v>39</v>
      </c>
      <c r="O177" s="136">
        <v>0.09</v>
      </c>
      <c r="P177" s="136">
        <f>O177*H177</f>
        <v>16.064999999999998</v>
      </c>
      <c r="Q177" s="136">
        <v>0</v>
      </c>
      <c r="R177" s="136">
        <f>Q177*H177</f>
        <v>0</v>
      </c>
      <c r="S177" s="136">
        <v>0</v>
      </c>
      <c r="T177" s="137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38" t="s">
        <v>237</v>
      </c>
      <c r="AT177" s="138" t="s">
        <v>165</v>
      </c>
      <c r="AU177" s="138" t="s">
        <v>83</v>
      </c>
      <c r="AY177" s="17" t="s">
        <v>163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7" t="s">
        <v>8</v>
      </c>
      <c r="BK177" s="139">
        <f>ROUND(I177*H177,0)</f>
        <v>0</v>
      </c>
      <c r="BL177" s="17" t="s">
        <v>237</v>
      </c>
      <c r="BM177" s="138" t="s">
        <v>598</v>
      </c>
    </row>
    <row r="178" spans="1:65" s="13" customFormat="1">
      <c r="B178" s="216"/>
      <c r="C178" s="217"/>
      <c r="D178" s="218" t="s">
        <v>171</v>
      </c>
      <c r="E178" s="219" t="s">
        <v>1</v>
      </c>
      <c r="F178" s="220" t="s">
        <v>599</v>
      </c>
      <c r="G178" s="217"/>
      <c r="H178" s="221">
        <v>178.5</v>
      </c>
      <c r="I178" s="217"/>
      <c r="J178" s="217"/>
      <c r="K178" s="217"/>
      <c r="L178" s="140"/>
      <c r="M178" s="142"/>
      <c r="N178" s="143"/>
      <c r="O178" s="143"/>
      <c r="P178" s="143"/>
      <c r="Q178" s="143"/>
      <c r="R178" s="143"/>
      <c r="S178" s="143"/>
      <c r="T178" s="144"/>
      <c r="AT178" s="141" t="s">
        <v>171</v>
      </c>
      <c r="AU178" s="141" t="s">
        <v>83</v>
      </c>
      <c r="AV178" s="13" t="s">
        <v>83</v>
      </c>
      <c r="AW178" s="13" t="s">
        <v>30</v>
      </c>
      <c r="AX178" s="13" t="s">
        <v>8</v>
      </c>
      <c r="AY178" s="141" t="s">
        <v>163</v>
      </c>
    </row>
    <row r="179" spans="1:65" s="2" customFormat="1" ht="24.2" customHeight="1">
      <c r="A179" s="29"/>
      <c r="B179" s="190"/>
      <c r="C179" s="227" t="s">
        <v>269</v>
      </c>
      <c r="D179" s="227" t="s">
        <v>238</v>
      </c>
      <c r="E179" s="228" t="s">
        <v>600</v>
      </c>
      <c r="F179" s="229" t="s">
        <v>601</v>
      </c>
      <c r="G179" s="230" t="s">
        <v>234</v>
      </c>
      <c r="H179" s="231">
        <v>196.35</v>
      </c>
      <c r="I179" s="176"/>
      <c r="J179" s="232">
        <f>ROUND(I179*H179,0)</f>
        <v>0</v>
      </c>
      <c r="K179" s="229" t="s">
        <v>1</v>
      </c>
      <c r="L179" s="150"/>
      <c r="M179" s="151" t="s">
        <v>1</v>
      </c>
      <c r="N179" s="152" t="s">
        <v>39</v>
      </c>
      <c r="O179" s="136">
        <v>0</v>
      </c>
      <c r="P179" s="136">
        <f>O179*H179</f>
        <v>0</v>
      </c>
      <c r="Q179" s="136">
        <v>4.0000000000000002E-4</v>
      </c>
      <c r="R179" s="136">
        <f>Q179*H179</f>
        <v>7.8539999999999999E-2</v>
      </c>
      <c r="S179" s="136">
        <v>0</v>
      </c>
      <c r="T179" s="137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38" t="s">
        <v>342</v>
      </c>
      <c r="AT179" s="138" t="s">
        <v>238</v>
      </c>
      <c r="AU179" s="138" t="s">
        <v>83</v>
      </c>
      <c r="AY179" s="17" t="s">
        <v>163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7" t="s">
        <v>8</v>
      </c>
      <c r="BK179" s="139">
        <f>ROUND(I179*H179,0)</f>
        <v>0</v>
      </c>
      <c r="BL179" s="17" t="s">
        <v>237</v>
      </c>
      <c r="BM179" s="138" t="s">
        <v>602</v>
      </c>
    </row>
    <row r="180" spans="1:65" s="13" customFormat="1">
      <c r="B180" s="216"/>
      <c r="C180" s="217"/>
      <c r="D180" s="218" t="s">
        <v>171</v>
      </c>
      <c r="E180" s="219" t="s">
        <v>1</v>
      </c>
      <c r="F180" s="220" t="s">
        <v>603</v>
      </c>
      <c r="G180" s="217"/>
      <c r="H180" s="221">
        <v>196.35</v>
      </c>
      <c r="I180" s="217"/>
      <c r="J180" s="217"/>
      <c r="K180" s="217"/>
      <c r="L180" s="140"/>
      <c r="M180" s="142"/>
      <c r="N180" s="143"/>
      <c r="O180" s="143"/>
      <c r="P180" s="143"/>
      <c r="Q180" s="143"/>
      <c r="R180" s="143"/>
      <c r="S180" s="143"/>
      <c r="T180" s="144"/>
      <c r="AT180" s="141" t="s">
        <v>171</v>
      </c>
      <c r="AU180" s="141" t="s">
        <v>83</v>
      </c>
      <c r="AV180" s="13" t="s">
        <v>83</v>
      </c>
      <c r="AW180" s="13" t="s">
        <v>30</v>
      </c>
      <c r="AX180" s="13" t="s">
        <v>8</v>
      </c>
      <c r="AY180" s="141" t="s">
        <v>163</v>
      </c>
    </row>
    <row r="181" spans="1:65" s="2" customFormat="1" ht="24.2" customHeight="1">
      <c r="A181" s="29"/>
      <c r="B181" s="190"/>
      <c r="C181" s="210" t="s">
        <v>274</v>
      </c>
      <c r="D181" s="210" t="s">
        <v>165</v>
      </c>
      <c r="E181" s="211" t="s">
        <v>604</v>
      </c>
      <c r="F181" s="212" t="s">
        <v>605</v>
      </c>
      <c r="G181" s="213" t="s">
        <v>234</v>
      </c>
      <c r="H181" s="214">
        <v>42.9</v>
      </c>
      <c r="I181" s="175"/>
      <c r="J181" s="215">
        <f>ROUND(I181*H181,0)</f>
        <v>0</v>
      </c>
      <c r="K181" s="212" t="s">
        <v>178</v>
      </c>
      <c r="L181" s="30"/>
      <c r="M181" s="134" t="s">
        <v>1</v>
      </c>
      <c r="N181" s="135" t="s">
        <v>39</v>
      </c>
      <c r="O181" s="136">
        <v>0.11</v>
      </c>
      <c r="P181" s="136">
        <f>O181*H181</f>
        <v>4.7190000000000003</v>
      </c>
      <c r="Q181" s="136">
        <v>0</v>
      </c>
      <c r="R181" s="136">
        <f>Q181*H181</f>
        <v>0</v>
      </c>
      <c r="S181" s="136">
        <v>0</v>
      </c>
      <c r="T181" s="137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38" t="s">
        <v>237</v>
      </c>
      <c r="AT181" s="138" t="s">
        <v>165</v>
      </c>
      <c r="AU181" s="138" t="s">
        <v>83</v>
      </c>
      <c r="AY181" s="17" t="s">
        <v>163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7" t="s">
        <v>8</v>
      </c>
      <c r="BK181" s="139">
        <f>ROUND(I181*H181,0)</f>
        <v>0</v>
      </c>
      <c r="BL181" s="17" t="s">
        <v>237</v>
      </c>
      <c r="BM181" s="138" t="s">
        <v>606</v>
      </c>
    </row>
    <row r="182" spans="1:65" s="13" customFormat="1">
      <c r="B182" s="216"/>
      <c r="C182" s="217"/>
      <c r="D182" s="218" t="s">
        <v>171</v>
      </c>
      <c r="E182" s="219" t="s">
        <v>1</v>
      </c>
      <c r="F182" s="220" t="s">
        <v>607</v>
      </c>
      <c r="G182" s="217"/>
      <c r="H182" s="221">
        <v>42.9</v>
      </c>
      <c r="I182" s="217"/>
      <c r="J182" s="217"/>
      <c r="K182" s="217"/>
      <c r="L182" s="140"/>
      <c r="M182" s="142"/>
      <c r="N182" s="143"/>
      <c r="O182" s="143"/>
      <c r="P182" s="143"/>
      <c r="Q182" s="143"/>
      <c r="R182" s="143"/>
      <c r="S182" s="143"/>
      <c r="T182" s="144"/>
      <c r="AT182" s="141" t="s">
        <v>171</v>
      </c>
      <c r="AU182" s="141" t="s">
        <v>83</v>
      </c>
      <c r="AV182" s="13" t="s">
        <v>83</v>
      </c>
      <c r="AW182" s="13" t="s">
        <v>30</v>
      </c>
      <c r="AX182" s="13" t="s">
        <v>74</v>
      </c>
      <c r="AY182" s="141" t="s">
        <v>163</v>
      </c>
    </row>
    <row r="183" spans="1:65" s="14" customFormat="1">
      <c r="B183" s="222"/>
      <c r="C183" s="223"/>
      <c r="D183" s="218" t="s">
        <v>171</v>
      </c>
      <c r="E183" s="224" t="s">
        <v>541</v>
      </c>
      <c r="F183" s="225" t="s">
        <v>173</v>
      </c>
      <c r="G183" s="223"/>
      <c r="H183" s="226">
        <v>42.9</v>
      </c>
      <c r="I183" s="223"/>
      <c r="J183" s="223"/>
      <c r="K183" s="223"/>
      <c r="L183" s="145"/>
      <c r="M183" s="147"/>
      <c r="N183" s="148"/>
      <c r="O183" s="148"/>
      <c r="P183" s="148"/>
      <c r="Q183" s="148"/>
      <c r="R183" s="148"/>
      <c r="S183" s="148"/>
      <c r="T183" s="149"/>
      <c r="AT183" s="146" t="s">
        <v>171</v>
      </c>
      <c r="AU183" s="146" t="s">
        <v>83</v>
      </c>
      <c r="AV183" s="14" t="s">
        <v>174</v>
      </c>
      <c r="AW183" s="14" t="s">
        <v>30</v>
      </c>
      <c r="AX183" s="14" t="s">
        <v>8</v>
      </c>
      <c r="AY183" s="146" t="s">
        <v>163</v>
      </c>
    </row>
    <row r="184" spans="1:65" s="2" customFormat="1" ht="24.2" customHeight="1">
      <c r="A184" s="29"/>
      <c r="B184" s="190"/>
      <c r="C184" s="227" t="s">
        <v>279</v>
      </c>
      <c r="D184" s="227" t="s">
        <v>238</v>
      </c>
      <c r="E184" s="228" t="s">
        <v>600</v>
      </c>
      <c r="F184" s="229" t="s">
        <v>601</v>
      </c>
      <c r="G184" s="230" t="s">
        <v>234</v>
      </c>
      <c r="H184" s="231">
        <v>47.19</v>
      </c>
      <c r="I184" s="176"/>
      <c r="J184" s="232">
        <f>ROUND(I184*H184,0)</f>
        <v>0</v>
      </c>
      <c r="K184" s="229" t="s">
        <v>1</v>
      </c>
      <c r="L184" s="150"/>
      <c r="M184" s="151" t="s">
        <v>1</v>
      </c>
      <c r="N184" s="152" t="s">
        <v>39</v>
      </c>
      <c r="O184" s="136">
        <v>0</v>
      </c>
      <c r="P184" s="136">
        <f>O184*H184</f>
        <v>0</v>
      </c>
      <c r="Q184" s="136">
        <v>4.0000000000000002E-4</v>
      </c>
      <c r="R184" s="136">
        <f>Q184*H184</f>
        <v>1.8876E-2</v>
      </c>
      <c r="S184" s="136">
        <v>0</v>
      </c>
      <c r="T184" s="137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38" t="s">
        <v>342</v>
      </c>
      <c r="AT184" s="138" t="s">
        <v>238</v>
      </c>
      <c r="AU184" s="138" t="s">
        <v>83</v>
      </c>
      <c r="AY184" s="17" t="s">
        <v>163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7" t="s">
        <v>8</v>
      </c>
      <c r="BK184" s="139">
        <f>ROUND(I184*H184,0)</f>
        <v>0</v>
      </c>
      <c r="BL184" s="17" t="s">
        <v>237</v>
      </c>
      <c r="BM184" s="138" t="s">
        <v>608</v>
      </c>
    </row>
    <row r="185" spans="1:65" s="13" customFormat="1">
      <c r="B185" s="216"/>
      <c r="C185" s="217"/>
      <c r="D185" s="218" t="s">
        <v>171</v>
      </c>
      <c r="E185" s="219" t="s">
        <v>1</v>
      </c>
      <c r="F185" s="220" t="s">
        <v>609</v>
      </c>
      <c r="G185" s="217"/>
      <c r="H185" s="221">
        <v>47.19</v>
      </c>
      <c r="I185" s="217"/>
      <c r="J185" s="217"/>
      <c r="K185" s="217"/>
      <c r="L185" s="140"/>
      <c r="M185" s="142"/>
      <c r="N185" s="143"/>
      <c r="O185" s="143"/>
      <c r="P185" s="143"/>
      <c r="Q185" s="143"/>
      <c r="R185" s="143"/>
      <c r="S185" s="143"/>
      <c r="T185" s="144"/>
      <c r="AT185" s="141" t="s">
        <v>171</v>
      </c>
      <c r="AU185" s="141" t="s">
        <v>83</v>
      </c>
      <c r="AV185" s="13" t="s">
        <v>83</v>
      </c>
      <c r="AW185" s="13" t="s">
        <v>30</v>
      </c>
      <c r="AX185" s="13" t="s">
        <v>8</v>
      </c>
      <c r="AY185" s="141" t="s">
        <v>163</v>
      </c>
    </row>
    <row r="186" spans="1:65" s="2" customFormat="1" ht="24.2" customHeight="1">
      <c r="A186" s="29"/>
      <c r="B186" s="190"/>
      <c r="C186" s="210" t="s">
        <v>287</v>
      </c>
      <c r="D186" s="210" t="s">
        <v>165</v>
      </c>
      <c r="E186" s="211" t="s">
        <v>610</v>
      </c>
      <c r="F186" s="212" t="s">
        <v>611</v>
      </c>
      <c r="G186" s="213" t="s">
        <v>383</v>
      </c>
      <c r="H186" s="214">
        <v>2</v>
      </c>
      <c r="I186" s="175"/>
      <c r="J186" s="215">
        <f>ROUND(I186*H186,0)</f>
        <v>0</v>
      </c>
      <c r="K186" s="212" t="s">
        <v>178</v>
      </c>
      <c r="L186" s="30"/>
      <c r="M186" s="134" t="s">
        <v>1</v>
      </c>
      <c r="N186" s="135" t="s">
        <v>39</v>
      </c>
      <c r="O186" s="136">
        <v>1.18</v>
      </c>
      <c r="P186" s="136">
        <f>O186*H186</f>
        <v>2.36</v>
      </c>
      <c r="Q186" s="136">
        <v>1.5E-5</v>
      </c>
      <c r="R186" s="136">
        <f>Q186*H186</f>
        <v>3.0000000000000001E-5</v>
      </c>
      <c r="S186" s="136">
        <v>0</v>
      </c>
      <c r="T186" s="137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38" t="s">
        <v>237</v>
      </c>
      <c r="AT186" s="138" t="s">
        <v>165</v>
      </c>
      <c r="AU186" s="138" t="s">
        <v>83</v>
      </c>
      <c r="AY186" s="17" t="s">
        <v>163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7" t="s">
        <v>8</v>
      </c>
      <c r="BK186" s="139">
        <f>ROUND(I186*H186,0)</f>
        <v>0</v>
      </c>
      <c r="BL186" s="17" t="s">
        <v>237</v>
      </c>
      <c r="BM186" s="138" t="s">
        <v>612</v>
      </c>
    </row>
    <row r="187" spans="1:65" s="13" customFormat="1">
      <c r="B187" s="216"/>
      <c r="C187" s="217"/>
      <c r="D187" s="218" t="s">
        <v>171</v>
      </c>
      <c r="E187" s="219" t="s">
        <v>1</v>
      </c>
      <c r="F187" s="220" t="s">
        <v>613</v>
      </c>
      <c r="G187" s="217"/>
      <c r="H187" s="221">
        <v>2</v>
      </c>
      <c r="I187" s="217"/>
      <c r="J187" s="217"/>
      <c r="K187" s="217"/>
      <c r="L187" s="140"/>
      <c r="M187" s="142"/>
      <c r="N187" s="143"/>
      <c r="O187" s="143"/>
      <c r="P187" s="143"/>
      <c r="Q187" s="143"/>
      <c r="R187" s="143"/>
      <c r="S187" s="143"/>
      <c r="T187" s="144"/>
      <c r="AT187" s="141" t="s">
        <v>171</v>
      </c>
      <c r="AU187" s="141" t="s">
        <v>83</v>
      </c>
      <c r="AV187" s="13" t="s">
        <v>83</v>
      </c>
      <c r="AW187" s="13" t="s">
        <v>30</v>
      </c>
      <c r="AX187" s="13" t="s">
        <v>74</v>
      </c>
      <c r="AY187" s="141" t="s">
        <v>163</v>
      </c>
    </row>
    <row r="188" spans="1:65" s="14" customFormat="1">
      <c r="B188" s="222"/>
      <c r="C188" s="223"/>
      <c r="D188" s="218" t="s">
        <v>171</v>
      </c>
      <c r="E188" s="224" t="s">
        <v>1</v>
      </c>
      <c r="F188" s="225" t="s">
        <v>173</v>
      </c>
      <c r="G188" s="223"/>
      <c r="H188" s="226">
        <v>2</v>
      </c>
      <c r="I188" s="223"/>
      <c r="J188" s="223"/>
      <c r="K188" s="223"/>
      <c r="L188" s="145"/>
      <c r="M188" s="147"/>
      <c r="N188" s="148"/>
      <c r="O188" s="148"/>
      <c r="P188" s="148"/>
      <c r="Q188" s="148"/>
      <c r="R188" s="148"/>
      <c r="S188" s="148"/>
      <c r="T188" s="149"/>
      <c r="AT188" s="146" t="s">
        <v>171</v>
      </c>
      <c r="AU188" s="146" t="s">
        <v>83</v>
      </c>
      <c r="AV188" s="14" t="s">
        <v>174</v>
      </c>
      <c r="AW188" s="14" t="s">
        <v>30</v>
      </c>
      <c r="AX188" s="14" t="s">
        <v>8</v>
      </c>
      <c r="AY188" s="146" t="s">
        <v>163</v>
      </c>
    </row>
    <row r="189" spans="1:65" s="2" customFormat="1" ht="14.45" customHeight="1">
      <c r="A189" s="29"/>
      <c r="B189" s="190"/>
      <c r="C189" s="227" t="s">
        <v>294</v>
      </c>
      <c r="D189" s="227" t="s">
        <v>238</v>
      </c>
      <c r="E189" s="228" t="s">
        <v>614</v>
      </c>
      <c r="F189" s="229" t="s">
        <v>615</v>
      </c>
      <c r="G189" s="230" t="s">
        <v>383</v>
      </c>
      <c r="H189" s="231">
        <v>2</v>
      </c>
      <c r="I189" s="176"/>
      <c r="J189" s="232">
        <f>ROUND(I189*H189,0)</f>
        <v>0</v>
      </c>
      <c r="K189" s="229" t="s">
        <v>1</v>
      </c>
      <c r="L189" s="150"/>
      <c r="M189" s="151" t="s">
        <v>1</v>
      </c>
      <c r="N189" s="152" t="s">
        <v>39</v>
      </c>
      <c r="O189" s="136">
        <v>0</v>
      </c>
      <c r="P189" s="136">
        <f>O189*H189</f>
        <v>0</v>
      </c>
      <c r="Q189" s="136">
        <v>1.97E-3</v>
      </c>
      <c r="R189" s="136">
        <f>Q189*H189</f>
        <v>3.9399999999999999E-3</v>
      </c>
      <c r="S189" s="136">
        <v>0</v>
      </c>
      <c r="T189" s="137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38" t="s">
        <v>342</v>
      </c>
      <c r="AT189" s="138" t="s">
        <v>238</v>
      </c>
      <c r="AU189" s="138" t="s">
        <v>83</v>
      </c>
      <c r="AY189" s="17" t="s">
        <v>163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7" t="s">
        <v>8</v>
      </c>
      <c r="BK189" s="139">
        <f>ROUND(I189*H189,0)</f>
        <v>0</v>
      </c>
      <c r="BL189" s="17" t="s">
        <v>237</v>
      </c>
      <c r="BM189" s="138" t="s">
        <v>616</v>
      </c>
    </row>
    <row r="190" spans="1:65" s="13" customFormat="1">
      <c r="B190" s="216"/>
      <c r="C190" s="217"/>
      <c r="D190" s="218" t="s">
        <v>171</v>
      </c>
      <c r="E190" s="219" t="s">
        <v>1</v>
      </c>
      <c r="F190" s="220" t="s">
        <v>617</v>
      </c>
      <c r="G190" s="217"/>
      <c r="H190" s="221">
        <v>2</v>
      </c>
      <c r="I190" s="217"/>
      <c r="J190" s="217"/>
      <c r="K190" s="217"/>
      <c r="L190" s="140"/>
      <c r="M190" s="142"/>
      <c r="N190" s="143"/>
      <c r="O190" s="143"/>
      <c r="P190" s="143"/>
      <c r="Q190" s="143"/>
      <c r="R190" s="143"/>
      <c r="S190" s="143"/>
      <c r="T190" s="144"/>
      <c r="AT190" s="141" t="s">
        <v>171</v>
      </c>
      <c r="AU190" s="141" t="s">
        <v>83</v>
      </c>
      <c r="AV190" s="13" t="s">
        <v>83</v>
      </c>
      <c r="AW190" s="13" t="s">
        <v>30</v>
      </c>
      <c r="AX190" s="13" t="s">
        <v>8</v>
      </c>
      <c r="AY190" s="141" t="s">
        <v>163</v>
      </c>
    </row>
    <row r="191" spans="1:65" s="2" customFormat="1" ht="24.2" customHeight="1">
      <c r="A191" s="29"/>
      <c r="B191" s="190"/>
      <c r="C191" s="210" t="s">
        <v>318</v>
      </c>
      <c r="D191" s="210" t="s">
        <v>165</v>
      </c>
      <c r="E191" s="211" t="s">
        <v>456</v>
      </c>
      <c r="F191" s="212" t="s">
        <v>457</v>
      </c>
      <c r="G191" s="213" t="s">
        <v>213</v>
      </c>
      <c r="H191" s="214">
        <v>0.29599999999999999</v>
      </c>
      <c r="I191" s="175"/>
      <c r="J191" s="215">
        <f>ROUND(I191*H191,0)</f>
        <v>0</v>
      </c>
      <c r="K191" s="212" t="s">
        <v>178</v>
      </c>
      <c r="L191" s="30"/>
      <c r="M191" s="158" t="s">
        <v>1</v>
      </c>
      <c r="N191" s="159" t="s">
        <v>39</v>
      </c>
      <c r="O191" s="160">
        <v>1.5669999999999999</v>
      </c>
      <c r="P191" s="160">
        <f>O191*H191</f>
        <v>0.46383199999999997</v>
      </c>
      <c r="Q191" s="160">
        <v>0</v>
      </c>
      <c r="R191" s="160">
        <f>Q191*H191</f>
        <v>0</v>
      </c>
      <c r="S191" s="160">
        <v>0</v>
      </c>
      <c r="T191" s="161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38" t="s">
        <v>237</v>
      </c>
      <c r="AT191" s="138" t="s">
        <v>165</v>
      </c>
      <c r="AU191" s="138" t="s">
        <v>83</v>
      </c>
      <c r="AY191" s="17" t="s">
        <v>163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7" t="s">
        <v>8</v>
      </c>
      <c r="BK191" s="139">
        <f>ROUND(I191*H191,0)</f>
        <v>0</v>
      </c>
      <c r="BL191" s="17" t="s">
        <v>237</v>
      </c>
      <c r="BM191" s="138" t="s">
        <v>618</v>
      </c>
    </row>
    <row r="192" spans="1:65" s="2" customFormat="1" ht="6.95" customHeight="1">
      <c r="A192" s="29"/>
      <c r="B192" s="239"/>
      <c r="C192" s="240"/>
      <c r="D192" s="240"/>
      <c r="E192" s="240"/>
      <c r="F192" s="240"/>
      <c r="G192" s="240"/>
      <c r="H192" s="240"/>
      <c r="I192" s="240"/>
      <c r="J192" s="240"/>
      <c r="K192" s="240"/>
      <c r="L192" s="30"/>
      <c r="M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</row>
    <row r="202" spans="8:8">
      <c r="H202" s="283"/>
    </row>
  </sheetData>
  <sheetProtection password="D62F" sheet="1" objects="1" scenarios="1"/>
  <autoFilter ref="C121:K191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77"/>
  <sheetViews>
    <sheetView showGridLines="0" topLeftCell="A112" workbookViewId="0">
      <selection activeCell="K135" sqref="K13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>
      <c r="A1" s="88"/>
    </row>
    <row r="2" spans="1:56" s="1" customFormat="1" ht="36.950000000000003" customHeight="1">
      <c r="L2" s="292" t="s">
        <v>5</v>
      </c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92</v>
      </c>
      <c r="AZ2" s="89" t="s">
        <v>124</v>
      </c>
      <c r="BA2" s="89" t="s">
        <v>125</v>
      </c>
      <c r="BB2" s="89" t="s">
        <v>1</v>
      </c>
      <c r="BC2" s="89" t="s">
        <v>619</v>
      </c>
      <c r="BD2" s="89" t="s">
        <v>83</v>
      </c>
    </row>
    <row r="3" spans="1:56" s="1" customFormat="1" ht="6.95" customHeight="1"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20"/>
      <c r="AT3" s="17" t="s">
        <v>83</v>
      </c>
      <c r="AZ3" s="89" t="s">
        <v>620</v>
      </c>
      <c r="BA3" s="89" t="s">
        <v>621</v>
      </c>
      <c r="BB3" s="89" t="s">
        <v>1</v>
      </c>
      <c r="BC3" s="89" t="s">
        <v>622</v>
      </c>
      <c r="BD3" s="89" t="s">
        <v>83</v>
      </c>
    </row>
    <row r="4" spans="1:56" s="1" customFormat="1" ht="24.95" customHeight="1">
      <c r="B4" s="243"/>
      <c r="C4" s="88"/>
      <c r="D4" s="191" t="s">
        <v>120</v>
      </c>
      <c r="E4" s="88"/>
      <c r="F4" s="88"/>
      <c r="G4" s="88"/>
      <c r="H4" s="88"/>
      <c r="I4" s="88"/>
      <c r="J4" s="88"/>
      <c r="K4" s="88"/>
      <c r="L4" s="20"/>
      <c r="M4" s="90" t="s">
        <v>11</v>
      </c>
      <c r="AT4" s="17" t="s">
        <v>3</v>
      </c>
    </row>
    <row r="5" spans="1:56" s="1" customFormat="1" ht="6.95" customHeight="1">
      <c r="B5" s="243"/>
      <c r="C5" s="88"/>
      <c r="D5" s="88"/>
      <c r="E5" s="88"/>
      <c r="F5" s="88"/>
      <c r="G5" s="88"/>
      <c r="H5" s="88"/>
      <c r="I5" s="88"/>
      <c r="J5" s="88"/>
      <c r="K5" s="88"/>
      <c r="L5" s="20"/>
    </row>
    <row r="6" spans="1:56" s="1" customFormat="1" ht="12" customHeight="1">
      <c r="B6" s="243"/>
      <c r="C6" s="88"/>
      <c r="D6" s="193" t="s">
        <v>15</v>
      </c>
      <c r="E6" s="88"/>
      <c r="F6" s="88"/>
      <c r="G6" s="88"/>
      <c r="H6" s="88"/>
      <c r="I6" s="88"/>
      <c r="J6" s="88"/>
      <c r="K6" s="88"/>
      <c r="L6" s="20"/>
    </row>
    <row r="7" spans="1:56" s="1" customFormat="1" ht="16.5" customHeight="1">
      <c r="B7" s="243"/>
      <c r="C7" s="88"/>
      <c r="D7" s="88"/>
      <c r="E7" s="319" t="str">
        <f>'Rekapitulace stavby'!K6</f>
        <v>Expozice Jihozápadní Afrika, ZOO Dvůr Králové a.s. - Změna B, 3.etapa-3.část</v>
      </c>
      <c r="F7" s="320"/>
      <c r="G7" s="320"/>
      <c r="H7" s="320"/>
      <c r="I7" s="88"/>
      <c r="J7" s="88"/>
      <c r="K7" s="88"/>
      <c r="L7" s="20"/>
    </row>
    <row r="8" spans="1:56" s="2" customFormat="1" ht="12" customHeight="1">
      <c r="A8" s="29"/>
      <c r="B8" s="190"/>
      <c r="C8" s="192"/>
      <c r="D8" s="193" t="s">
        <v>130</v>
      </c>
      <c r="E8" s="192"/>
      <c r="F8" s="192"/>
      <c r="G8" s="192"/>
      <c r="H8" s="192"/>
      <c r="I8" s="192"/>
      <c r="J8" s="192"/>
      <c r="K8" s="192"/>
      <c r="L8" s="3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56" s="2" customFormat="1" ht="16.5" customHeight="1">
      <c r="A9" s="29"/>
      <c r="B9" s="190"/>
      <c r="C9" s="192"/>
      <c r="D9" s="192"/>
      <c r="E9" s="321" t="s">
        <v>1438</v>
      </c>
      <c r="F9" s="322"/>
      <c r="G9" s="322"/>
      <c r="H9" s="322"/>
      <c r="I9" s="192"/>
      <c r="J9" s="192"/>
      <c r="K9" s="192"/>
      <c r="L9" s="3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56" s="2" customFormat="1">
      <c r="A10" s="29"/>
      <c r="B10" s="190"/>
      <c r="C10" s="192"/>
      <c r="D10" s="192"/>
      <c r="E10" s="192"/>
      <c r="F10" s="192"/>
      <c r="G10" s="192"/>
      <c r="H10" s="192"/>
      <c r="I10" s="192"/>
      <c r="J10" s="192"/>
      <c r="K10" s="192"/>
      <c r="L10" s="3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56" s="2" customFormat="1" ht="12" customHeight="1">
      <c r="A11" s="29"/>
      <c r="B11" s="190"/>
      <c r="C11" s="192"/>
      <c r="D11" s="193" t="s">
        <v>16</v>
      </c>
      <c r="E11" s="192"/>
      <c r="F11" s="194" t="s">
        <v>1</v>
      </c>
      <c r="G11" s="192"/>
      <c r="H11" s="192"/>
      <c r="I11" s="193" t="s">
        <v>17</v>
      </c>
      <c r="J11" s="194" t="s">
        <v>1</v>
      </c>
      <c r="K11" s="192"/>
      <c r="L11" s="3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56" s="2" customFormat="1" ht="12" customHeight="1">
      <c r="A12" s="29"/>
      <c r="B12" s="190"/>
      <c r="C12" s="192"/>
      <c r="D12" s="193" t="s">
        <v>18</v>
      </c>
      <c r="E12" s="192"/>
      <c r="F12" s="194" t="s">
        <v>19</v>
      </c>
      <c r="G12" s="192"/>
      <c r="H12" s="192"/>
      <c r="I12" s="193" t="s">
        <v>20</v>
      </c>
      <c r="J12" s="195" t="str">
        <f>'Rekapitulace stavby'!AN8</f>
        <v>11. 5. 2021</v>
      </c>
      <c r="K12" s="192"/>
      <c r="L12" s="3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56" s="2" customFormat="1" ht="10.9" customHeight="1">
      <c r="A13" s="29"/>
      <c r="B13" s="190"/>
      <c r="C13" s="192"/>
      <c r="D13" s="192"/>
      <c r="E13" s="192"/>
      <c r="F13" s="192"/>
      <c r="G13" s="192"/>
      <c r="H13" s="192"/>
      <c r="I13" s="192"/>
      <c r="J13" s="192"/>
      <c r="K13" s="192"/>
      <c r="L13" s="3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56" s="2" customFormat="1" ht="12" customHeight="1">
      <c r="A14" s="29"/>
      <c r="B14" s="190"/>
      <c r="C14" s="192"/>
      <c r="D14" s="193" t="s">
        <v>22</v>
      </c>
      <c r="E14" s="192"/>
      <c r="F14" s="192"/>
      <c r="G14" s="192"/>
      <c r="H14" s="192"/>
      <c r="I14" s="193" t="s">
        <v>23</v>
      </c>
      <c r="J14" s="194" t="s">
        <v>1</v>
      </c>
      <c r="K14" s="192"/>
      <c r="L14" s="3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56" s="2" customFormat="1" ht="18" customHeight="1">
      <c r="A15" s="29"/>
      <c r="B15" s="190"/>
      <c r="C15" s="192"/>
      <c r="D15" s="192"/>
      <c r="E15" s="194" t="s">
        <v>24</v>
      </c>
      <c r="F15" s="192"/>
      <c r="G15" s="192"/>
      <c r="H15" s="192"/>
      <c r="I15" s="193" t="s">
        <v>25</v>
      </c>
      <c r="J15" s="194" t="s">
        <v>1</v>
      </c>
      <c r="K15" s="192"/>
      <c r="L15" s="3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56" s="2" customFormat="1" ht="6.95" customHeight="1">
      <c r="A16" s="29"/>
      <c r="B16" s="190"/>
      <c r="C16" s="192"/>
      <c r="D16" s="192"/>
      <c r="E16" s="192"/>
      <c r="F16" s="192"/>
      <c r="G16" s="192"/>
      <c r="H16" s="192"/>
      <c r="I16" s="192"/>
      <c r="J16" s="192"/>
      <c r="K16" s="192"/>
      <c r="L16" s="3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190"/>
      <c r="C17" s="192"/>
      <c r="D17" s="193" t="s">
        <v>26</v>
      </c>
      <c r="E17" s="192"/>
      <c r="F17" s="192"/>
      <c r="G17" s="192"/>
      <c r="H17" s="192"/>
      <c r="I17" s="193" t="s">
        <v>23</v>
      </c>
      <c r="J17" s="194" t="str">
        <f>'Rekapitulace stavby'!AN13</f>
        <v/>
      </c>
      <c r="K17" s="192"/>
      <c r="L17" s="3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190"/>
      <c r="C18" s="192"/>
      <c r="D18" s="192"/>
      <c r="E18" s="325" t="str">
        <f>'Rekapitulace stavby'!E14</f>
        <v xml:space="preserve"> </v>
      </c>
      <c r="F18" s="325"/>
      <c r="G18" s="325"/>
      <c r="H18" s="325"/>
      <c r="I18" s="193" t="s">
        <v>25</v>
      </c>
      <c r="J18" s="194" t="str">
        <f>'Rekapitulace stavby'!AN14</f>
        <v/>
      </c>
      <c r="K18" s="192"/>
      <c r="L18" s="3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190"/>
      <c r="C19" s="192"/>
      <c r="D19" s="192"/>
      <c r="E19" s="192"/>
      <c r="F19" s="192"/>
      <c r="G19" s="192"/>
      <c r="H19" s="192"/>
      <c r="I19" s="192"/>
      <c r="J19" s="192"/>
      <c r="K19" s="192"/>
      <c r="L19" s="3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190"/>
      <c r="C20" s="192"/>
      <c r="D20" s="193" t="s">
        <v>28</v>
      </c>
      <c r="E20" s="192"/>
      <c r="F20" s="192"/>
      <c r="G20" s="192"/>
      <c r="H20" s="192"/>
      <c r="I20" s="193" t="s">
        <v>23</v>
      </c>
      <c r="J20" s="194" t="s">
        <v>1</v>
      </c>
      <c r="K20" s="192"/>
      <c r="L20" s="38"/>
      <c r="S20" s="29"/>
      <c r="T20" s="29"/>
      <c r="U20" s="29"/>
      <c r="V20" s="282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190"/>
      <c r="C21" s="192"/>
      <c r="D21" s="192"/>
      <c r="E21" s="194" t="s">
        <v>29</v>
      </c>
      <c r="F21" s="192"/>
      <c r="G21" s="192"/>
      <c r="H21" s="192"/>
      <c r="I21" s="193" t="s">
        <v>25</v>
      </c>
      <c r="J21" s="194" t="s">
        <v>1</v>
      </c>
      <c r="K21" s="192"/>
      <c r="L21" s="3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190"/>
      <c r="C22" s="192"/>
      <c r="D22" s="192"/>
      <c r="E22" s="192"/>
      <c r="F22" s="192"/>
      <c r="G22" s="192"/>
      <c r="H22" s="192"/>
      <c r="I22" s="192"/>
      <c r="J22" s="192"/>
      <c r="K22" s="192"/>
      <c r="L22" s="3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190"/>
      <c r="C23" s="192"/>
      <c r="D23" s="193" t="s">
        <v>31</v>
      </c>
      <c r="E23" s="192"/>
      <c r="F23" s="192"/>
      <c r="G23" s="192"/>
      <c r="H23" s="192"/>
      <c r="I23" s="193" t="s">
        <v>23</v>
      </c>
      <c r="J23" s="194" t="s">
        <v>1</v>
      </c>
      <c r="K23" s="192"/>
      <c r="L23" s="3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190"/>
      <c r="C24" s="192"/>
      <c r="D24" s="192"/>
      <c r="E24" s="194" t="s">
        <v>32</v>
      </c>
      <c r="F24" s="192"/>
      <c r="G24" s="192"/>
      <c r="H24" s="192"/>
      <c r="I24" s="193" t="s">
        <v>25</v>
      </c>
      <c r="J24" s="194" t="s">
        <v>1</v>
      </c>
      <c r="K24" s="192"/>
      <c r="L24" s="3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190"/>
      <c r="C25" s="192"/>
      <c r="D25" s="192"/>
      <c r="E25" s="192"/>
      <c r="F25" s="192"/>
      <c r="G25" s="192"/>
      <c r="H25" s="192"/>
      <c r="I25" s="192"/>
      <c r="J25" s="192"/>
      <c r="K25" s="192"/>
      <c r="L25" s="3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190"/>
      <c r="C26" s="192"/>
      <c r="D26" s="193" t="s">
        <v>33</v>
      </c>
      <c r="E26" s="192"/>
      <c r="F26" s="192"/>
      <c r="G26" s="192"/>
      <c r="H26" s="192"/>
      <c r="I26" s="192"/>
      <c r="J26" s="192"/>
      <c r="K26" s="192"/>
      <c r="L26" s="3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244"/>
      <c r="C27" s="245"/>
      <c r="D27" s="245"/>
      <c r="E27" s="326" t="s">
        <v>1</v>
      </c>
      <c r="F27" s="326"/>
      <c r="G27" s="326"/>
      <c r="H27" s="326"/>
      <c r="I27" s="245"/>
      <c r="J27" s="245"/>
      <c r="K27" s="245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190"/>
      <c r="C28" s="192"/>
      <c r="D28" s="192"/>
      <c r="E28" s="192"/>
      <c r="F28" s="192"/>
      <c r="G28" s="192"/>
      <c r="H28" s="192"/>
      <c r="I28" s="192"/>
      <c r="J28" s="192"/>
      <c r="K28" s="192"/>
      <c r="L28" s="3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190"/>
      <c r="C29" s="192"/>
      <c r="D29" s="246"/>
      <c r="E29" s="246"/>
      <c r="F29" s="246"/>
      <c r="G29" s="246"/>
      <c r="H29" s="246"/>
      <c r="I29" s="246"/>
      <c r="J29" s="246"/>
      <c r="K29" s="246"/>
      <c r="L29" s="3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190"/>
      <c r="C30" s="192"/>
      <c r="D30" s="247" t="s">
        <v>34</v>
      </c>
      <c r="E30" s="192"/>
      <c r="F30" s="192"/>
      <c r="G30" s="192"/>
      <c r="H30" s="192"/>
      <c r="I30" s="192"/>
      <c r="J30" s="248">
        <f>ROUND(J129, 0)</f>
        <v>0</v>
      </c>
      <c r="K30" s="192"/>
      <c r="L30" s="3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190"/>
      <c r="C31" s="192"/>
      <c r="D31" s="246"/>
      <c r="E31" s="246"/>
      <c r="F31" s="246"/>
      <c r="G31" s="246"/>
      <c r="H31" s="246"/>
      <c r="I31" s="246"/>
      <c r="J31" s="246"/>
      <c r="K31" s="246"/>
      <c r="L31" s="3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190"/>
      <c r="C32" s="192"/>
      <c r="D32" s="192"/>
      <c r="E32" s="192"/>
      <c r="F32" s="249" t="s">
        <v>36</v>
      </c>
      <c r="G32" s="192"/>
      <c r="H32" s="192"/>
      <c r="I32" s="249" t="s">
        <v>35</v>
      </c>
      <c r="J32" s="249" t="s">
        <v>37</v>
      </c>
      <c r="K32" s="192"/>
      <c r="L32" s="3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190"/>
      <c r="C33" s="192"/>
      <c r="D33" s="250" t="s">
        <v>38</v>
      </c>
      <c r="E33" s="193" t="s">
        <v>39</v>
      </c>
      <c r="F33" s="251">
        <f>ROUND((SUM(BE129:BE276)),  0)</f>
        <v>0</v>
      </c>
      <c r="G33" s="192"/>
      <c r="H33" s="192"/>
      <c r="I33" s="252">
        <v>0.21</v>
      </c>
      <c r="J33" s="251">
        <f>ROUND(((SUM(BE129:BE276))*I33),  0)</f>
        <v>0</v>
      </c>
      <c r="K33" s="192"/>
      <c r="L33" s="3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190"/>
      <c r="C34" s="192"/>
      <c r="D34" s="192"/>
      <c r="E34" s="193" t="s">
        <v>40</v>
      </c>
      <c r="F34" s="251">
        <f>ROUND((SUM(BF129:BF276)),  0)</f>
        <v>0</v>
      </c>
      <c r="G34" s="192"/>
      <c r="H34" s="192"/>
      <c r="I34" s="252">
        <v>0.15</v>
      </c>
      <c r="J34" s="251">
        <f>ROUND(((SUM(BF129:BF276))*I34),  0)</f>
        <v>0</v>
      </c>
      <c r="K34" s="192"/>
      <c r="L34" s="3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190"/>
      <c r="C35" s="192"/>
      <c r="D35" s="192"/>
      <c r="E35" s="193" t="s">
        <v>41</v>
      </c>
      <c r="F35" s="251">
        <f>ROUND((SUM(BG129:BG276)),  0)</f>
        <v>0</v>
      </c>
      <c r="G35" s="192"/>
      <c r="H35" s="192"/>
      <c r="I35" s="252">
        <v>0.21</v>
      </c>
      <c r="J35" s="251">
        <f>0</f>
        <v>0</v>
      </c>
      <c r="K35" s="192"/>
      <c r="L35" s="3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190"/>
      <c r="C36" s="192"/>
      <c r="D36" s="192"/>
      <c r="E36" s="193" t="s">
        <v>42</v>
      </c>
      <c r="F36" s="251">
        <f>ROUND((SUM(BH129:BH276)),  0)</f>
        <v>0</v>
      </c>
      <c r="G36" s="192"/>
      <c r="H36" s="192"/>
      <c r="I36" s="252">
        <v>0.15</v>
      </c>
      <c r="J36" s="251">
        <f>0</f>
        <v>0</v>
      </c>
      <c r="K36" s="192"/>
      <c r="L36" s="3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190"/>
      <c r="C37" s="192"/>
      <c r="D37" s="192"/>
      <c r="E37" s="193" t="s">
        <v>43</v>
      </c>
      <c r="F37" s="251">
        <f>ROUND((SUM(BI129:BI276)),  0)</f>
        <v>0</v>
      </c>
      <c r="G37" s="192"/>
      <c r="H37" s="192"/>
      <c r="I37" s="252">
        <v>0</v>
      </c>
      <c r="J37" s="251">
        <f>0</f>
        <v>0</v>
      </c>
      <c r="K37" s="192"/>
      <c r="L37" s="3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190"/>
      <c r="C38" s="192"/>
      <c r="D38" s="192"/>
      <c r="E38" s="192"/>
      <c r="F38" s="192"/>
      <c r="G38" s="192"/>
      <c r="H38" s="192"/>
      <c r="I38" s="192"/>
      <c r="J38" s="192"/>
      <c r="K38" s="192"/>
      <c r="L38" s="3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190"/>
      <c r="C39" s="253"/>
      <c r="D39" s="254" t="s">
        <v>44</v>
      </c>
      <c r="E39" s="255"/>
      <c r="F39" s="255"/>
      <c r="G39" s="256" t="s">
        <v>45</v>
      </c>
      <c r="H39" s="257" t="s">
        <v>46</v>
      </c>
      <c r="I39" s="255"/>
      <c r="J39" s="258">
        <f>SUM(J30:J37)</f>
        <v>0</v>
      </c>
      <c r="K39" s="259"/>
      <c r="L39" s="3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190"/>
      <c r="C40" s="192"/>
      <c r="D40" s="192"/>
      <c r="E40" s="192"/>
      <c r="F40" s="192"/>
      <c r="G40" s="192"/>
      <c r="H40" s="192"/>
      <c r="I40" s="192"/>
      <c r="J40" s="192"/>
      <c r="K40" s="192"/>
      <c r="L40" s="3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243"/>
      <c r="C41" s="88"/>
      <c r="D41" s="88"/>
      <c r="E41" s="88"/>
      <c r="F41" s="88"/>
      <c r="G41" s="88"/>
      <c r="H41" s="88"/>
      <c r="I41" s="88"/>
      <c r="J41" s="88"/>
      <c r="K41" s="88"/>
      <c r="L41" s="20"/>
    </row>
    <row r="42" spans="1:31" s="1" customFormat="1" ht="14.45" customHeight="1">
      <c r="B42" s="243"/>
      <c r="C42" s="88"/>
      <c r="D42" s="88"/>
      <c r="E42" s="88"/>
      <c r="F42" s="88"/>
      <c r="G42" s="88"/>
      <c r="H42" s="88"/>
      <c r="I42" s="88"/>
      <c r="J42" s="88"/>
      <c r="K42" s="88"/>
      <c r="L42" s="20"/>
    </row>
    <row r="43" spans="1:31" s="1" customFormat="1" ht="14.45" customHeight="1">
      <c r="B43" s="243"/>
      <c r="C43" s="88"/>
      <c r="D43" s="88"/>
      <c r="E43" s="88"/>
      <c r="F43" s="88"/>
      <c r="G43" s="88"/>
      <c r="H43" s="88"/>
      <c r="I43" s="88"/>
      <c r="J43" s="88"/>
      <c r="K43" s="88"/>
      <c r="L43" s="20"/>
    </row>
    <row r="44" spans="1:31" s="1" customFormat="1" ht="14.45" customHeight="1">
      <c r="B44" s="243"/>
      <c r="C44" s="88"/>
      <c r="D44" s="88"/>
      <c r="E44" s="88"/>
      <c r="F44" s="88"/>
      <c r="G44" s="88"/>
      <c r="H44" s="88"/>
      <c r="I44" s="88"/>
      <c r="J44" s="88"/>
      <c r="K44" s="88"/>
      <c r="L44" s="20"/>
    </row>
    <row r="45" spans="1:31" s="1" customFormat="1" ht="14.45" customHeight="1">
      <c r="B45" s="243"/>
      <c r="C45" s="88"/>
      <c r="D45" s="88"/>
      <c r="E45" s="88"/>
      <c r="F45" s="88"/>
      <c r="G45" s="88"/>
      <c r="H45" s="88"/>
      <c r="I45" s="88"/>
      <c r="J45" s="88"/>
      <c r="K45" s="88"/>
      <c r="L45" s="20"/>
    </row>
    <row r="46" spans="1:31" s="1" customFormat="1" ht="14.45" customHeight="1">
      <c r="B46" s="243"/>
      <c r="C46" s="88"/>
      <c r="D46" s="88"/>
      <c r="E46" s="88"/>
      <c r="F46" s="88"/>
      <c r="G46" s="88"/>
      <c r="H46" s="88"/>
      <c r="I46" s="88"/>
      <c r="J46" s="88"/>
      <c r="K46" s="88"/>
      <c r="L46" s="20"/>
    </row>
    <row r="47" spans="1:31" s="1" customFormat="1" ht="14.45" customHeight="1">
      <c r="B47" s="243"/>
      <c r="C47" s="88"/>
      <c r="D47" s="88"/>
      <c r="E47" s="88"/>
      <c r="F47" s="88"/>
      <c r="G47" s="88"/>
      <c r="H47" s="88"/>
      <c r="I47" s="88"/>
      <c r="J47" s="88"/>
      <c r="K47" s="88"/>
      <c r="L47" s="20"/>
    </row>
    <row r="48" spans="1:31" s="1" customFormat="1" ht="14.45" customHeight="1">
      <c r="B48" s="243"/>
      <c r="C48" s="88"/>
      <c r="D48" s="88"/>
      <c r="E48" s="88"/>
      <c r="F48" s="88"/>
      <c r="G48" s="88"/>
      <c r="H48" s="88"/>
      <c r="I48" s="88"/>
      <c r="J48" s="88"/>
      <c r="K48" s="88"/>
      <c r="L48" s="20"/>
    </row>
    <row r="49" spans="1:31" s="1" customFormat="1" ht="14.45" customHeight="1">
      <c r="B49" s="243"/>
      <c r="C49" s="88"/>
      <c r="D49" s="88"/>
      <c r="E49" s="88"/>
      <c r="F49" s="88"/>
      <c r="G49" s="88"/>
      <c r="H49" s="88"/>
      <c r="I49" s="88"/>
      <c r="J49" s="88"/>
      <c r="K49" s="88"/>
      <c r="L49" s="20"/>
    </row>
    <row r="50" spans="1:31" s="2" customFormat="1" ht="14.45" customHeight="1">
      <c r="B50" s="260"/>
      <c r="C50" s="261"/>
      <c r="D50" s="262" t="s">
        <v>47</v>
      </c>
      <c r="E50" s="263"/>
      <c r="F50" s="263"/>
      <c r="G50" s="262" t="s">
        <v>48</v>
      </c>
      <c r="H50" s="263"/>
      <c r="I50" s="263"/>
      <c r="J50" s="263"/>
      <c r="K50" s="263"/>
      <c r="L50" s="38"/>
    </row>
    <row r="51" spans="1:31">
      <c r="B51" s="243"/>
      <c r="C51" s="88"/>
      <c r="D51" s="88"/>
      <c r="E51" s="88"/>
      <c r="F51" s="88"/>
      <c r="G51" s="88"/>
      <c r="H51" s="88"/>
      <c r="I51" s="88"/>
      <c r="J51" s="88"/>
      <c r="K51" s="88"/>
      <c r="L51" s="20"/>
    </row>
    <row r="52" spans="1:31">
      <c r="B52" s="243"/>
      <c r="C52" s="88"/>
      <c r="D52" s="88"/>
      <c r="E52" s="88"/>
      <c r="F52" s="88"/>
      <c r="G52" s="88"/>
      <c r="H52" s="88"/>
      <c r="I52" s="88"/>
      <c r="J52" s="88"/>
      <c r="K52" s="88"/>
      <c r="L52" s="20"/>
    </row>
    <row r="53" spans="1:31">
      <c r="B53" s="243"/>
      <c r="C53" s="88"/>
      <c r="D53" s="88"/>
      <c r="E53" s="88"/>
      <c r="F53" s="88"/>
      <c r="G53" s="88"/>
      <c r="H53" s="88"/>
      <c r="I53" s="88"/>
      <c r="J53" s="88"/>
      <c r="K53" s="88"/>
      <c r="L53" s="20"/>
    </row>
    <row r="54" spans="1:31">
      <c r="B54" s="243"/>
      <c r="C54" s="88"/>
      <c r="D54" s="88"/>
      <c r="E54" s="88"/>
      <c r="F54" s="88"/>
      <c r="G54" s="88"/>
      <c r="H54" s="88"/>
      <c r="I54" s="88"/>
      <c r="J54" s="88"/>
      <c r="K54" s="88"/>
      <c r="L54" s="20"/>
    </row>
    <row r="55" spans="1:31">
      <c r="B55" s="243"/>
      <c r="C55" s="88"/>
      <c r="D55" s="88"/>
      <c r="E55" s="88"/>
      <c r="F55" s="88"/>
      <c r="G55" s="88"/>
      <c r="H55" s="88"/>
      <c r="I55" s="88"/>
      <c r="J55" s="88"/>
      <c r="K55" s="88"/>
      <c r="L55" s="20"/>
    </row>
    <row r="56" spans="1:31">
      <c r="B56" s="243"/>
      <c r="C56" s="88"/>
      <c r="D56" s="88"/>
      <c r="E56" s="88"/>
      <c r="F56" s="88"/>
      <c r="G56" s="88"/>
      <c r="H56" s="88"/>
      <c r="I56" s="88"/>
      <c r="J56" s="88"/>
      <c r="K56" s="88"/>
      <c r="L56" s="20"/>
    </row>
    <row r="57" spans="1:31">
      <c r="B57" s="243"/>
      <c r="C57" s="88"/>
      <c r="D57" s="88"/>
      <c r="E57" s="88"/>
      <c r="F57" s="88"/>
      <c r="G57" s="88"/>
      <c r="H57" s="88"/>
      <c r="I57" s="88"/>
      <c r="J57" s="88"/>
      <c r="K57" s="88"/>
      <c r="L57" s="20"/>
    </row>
    <row r="58" spans="1:31">
      <c r="B58" s="243"/>
      <c r="C58" s="88"/>
      <c r="D58" s="88"/>
      <c r="E58" s="88"/>
      <c r="F58" s="88"/>
      <c r="G58" s="88"/>
      <c r="H58" s="88"/>
      <c r="I58" s="88"/>
      <c r="J58" s="88"/>
      <c r="K58" s="88"/>
      <c r="L58" s="20"/>
    </row>
    <row r="59" spans="1:31">
      <c r="B59" s="243"/>
      <c r="C59" s="88"/>
      <c r="D59" s="88"/>
      <c r="E59" s="88"/>
      <c r="F59" s="88"/>
      <c r="G59" s="88"/>
      <c r="H59" s="88"/>
      <c r="I59" s="88"/>
      <c r="J59" s="88"/>
      <c r="K59" s="88"/>
      <c r="L59" s="20"/>
    </row>
    <row r="60" spans="1:31">
      <c r="B60" s="243"/>
      <c r="C60" s="88"/>
      <c r="D60" s="88"/>
      <c r="E60" s="88"/>
      <c r="F60" s="88"/>
      <c r="G60" s="88"/>
      <c r="H60" s="88"/>
      <c r="I60" s="88"/>
      <c r="J60" s="88"/>
      <c r="K60" s="88"/>
      <c r="L60" s="20"/>
    </row>
    <row r="61" spans="1:31" s="2" customFormat="1" ht="12.75">
      <c r="A61" s="29"/>
      <c r="B61" s="190"/>
      <c r="C61" s="192"/>
      <c r="D61" s="264" t="s">
        <v>49</v>
      </c>
      <c r="E61" s="265"/>
      <c r="F61" s="266" t="s">
        <v>50</v>
      </c>
      <c r="G61" s="264" t="s">
        <v>49</v>
      </c>
      <c r="H61" s="265"/>
      <c r="I61" s="265"/>
      <c r="J61" s="267" t="s">
        <v>50</v>
      </c>
      <c r="K61" s="265"/>
      <c r="L61" s="38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43"/>
      <c r="C62" s="88"/>
      <c r="D62" s="88"/>
      <c r="E62" s="88"/>
      <c r="F62" s="88"/>
      <c r="G62" s="88"/>
      <c r="H62" s="88"/>
      <c r="I62" s="88"/>
      <c r="J62" s="88"/>
      <c r="K62" s="88"/>
      <c r="L62" s="20"/>
    </row>
    <row r="63" spans="1:31">
      <c r="B63" s="243"/>
      <c r="C63" s="88"/>
      <c r="D63" s="88"/>
      <c r="E63" s="88"/>
      <c r="F63" s="88"/>
      <c r="G63" s="88"/>
      <c r="H63" s="88"/>
      <c r="I63" s="88"/>
      <c r="J63" s="88"/>
      <c r="K63" s="88"/>
      <c r="L63" s="20"/>
    </row>
    <row r="64" spans="1:31">
      <c r="B64" s="243"/>
      <c r="C64" s="88"/>
      <c r="D64" s="88"/>
      <c r="E64" s="88"/>
      <c r="F64" s="88"/>
      <c r="G64" s="88"/>
      <c r="H64" s="88"/>
      <c r="I64" s="88"/>
      <c r="J64" s="88"/>
      <c r="K64" s="88"/>
      <c r="L64" s="20"/>
    </row>
    <row r="65" spans="1:31" s="2" customFormat="1" ht="12.75">
      <c r="A65" s="29"/>
      <c r="B65" s="190"/>
      <c r="C65" s="192"/>
      <c r="D65" s="262" t="s">
        <v>51</v>
      </c>
      <c r="E65" s="268"/>
      <c r="F65" s="268"/>
      <c r="G65" s="262" t="s">
        <v>52</v>
      </c>
      <c r="H65" s="268"/>
      <c r="I65" s="268"/>
      <c r="J65" s="268"/>
      <c r="K65" s="268"/>
      <c r="L65" s="38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43"/>
      <c r="C66" s="88"/>
      <c r="D66" s="88"/>
      <c r="E66" s="88"/>
      <c r="F66" s="88"/>
      <c r="G66" s="88"/>
      <c r="H66" s="88"/>
      <c r="I66" s="88"/>
      <c r="J66" s="88"/>
      <c r="K66" s="88"/>
      <c r="L66" s="20"/>
    </row>
    <row r="67" spans="1:31">
      <c r="B67" s="243"/>
      <c r="C67" s="88"/>
      <c r="D67" s="88"/>
      <c r="E67" s="88"/>
      <c r="F67" s="88"/>
      <c r="G67" s="88"/>
      <c r="H67" s="88"/>
      <c r="I67" s="88"/>
      <c r="J67" s="88"/>
      <c r="K67" s="88"/>
      <c r="L67" s="20"/>
    </row>
    <row r="68" spans="1:31">
      <c r="B68" s="243"/>
      <c r="C68" s="88"/>
      <c r="D68" s="88"/>
      <c r="E68" s="88"/>
      <c r="F68" s="88"/>
      <c r="G68" s="88"/>
      <c r="H68" s="88"/>
      <c r="I68" s="88"/>
      <c r="J68" s="88"/>
      <c r="K68" s="88"/>
      <c r="L68" s="20"/>
    </row>
    <row r="69" spans="1:31">
      <c r="B69" s="243"/>
      <c r="C69" s="88"/>
      <c r="D69" s="88"/>
      <c r="E69" s="88"/>
      <c r="F69" s="88"/>
      <c r="G69" s="88"/>
      <c r="H69" s="88"/>
      <c r="I69" s="88"/>
      <c r="J69" s="88"/>
      <c r="K69" s="88"/>
      <c r="L69" s="20"/>
    </row>
    <row r="70" spans="1:31">
      <c r="B70" s="243"/>
      <c r="C70" s="88"/>
      <c r="D70" s="88"/>
      <c r="E70" s="88"/>
      <c r="F70" s="88"/>
      <c r="G70" s="88"/>
      <c r="H70" s="88"/>
      <c r="I70" s="88"/>
      <c r="J70" s="88"/>
      <c r="K70" s="88"/>
      <c r="L70" s="20"/>
    </row>
    <row r="71" spans="1:31">
      <c r="B71" s="243"/>
      <c r="C71" s="88"/>
      <c r="D71" s="88"/>
      <c r="E71" s="88"/>
      <c r="F71" s="88"/>
      <c r="G71" s="88"/>
      <c r="H71" s="88"/>
      <c r="I71" s="88"/>
      <c r="J71" s="88"/>
      <c r="K71" s="88"/>
      <c r="L71" s="20"/>
    </row>
    <row r="72" spans="1:31">
      <c r="B72" s="243"/>
      <c r="C72" s="88"/>
      <c r="D72" s="88"/>
      <c r="E72" s="88"/>
      <c r="F72" s="88"/>
      <c r="G72" s="88"/>
      <c r="H72" s="88"/>
      <c r="I72" s="88"/>
      <c r="J72" s="88"/>
      <c r="K72" s="88"/>
      <c r="L72" s="20"/>
    </row>
    <row r="73" spans="1:31">
      <c r="B73" s="243"/>
      <c r="C73" s="88"/>
      <c r="D73" s="88"/>
      <c r="E73" s="88"/>
      <c r="F73" s="88"/>
      <c r="G73" s="88"/>
      <c r="H73" s="88"/>
      <c r="I73" s="88"/>
      <c r="J73" s="88"/>
      <c r="K73" s="88"/>
      <c r="L73" s="20"/>
    </row>
    <row r="74" spans="1:31">
      <c r="B74" s="243"/>
      <c r="C74" s="88"/>
      <c r="D74" s="88"/>
      <c r="E74" s="88"/>
      <c r="F74" s="88"/>
      <c r="G74" s="88"/>
      <c r="H74" s="88"/>
      <c r="I74" s="88"/>
      <c r="J74" s="88"/>
      <c r="K74" s="88"/>
      <c r="L74" s="20"/>
    </row>
    <row r="75" spans="1:31">
      <c r="B75" s="243"/>
      <c r="C75" s="88"/>
      <c r="D75" s="88"/>
      <c r="E75" s="88"/>
      <c r="F75" s="88"/>
      <c r="G75" s="88"/>
      <c r="H75" s="88"/>
      <c r="I75" s="88"/>
      <c r="J75" s="88"/>
      <c r="K75" s="88"/>
      <c r="L75" s="20"/>
    </row>
    <row r="76" spans="1:31" s="2" customFormat="1" ht="12.75">
      <c r="A76" s="29"/>
      <c r="B76" s="190"/>
      <c r="C76" s="192"/>
      <c r="D76" s="264" t="s">
        <v>49</v>
      </c>
      <c r="E76" s="265"/>
      <c r="F76" s="266" t="s">
        <v>50</v>
      </c>
      <c r="G76" s="264" t="s">
        <v>49</v>
      </c>
      <c r="H76" s="265"/>
      <c r="I76" s="265"/>
      <c r="J76" s="267" t="s">
        <v>50</v>
      </c>
      <c r="K76" s="265"/>
      <c r="L76" s="3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239"/>
      <c r="C77" s="240"/>
      <c r="D77" s="240"/>
      <c r="E77" s="240"/>
      <c r="F77" s="240"/>
      <c r="G77" s="240"/>
      <c r="H77" s="240"/>
      <c r="I77" s="240"/>
      <c r="J77" s="240"/>
      <c r="K77" s="240"/>
      <c r="L77" s="3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>
      <c r="B78" s="88"/>
      <c r="C78" s="88"/>
      <c r="D78" s="88"/>
      <c r="E78" s="88"/>
      <c r="F78" s="88"/>
      <c r="G78" s="88"/>
      <c r="H78" s="88"/>
      <c r="I78" s="88"/>
      <c r="J78" s="88"/>
      <c r="K78" s="88"/>
    </row>
    <row r="79" spans="1:31">
      <c r="B79" s="88"/>
      <c r="C79" s="88"/>
      <c r="D79" s="88"/>
      <c r="E79" s="88"/>
      <c r="F79" s="88"/>
      <c r="G79" s="88"/>
      <c r="H79" s="88"/>
      <c r="I79" s="88"/>
      <c r="J79" s="88"/>
      <c r="K79" s="88"/>
    </row>
    <row r="80" spans="1:31">
      <c r="B80" s="88"/>
      <c r="C80" s="88"/>
      <c r="D80" s="88"/>
      <c r="E80" s="88"/>
      <c r="F80" s="88"/>
      <c r="G80" s="88"/>
      <c r="H80" s="88"/>
      <c r="I80" s="88"/>
      <c r="J80" s="88"/>
      <c r="K80" s="88"/>
    </row>
    <row r="81" spans="1:47" s="2" customFormat="1" ht="6.95" customHeight="1">
      <c r="A81" s="29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3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190"/>
      <c r="C82" s="191" t="s">
        <v>131</v>
      </c>
      <c r="D82" s="192"/>
      <c r="E82" s="192"/>
      <c r="F82" s="192"/>
      <c r="G82" s="192"/>
      <c r="H82" s="192"/>
      <c r="I82" s="192"/>
      <c r="J82" s="192"/>
      <c r="K82" s="192"/>
      <c r="L82" s="38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190"/>
      <c r="C83" s="192"/>
      <c r="D83" s="192"/>
      <c r="E83" s="192"/>
      <c r="F83" s="192"/>
      <c r="G83" s="192"/>
      <c r="H83" s="192"/>
      <c r="I83" s="192"/>
      <c r="J83" s="192"/>
      <c r="K83" s="192"/>
      <c r="L83" s="38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190"/>
      <c r="C84" s="193" t="s">
        <v>15</v>
      </c>
      <c r="D84" s="192"/>
      <c r="E84" s="192"/>
      <c r="F84" s="192"/>
      <c r="G84" s="192"/>
      <c r="H84" s="192"/>
      <c r="I84" s="192"/>
      <c r="J84" s="192"/>
      <c r="K84" s="192"/>
      <c r="L84" s="38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190"/>
      <c r="C85" s="192"/>
      <c r="D85" s="192"/>
      <c r="E85" s="319" t="str">
        <f>E7</f>
        <v>Expozice Jihozápadní Afrika, ZOO Dvůr Králové a.s. - Změna B, 3.etapa-3.část</v>
      </c>
      <c r="F85" s="320"/>
      <c r="G85" s="320"/>
      <c r="H85" s="320"/>
      <c r="I85" s="192"/>
      <c r="J85" s="192"/>
      <c r="K85" s="192"/>
      <c r="L85" s="38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190"/>
      <c r="C86" s="193" t="s">
        <v>130</v>
      </c>
      <c r="D86" s="192"/>
      <c r="E86" s="192"/>
      <c r="F86" s="192"/>
      <c r="G86" s="192"/>
      <c r="H86" s="192"/>
      <c r="I86" s="192"/>
      <c r="J86" s="192"/>
      <c r="K86" s="192"/>
      <c r="L86" s="38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190"/>
      <c r="C87" s="192"/>
      <c r="D87" s="192"/>
      <c r="E87" s="321" t="str">
        <f>E9</f>
        <v>38bb - SO 38b - Oplocení antilopa - Změna B, 3.etapa-3.část</v>
      </c>
      <c r="F87" s="322"/>
      <c r="G87" s="322"/>
      <c r="H87" s="322"/>
      <c r="I87" s="192"/>
      <c r="J87" s="192"/>
      <c r="K87" s="192"/>
      <c r="L87" s="38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190"/>
      <c r="C88" s="192"/>
      <c r="D88" s="192"/>
      <c r="E88" s="192"/>
      <c r="F88" s="192"/>
      <c r="G88" s="192"/>
      <c r="H88" s="192"/>
      <c r="I88" s="192"/>
      <c r="J88" s="192"/>
      <c r="K88" s="192"/>
      <c r="L88" s="38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190"/>
      <c r="C89" s="193" t="s">
        <v>18</v>
      </c>
      <c r="D89" s="192"/>
      <c r="E89" s="192"/>
      <c r="F89" s="194" t="str">
        <f>F12</f>
        <v>Dvůr Králové nad Labem</v>
      </c>
      <c r="G89" s="192"/>
      <c r="H89" s="192"/>
      <c r="I89" s="193" t="s">
        <v>20</v>
      </c>
      <c r="J89" s="195" t="str">
        <f>IF(J12="","",J12)</f>
        <v>11. 5. 2021</v>
      </c>
      <c r="K89" s="192"/>
      <c r="L89" s="38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190"/>
      <c r="C90" s="192"/>
      <c r="D90" s="192"/>
      <c r="E90" s="192"/>
      <c r="F90" s="192"/>
      <c r="G90" s="192"/>
      <c r="H90" s="192"/>
      <c r="I90" s="192"/>
      <c r="J90" s="192"/>
      <c r="K90" s="192"/>
      <c r="L90" s="38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15" customHeight="1">
      <c r="A91" s="29"/>
      <c r="B91" s="190"/>
      <c r="C91" s="193" t="s">
        <v>22</v>
      </c>
      <c r="D91" s="192"/>
      <c r="E91" s="192"/>
      <c r="F91" s="194" t="str">
        <f>E15</f>
        <v>ZOO Dvůr Králové a.s., Štefánikova 1029, D.K.n.L.</v>
      </c>
      <c r="G91" s="192"/>
      <c r="H91" s="192"/>
      <c r="I91" s="193" t="s">
        <v>28</v>
      </c>
      <c r="J91" s="196" t="str">
        <f>E21</f>
        <v>Projektis spol. s r.o., Legionářská 562, D.K.n.L.</v>
      </c>
      <c r="K91" s="192"/>
      <c r="L91" s="38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190"/>
      <c r="C92" s="193" t="s">
        <v>26</v>
      </c>
      <c r="D92" s="192"/>
      <c r="E92" s="192"/>
      <c r="F92" s="194" t="str">
        <f>IF(E18="","",E18)</f>
        <v xml:space="preserve"> </v>
      </c>
      <c r="G92" s="192"/>
      <c r="H92" s="192"/>
      <c r="I92" s="193" t="s">
        <v>31</v>
      </c>
      <c r="J92" s="196" t="str">
        <f>E24</f>
        <v>ing. V. Švehla</v>
      </c>
      <c r="K92" s="192"/>
      <c r="L92" s="38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190"/>
      <c r="C93" s="192"/>
      <c r="D93" s="192"/>
      <c r="E93" s="192"/>
      <c r="F93" s="192"/>
      <c r="G93" s="192"/>
      <c r="H93" s="192"/>
      <c r="I93" s="192"/>
      <c r="J93" s="192"/>
      <c r="K93" s="192"/>
      <c r="L93" s="38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190"/>
      <c r="C94" s="269" t="s">
        <v>132</v>
      </c>
      <c r="D94" s="253"/>
      <c r="E94" s="253"/>
      <c r="F94" s="253"/>
      <c r="G94" s="253"/>
      <c r="H94" s="253"/>
      <c r="I94" s="253"/>
      <c r="J94" s="270" t="s">
        <v>133</v>
      </c>
      <c r="K94" s="253"/>
      <c r="L94" s="38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190"/>
      <c r="C95" s="192"/>
      <c r="D95" s="192"/>
      <c r="E95" s="192"/>
      <c r="F95" s="192"/>
      <c r="G95" s="192"/>
      <c r="H95" s="192"/>
      <c r="I95" s="192"/>
      <c r="J95" s="192"/>
      <c r="K95" s="192"/>
      <c r="L95" s="38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190"/>
      <c r="C96" s="271" t="s">
        <v>134</v>
      </c>
      <c r="D96" s="192"/>
      <c r="E96" s="192"/>
      <c r="F96" s="192"/>
      <c r="G96" s="192"/>
      <c r="H96" s="192"/>
      <c r="I96" s="192"/>
      <c r="J96" s="248">
        <f>J129</f>
        <v>0</v>
      </c>
      <c r="K96" s="192"/>
      <c r="L96" s="38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135</v>
      </c>
    </row>
    <row r="97" spans="1:31" s="9" customFormat="1" ht="24.95" customHeight="1">
      <c r="B97" s="272"/>
      <c r="C97" s="273"/>
      <c r="D97" s="274" t="s">
        <v>136</v>
      </c>
      <c r="E97" s="275"/>
      <c r="F97" s="275"/>
      <c r="G97" s="275"/>
      <c r="H97" s="275"/>
      <c r="I97" s="275"/>
      <c r="J97" s="276">
        <f>J130</f>
        <v>0</v>
      </c>
      <c r="K97" s="273"/>
      <c r="L97" s="109"/>
    </row>
    <row r="98" spans="1:31" s="10" customFormat="1" ht="19.899999999999999" customHeight="1">
      <c r="B98" s="277"/>
      <c r="C98" s="278"/>
      <c r="D98" s="279" t="s">
        <v>137</v>
      </c>
      <c r="E98" s="280"/>
      <c r="F98" s="280"/>
      <c r="G98" s="280"/>
      <c r="H98" s="280"/>
      <c r="I98" s="280"/>
      <c r="J98" s="281">
        <f>J131</f>
        <v>0</v>
      </c>
      <c r="K98" s="278"/>
      <c r="L98" s="113"/>
    </row>
    <row r="99" spans="1:31" s="10" customFormat="1" ht="19.899999999999999" customHeight="1">
      <c r="B99" s="277"/>
      <c r="C99" s="278"/>
      <c r="D99" s="279" t="s">
        <v>138</v>
      </c>
      <c r="E99" s="280"/>
      <c r="F99" s="280"/>
      <c r="G99" s="280"/>
      <c r="H99" s="280"/>
      <c r="I99" s="280"/>
      <c r="J99" s="281">
        <f>J141</f>
        <v>0</v>
      </c>
      <c r="K99" s="278"/>
      <c r="L99" s="113"/>
    </row>
    <row r="100" spans="1:31" s="10" customFormat="1" ht="19.899999999999999" customHeight="1">
      <c r="B100" s="277"/>
      <c r="C100" s="278"/>
      <c r="D100" s="279" t="s">
        <v>139</v>
      </c>
      <c r="E100" s="280"/>
      <c r="F100" s="280"/>
      <c r="G100" s="280"/>
      <c r="H100" s="280"/>
      <c r="I100" s="280"/>
      <c r="J100" s="281">
        <f>J155</f>
        <v>0</v>
      </c>
      <c r="K100" s="278"/>
      <c r="L100" s="113"/>
    </row>
    <row r="101" spans="1:31" s="10" customFormat="1" ht="19.899999999999999" customHeight="1">
      <c r="B101" s="277"/>
      <c r="C101" s="278"/>
      <c r="D101" s="279" t="s">
        <v>141</v>
      </c>
      <c r="E101" s="280"/>
      <c r="F101" s="280"/>
      <c r="G101" s="280"/>
      <c r="H101" s="280"/>
      <c r="I101" s="280"/>
      <c r="J101" s="281">
        <f>J186</f>
        <v>0</v>
      </c>
      <c r="K101" s="278"/>
      <c r="L101" s="113"/>
    </row>
    <row r="102" spans="1:31" s="10" customFormat="1" ht="19.899999999999999" customHeight="1">
      <c r="B102" s="277"/>
      <c r="C102" s="278"/>
      <c r="D102" s="279" t="s">
        <v>143</v>
      </c>
      <c r="E102" s="280"/>
      <c r="F102" s="280"/>
      <c r="G102" s="280"/>
      <c r="H102" s="280"/>
      <c r="I102" s="280"/>
      <c r="J102" s="281">
        <f>J208</f>
        <v>0</v>
      </c>
      <c r="K102" s="278"/>
      <c r="L102" s="113"/>
    </row>
    <row r="103" spans="1:31" s="10" customFormat="1" ht="19.899999999999999" customHeight="1">
      <c r="B103" s="277"/>
      <c r="C103" s="278"/>
      <c r="D103" s="279" t="s">
        <v>144</v>
      </c>
      <c r="E103" s="280"/>
      <c r="F103" s="280"/>
      <c r="G103" s="280"/>
      <c r="H103" s="280"/>
      <c r="I103" s="280"/>
      <c r="J103" s="281">
        <f>J224</f>
        <v>0</v>
      </c>
      <c r="K103" s="278"/>
      <c r="L103" s="113"/>
    </row>
    <row r="104" spans="1:31" s="10" customFormat="1" ht="19.899999999999999" customHeight="1">
      <c r="B104" s="277"/>
      <c r="C104" s="278"/>
      <c r="D104" s="279" t="s">
        <v>145</v>
      </c>
      <c r="E104" s="280"/>
      <c r="F104" s="280"/>
      <c r="G104" s="280"/>
      <c r="H104" s="280"/>
      <c r="I104" s="280"/>
      <c r="J104" s="281">
        <f>J229</f>
        <v>0</v>
      </c>
      <c r="K104" s="278"/>
      <c r="L104" s="113"/>
    </row>
    <row r="105" spans="1:31" s="9" customFormat="1" ht="24.95" customHeight="1">
      <c r="B105" s="272"/>
      <c r="C105" s="273"/>
      <c r="D105" s="274" t="s">
        <v>146</v>
      </c>
      <c r="E105" s="275"/>
      <c r="F105" s="275"/>
      <c r="G105" s="275"/>
      <c r="H105" s="275"/>
      <c r="I105" s="275"/>
      <c r="J105" s="276">
        <f>J231</f>
        <v>0</v>
      </c>
      <c r="K105" s="273"/>
      <c r="L105" s="109"/>
    </row>
    <row r="106" spans="1:31" s="10" customFormat="1" ht="19.899999999999999" customHeight="1">
      <c r="B106" s="277"/>
      <c r="C106" s="278"/>
      <c r="D106" s="279" t="s">
        <v>147</v>
      </c>
      <c r="E106" s="280"/>
      <c r="F106" s="280"/>
      <c r="G106" s="280"/>
      <c r="H106" s="280"/>
      <c r="I106" s="280"/>
      <c r="J106" s="281">
        <f>J232</f>
        <v>0</v>
      </c>
      <c r="K106" s="278"/>
      <c r="L106" s="113"/>
    </row>
    <row r="107" spans="1:31" s="10" customFormat="1" ht="19.899999999999999" customHeight="1">
      <c r="B107" s="277"/>
      <c r="C107" s="278"/>
      <c r="D107" s="279" t="s">
        <v>623</v>
      </c>
      <c r="E107" s="280"/>
      <c r="F107" s="280"/>
      <c r="G107" s="280"/>
      <c r="H107" s="280"/>
      <c r="I107" s="280"/>
      <c r="J107" s="281">
        <f>J241</f>
        <v>0</v>
      </c>
      <c r="K107" s="278"/>
      <c r="L107" s="113"/>
    </row>
    <row r="108" spans="1:31" s="10" customFormat="1" ht="19.899999999999999" customHeight="1">
      <c r="B108" s="277"/>
      <c r="C108" s="278"/>
      <c r="D108" s="279" t="s">
        <v>624</v>
      </c>
      <c r="E108" s="280"/>
      <c r="F108" s="280"/>
      <c r="G108" s="280"/>
      <c r="H108" s="280"/>
      <c r="I108" s="280"/>
      <c r="J108" s="281">
        <f>J255</f>
        <v>0</v>
      </c>
      <c r="K108" s="278"/>
      <c r="L108" s="113"/>
    </row>
    <row r="109" spans="1:31" s="10" customFormat="1" ht="19.899999999999999" customHeight="1">
      <c r="B109" s="277"/>
      <c r="C109" s="278"/>
      <c r="D109" s="279" t="s">
        <v>625</v>
      </c>
      <c r="E109" s="280"/>
      <c r="F109" s="280"/>
      <c r="G109" s="280"/>
      <c r="H109" s="280"/>
      <c r="I109" s="280"/>
      <c r="J109" s="281">
        <f>J274</f>
        <v>0</v>
      </c>
      <c r="K109" s="278"/>
      <c r="L109" s="113"/>
    </row>
    <row r="110" spans="1:31" s="2" customFormat="1" ht="21.75" customHeight="1">
      <c r="A110" s="29"/>
      <c r="B110" s="190"/>
      <c r="C110" s="192"/>
      <c r="D110" s="192"/>
      <c r="E110" s="192"/>
      <c r="F110" s="192"/>
      <c r="G110" s="192"/>
      <c r="H110" s="192"/>
      <c r="I110" s="192"/>
      <c r="J110" s="192"/>
      <c r="K110" s="192"/>
      <c r="L110" s="38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239"/>
      <c r="C111" s="240"/>
      <c r="D111" s="240"/>
      <c r="E111" s="240"/>
      <c r="F111" s="240"/>
      <c r="G111" s="240"/>
      <c r="H111" s="240"/>
      <c r="I111" s="240"/>
      <c r="J111" s="240"/>
      <c r="K111" s="240"/>
      <c r="L111" s="38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>
      <c r="B112" s="88"/>
      <c r="C112" s="88"/>
      <c r="D112" s="88"/>
      <c r="E112" s="88"/>
      <c r="F112" s="88"/>
      <c r="G112" s="88"/>
      <c r="H112" s="88"/>
      <c r="I112" s="88"/>
      <c r="J112" s="88"/>
      <c r="K112" s="88"/>
    </row>
    <row r="113" spans="1:31">
      <c r="B113" s="88"/>
      <c r="C113" s="88"/>
      <c r="D113" s="88"/>
      <c r="E113" s="88"/>
      <c r="F113" s="88"/>
      <c r="G113" s="88"/>
      <c r="H113" s="88"/>
      <c r="I113" s="88"/>
      <c r="J113" s="88"/>
      <c r="K113" s="88"/>
    </row>
    <row r="114" spans="1:31">
      <c r="B114" s="88"/>
      <c r="C114" s="88"/>
      <c r="D114" s="88"/>
      <c r="E114" s="88"/>
      <c r="F114" s="88"/>
      <c r="G114" s="88"/>
      <c r="H114" s="88"/>
      <c r="I114" s="88"/>
      <c r="J114" s="88"/>
      <c r="K114" s="88"/>
    </row>
    <row r="115" spans="1:31" s="2" customFormat="1" ht="6.95" customHeight="1">
      <c r="A115" s="29"/>
      <c r="B115" s="188"/>
      <c r="C115" s="189"/>
      <c r="D115" s="189"/>
      <c r="E115" s="189"/>
      <c r="F115" s="189"/>
      <c r="G115" s="189"/>
      <c r="H115" s="189"/>
      <c r="I115" s="189"/>
      <c r="J115" s="189"/>
      <c r="K115" s="189"/>
      <c r="L115" s="38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5" customHeight="1">
      <c r="A116" s="29"/>
      <c r="B116" s="190"/>
      <c r="C116" s="191" t="s">
        <v>148</v>
      </c>
      <c r="D116" s="192"/>
      <c r="E116" s="192"/>
      <c r="F116" s="192"/>
      <c r="G116" s="192"/>
      <c r="H116" s="192"/>
      <c r="I116" s="192"/>
      <c r="J116" s="192"/>
      <c r="K116" s="192"/>
      <c r="L116" s="38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5" customHeight="1">
      <c r="A117" s="29"/>
      <c r="B117" s="190"/>
      <c r="C117" s="192"/>
      <c r="D117" s="192"/>
      <c r="E117" s="192"/>
      <c r="F117" s="192"/>
      <c r="G117" s="192"/>
      <c r="H117" s="192"/>
      <c r="I117" s="192"/>
      <c r="J117" s="192"/>
      <c r="K117" s="192"/>
      <c r="L117" s="38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190"/>
      <c r="C118" s="193" t="s">
        <v>15</v>
      </c>
      <c r="D118" s="192"/>
      <c r="E118" s="192"/>
      <c r="F118" s="192"/>
      <c r="G118" s="192"/>
      <c r="H118" s="192"/>
      <c r="I118" s="192"/>
      <c r="J118" s="192"/>
      <c r="K118" s="192"/>
      <c r="L118" s="38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6.5" customHeight="1">
      <c r="A119" s="29"/>
      <c r="B119" s="190"/>
      <c r="C119" s="192"/>
      <c r="D119" s="192"/>
      <c r="E119" s="319" t="str">
        <f>E7</f>
        <v>Expozice Jihozápadní Afrika, ZOO Dvůr Králové a.s. - Změna B, 3.etapa-3.část</v>
      </c>
      <c r="F119" s="320"/>
      <c r="G119" s="320"/>
      <c r="H119" s="320"/>
      <c r="I119" s="192"/>
      <c r="J119" s="192"/>
      <c r="K119" s="192"/>
      <c r="L119" s="38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190"/>
      <c r="C120" s="193" t="s">
        <v>130</v>
      </c>
      <c r="D120" s="192"/>
      <c r="E120" s="192"/>
      <c r="F120" s="192"/>
      <c r="G120" s="192"/>
      <c r="H120" s="192"/>
      <c r="I120" s="192"/>
      <c r="J120" s="192"/>
      <c r="K120" s="192"/>
      <c r="L120" s="38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190"/>
      <c r="C121" s="192"/>
      <c r="D121" s="192"/>
      <c r="E121" s="321" t="str">
        <f>E9</f>
        <v>38bb - SO 38b - Oplocení antilopa - Změna B, 3.etapa-3.část</v>
      </c>
      <c r="F121" s="322"/>
      <c r="G121" s="322"/>
      <c r="H121" s="322"/>
      <c r="I121" s="192"/>
      <c r="J121" s="192"/>
      <c r="K121" s="192"/>
      <c r="L121" s="38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>
      <c r="A122" s="29"/>
      <c r="B122" s="190"/>
      <c r="C122" s="192"/>
      <c r="D122" s="192"/>
      <c r="E122" s="192"/>
      <c r="F122" s="192"/>
      <c r="G122" s="192"/>
      <c r="H122" s="192"/>
      <c r="I122" s="192"/>
      <c r="J122" s="192"/>
      <c r="K122" s="192"/>
      <c r="L122" s="38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190"/>
      <c r="C123" s="193" t="s">
        <v>18</v>
      </c>
      <c r="D123" s="192"/>
      <c r="E123" s="192"/>
      <c r="F123" s="194" t="str">
        <f>F12</f>
        <v>Dvůr Králové nad Labem</v>
      </c>
      <c r="G123" s="192"/>
      <c r="H123" s="192"/>
      <c r="I123" s="193" t="s">
        <v>20</v>
      </c>
      <c r="J123" s="195" t="str">
        <f>IF(J12="","",J12)</f>
        <v>11. 5. 2021</v>
      </c>
      <c r="K123" s="192"/>
      <c r="L123" s="38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>
      <c r="A124" s="29"/>
      <c r="B124" s="190"/>
      <c r="C124" s="192"/>
      <c r="D124" s="192"/>
      <c r="E124" s="192"/>
      <c r="F124" s="192"/>
      <c r="G124" s="192"/>
      <c r="H124" s="192"/>
      <c r="I124" s="192"/>
      <c r="J124" s="192"/>
      <c r="K124" s="192"/>
      <c r="L124" s="38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40.15" customHeight="1">
      <c r="A125" s="29"/>
      <c r="B125" s="190"/>
      <c r="C125" s="193" t="s">
        <v>22</v>
      </c>
      <c r="D125" s="192"/>
      <c r="E125" s="192"/>
      <c r="F125" s="194" t="str">
        <f>E15</f>
        <v>ZOO Dvůr Králové a.s., Štefánikova 1029, D.K.n.L.</v>
      </c>
      <c r="G125" s="192"/>
      <c r="H125" s="192"/>
      <c r="I125" s="193" t="s">
        <v>28</v>
      </c>
      <c r="J125" s="196" t="str">
        <f>E21</f>
        <v>Projektis spol. s r.o., Legionářská 562, D.K.n.L.</v>
      </c>
      <c r="K125" s="192"/>
      <c r="L125" s="38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>
      <c r="A126" s="29"/>
      <c r="B126" s="190"/>
      <c r="C126" s="193" t="s">
        <v>26</v>
      </c>
      <c r="D126" s="192"/>
      <c r="E126" s="192"/>
      <c r="F126" s="194" t="str">
        <f>IF(E18="","",E18)</f>
        <v xml:space="preserve"> </v>
      </c>
      <c r="G126" s="192"/>
      <c r="H126" s="192"/>
      <c r="I126" s="193" t="s">
        <v>31</v>
      </c>
      <c r="J126" s="196" t="str">
        <f>E24</f>
        <v>ing. V. Švehla</v>
      </c>
      <c r="K126" s="192"/>
      <c r="L126" s="38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190"/>
      <c r="C127" s="192"/>
      <c r="D127" s="192"/>
      <c r="E127" s="192"/>
      <c r="F127" s="192"/>
      <c r="G127" s="192"/>
      <c r="H127" s="192"/>
      <c r="I127" s="192"/>
      <c r="J127" s="192"/>
      <c r="K127" s="192"/>
      <c r="L127" s="38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17"/>
      <c r="B128" s="197"/>
      <c r="C128" s="198" t="s">
        <v>149</v>
      </c>
      <c r="D128" s="199" t="s">
        <v>59</v>
      </c>
      <c r="E128" s="199" t="s">
        <v>55</v>
      </c>
      <c r="F128" s="199" t="s">
        <v>56</v>
      </c>
      <c r="G128" s="199" t="s">
        <v>150</v>
      </c>
      <c r="H128" s="199" t="s">
        <v>151</v>
      </c>
      <c r="I128" s="199" t="s">
        <v>152</v>
      </c>
      <c r="J128" s="199" t="s">
        <v>133</v>
      </c>
      <c r="K128" s="200" t="s">
        <v>153</v>
      </c>
      <c r="L128" s="122"/>
      <c r="M128" s="58" t="s">
        <v>1</v>
      </c>
      <c r="N128" s="59" t="s">
        <v>38</v>
      </c>
      <c r="O128" s="59" t="s">
        <v>154</v>
      </c>
      <c r="P128" s="59" t="s">
        <v>155</v>
      </c>
      <c r="Q128" s="59" t="s">
        <v>156</v>
      </c>
      <c r="R128" s="59" t="s">
        <v>157</v>
      </c>
      <c r="S128" s="59" t="s">
        <v>158</v>
      </c>
      <c r="T128" s="60" t="s">
        <v>159</v>
      </c>
      <c r="U128" s="117"/>
      <c r="V128" s="117"/>
      <c r="W128" s="117"/>
      <c r="X128" s="117"/>
      <c r="Y128" s="117"/>
      <c r="Z128" s="117"/>
      <c r="AA128" s="117"/>
      <c r="AB128" s="117"/>
      <c r="AC128" s="117"/>
      <c r="AD128" s="117"/>
      <c r="AE128" s="117"/>
    </row>
    <row r="129" spans="1:65" s="2" customFormat="1" ht="22.9" customHeight="1">
      <c r="A129" s="29"/>
      <c r="B129" s="190"/>
      <c r="C129" s="201" t="s">
        <v>160</v>
      </c>
      <c r="D129" s="192"/>
      <c r="E129" s="192"/>
      <c r="F129" s="192"/>
      <c r="G129" s="192"/>
      <c r="H129" s="192"/>
      <c r="I129" s="192"/>
      <c r="J129" s="202">
        <f>BK129</f>
        <v>0</v>
      </c>
      <c r="K129" s="192"/>
      <c r="L129" s="30"/>
      <c r="M129" s="61"/>
      <c r="N129" s="52"/>
      <c r="O129" s="62"/>
      <c r="P129" s="123">
        <f>P130+P231</f>
        <v>717.99964599999998</v>
      </c>
      <c r="Q129" s="62"/>
      <c r="R129" s="123">
        <f>R130+R231</f>
        <v>127.43505025751809</v>
      </c>
      <c r="S129" s="62"/>
      <c r="T129" s="124">
        <f>T130+T231</f>
        <v>22.375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7" t="s">
        <v>73</v>
      </c>
      <c r="AU129" s="17" t="s">
        <v>135</v>
      </c>
      <c r="BK129" s="125">
        <f>BK130+BK231</f>
        <v>0</v>
      </c>
    </row>
    <row r="130" spans="1:65" s="12" customFormat="1" ht="25.9" customHeight="1">
      <c r="B130" s="203"/>
      <c r="C130" s="204"/>
      <c r="D130" s="205" t="s">
        <v>73</v>
      </c>
      <c r="E130" s="206" t="s">
        <v>161</v>
      </c>
      <c r="F130" s="206" t="s">
        <v>162</v>
      </c>
      <c r="G130" s="204"/>
      <c r="H130" s="204"/>
      <c r="I130" s="204"/>
      <c r="J130" s="207">
        <f>BK130</f>
        <v>0</v>
      </c>
      <c r="K130" s="204"/>
      <c r="L130" s="126"/>
      <c r="M130" s="128"/>
      <c r="N130" s="129"/>
      <c r="O130" s="129"/>
      <c r="P130" s="130">
        <f>P131+P141+P155+P186+P208+P224+P229</f>
        <v>642.55773099999999</v>
      </c>
      <c r="Q130" s="129"/>
      <c r="R130" s="130">
        <f>R131+R141+R155+R186+R208+R224+R229</f>
        <v>127.26278960846808</v>
      </c>
      <c r="S130" s="129"/>
      <c r="T130" s="131">
        <f>T131+T141+T155+T186+T208+T224+T229</f>
        <v>22.375</v>
      </c>
      <c r="AR130" s="127" t="s">
        <v>8</v>
      </c>
      <c r="AT130" s="132" t="s">
        <v>73</v>
      </c>
      <c r="AU130" s="132" t="s">
        <v>74</v>
      </c>
      <c r="AY130" s="127" t="s">
        <v>163</v>
      </c>
      <c r="BK130" s="133">
        <f>BK131+BK141+BK155+BK186+BK208+BK224+BK229</f>
        <v>0</v>
      </c>
    </row>
    <row r="131" spans="1:65" s="12" customFormat="1" ht="22.9" customHeight="1">
      <c r="B131" s="203"/>
      <c r="C131" s="204"/>
      <c r="D131" s="205" t="s">
        <v>73</v>
      </c>
      <c r="E131" s="208" t="s">
        <v>8</v>
      </c>
      <c r="F131" s="208" t="s">
        <v>164</v>
      </c>
      <c r="G131" s="204"/>
      <c r="H131" s="204"/>
      <c r="I131" s="204"/>
      <c r="J131" s="209">
        <f>BK131</f>
        <v>0</v>
      </c>
      <c r="K131" s="204"/>
      <c r="L131" s="126"/>
      <c r="M131" s="128"/>
      <c r="N131" s="129"/>
      <c r="O131" s="129"/>
      <c r="P131" s="130">
        <f>SUM(P132:P140)</f>
        <v>44.851199999999999</v>
      </c>
      <c r="Q131" s="129"/>
      <c r="R131" s="130">
        <f>SUM(R132:R140)</f>
        <v>0</v>
      </c>
      <c r="S131" s="129"/>
      <c r="T131" s="131">
        <f>SUM(T132:T140)</f>
        <v>0</v>
      </c>
      <c r="AR131" s="127" t="s">
        <v>8</v>
      </c>
      <c r="AT131" s="132" t="s">
        <v>73</v>
      </c>
      <c r="AU131" s="132" t="s">
        <v>8</v>
      </c>
      <c r="AY131" s="127" t="s">
        <v>163</v>
      </c>
      <c r="BK131" s="133">
        <f>SUM(BK132:BK140)</f>
        <v>0</v>
      </c>
    </row>
    <row r="132" spans="1:65" s="2" customFormat="1" ht="24.2" customHeight="1">
      <c r="A132" s="29"/>
      <c r="B132" s="190"/>
      <c r="C132" s="210" t="s">
        <v>8</v>
      </c>
      <c r="D132" s="210" t="s">
        <v>165</v>
      </c>
      <c r="E132" s="211" t="s">
        <v>626</v>
      </c>
      <c r="F132" s="212" t="s">
        <v>627</v>
      </c>
      <c r="G132" s="213" t="s">
        <v>168</v>
      </c>
      <c r="H132" s="214">
        <v>5.1120000000000001</v>
      </c>
      <c r="I132" s="175"/>
      <c r="J132" s="215">
        <f>ROUND(I132*H132,0)</f>
        <v>0</v>
      </c>
      <c r="K132" s="212" t="s">
        <v>178</v>
      </c>
      <c r="L132" s="30"/>
      <c r="M132" s="134" t="s">
        <v>1</v>
      </c>
      <c r="N132" s="135" t="s">
        <v>39</v>
      </c>
      <c r="O132" s="136">
        <v>3</v>
      </c>
      <c r="P132" s="136">
        <f>O132*H132</f>
        <v>15.336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38" t="s">
        <v>169</v>
      </c>
      <c r="AT132" s="138" t="s">
        <v>165</v>
      </c>
      <c r="AU132" s="138" t="s">
        <v>83</v>
      </c>
      <c r="AY132" s="17" t="s">
        <v>163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7" t="s">
        <v>8</v>
      </c>
      <c r="BK132" s="139">
        <f>ROUND(I132*H132,0)</f>
        <v>0</v>
      </c>
      <c r="BL132" s="17" t="s">
        <v>169</v>
      </c>
      <c r="BM132" s="138" t="s">
        <v>628</v>
      </c>
    </row>
    <row r="133" spans="1:65" s="13" customFormat="1">
      <c r="B133" s="216"/>
      <c r="C133" s="217"/>
      <c r="D133" s="218" t="s">
        <v>171</v>
      </c>
      <c r="E133" s="219" t="s">
        <v>1</v>
      </c>
      <c r="F133" s="220" t="s">
        <v>629</v>
      </c>
      <c r="G133" s="217"/>
      <c r="H133" s="221">
        <v>0.432</v>
      </c>
      <c r="I133" s="217"/>
      <c r="J133" s="217"/>
      <c r="K133" s="217"/>
      <c r="L133" s="140"/>
      <c r="M133" s="142"/>
      <c r="N133" s="143"/>
      <c r="O133" s="143"/>
      <c r="P133" s="143"/>
      <c r="Q133" s="143"/>
      <c r="R133" s="143"/>
      <c r="S133" s="143"/>
      <c r="T133" s="144"/>
      <c r="AT133" s="141" t="s">
        <v>171</v>
      </c>
      <c r="AU133" s="141" t="s">
        <v>83</v>
      </c>
      <c r="AV133" s="13" t="s">
        <v>83</v>
      </c>
      <c r="AW133" s="13" t="s">
        <v>30</v>
      </c>
      <c r="AX133" s="13" t="s">
        <v>74</v>
      </c>
      <c r="AY133" s="141" t="s">
        <v>163</v>
      </c>
    </row>
    <row r="134" spans="1:65" s="13" customFormat="1">
      <c r="B134" s="216"/>
      <c r="C134" s="217"/>
      <c r="D134" s="218" t="s">
        <v>171</v>
      </c>
      <c r="E134" s="219" t="s">
        <v>1</v>
      </c>
      <c r="F134" s="220" t="s">
        <v>630</v>
      </c>
      <c r="G134" s="217"/>
      <c r="H134" s="221">
        <v>4.68</v>
      </c>
      <c r="I134" s="217"/>
      <c r="J134" s="217"/>
      <c r="K134" s="217"/>
      <c r="L134" s="140"/>
      <c r="M134" s="142"/>
      <c r="N134" s="143"/>
      <c r="O134" s="143"/>
      <c r="P134" s="143"/>
      <c r="Q134" s="143"/>
      <c r="R134" s="143"/>
      <c r="S134" s="143"/>
      <c r="T134" s="144"/>
      <c r="AT134" s="141" t="s">
        <v>171</v>
      </c>
      <c r="AU134" s="141" t="s">
        <v>83</v>
      </c>
      <c r="AV134" s="13" t="s">
        <v>83</v>
      </c>
      <c r="AW134" s="13" t="s">
        <v>30</v>
      </c>
      <c r="AX134" s="13" t="s">
        <v>74</v>
      </c>
      <c r="AY134" s="141" t="s">
        <v>163</v>
      </c>
    </row>
    <row r="135" spans="1:65" s="14" customFormat="1">
      <c r="B135" s="222"/>
      <c r="C135" s="223"/>
      <c r="D135" s="218" t="s">
        <v>171</v>
      </c>
      <c r="E135" s="224" t="s">
        <v>1</v>
      </c>
      <c r="F135" s="225" t="s">
        <v>173</v>
      </c>
      <c r="G135" s="223"/>
      <c r="H135" s="226">
        <v>5.1120000000000001</v>
      </c>
      <c r="I135" s="223"/>
      <c r="J135" s="223"/>
      <c r="K135" s="223"/>
      <c r="L135" s="145"/>
      <c r="M135" s="147"/>
      <c r="N135" s="148"/>
      <c r="O135" s="148"/>
      <c r="P135" s="148"/>
      <c r="Q135" s="148"/>
      <c r="R135" s="148"/>
      <c r="S135" s="148"/>
      <c r="T135" s="149"/>
      <c r="AT135" s="146" t="s">
        <v>171</v>
      </c>
      <c r="AU135" s="146" t="s">
        <v>83</v>
      </c>
      <c r="AV135" s="14" t="s">
        <v>174</v>
      </c>
      <c r="AW135" s="14" t="s">
        <v>30</v>
      </c>
      <c r="AX135" s="14" t="s">
        <v>8</v>
      </c>
      <c r="AY135" s="146" t="s">
        <v>163</v>
      </c>
    </row>
    <row r="136" spans="1:65" s="2" customFormat="1" ht="24.2" customHeight="1">
      <c r="A136" s="29"/>
      <c r="B136" s="190"/>
      <c r="C136" s="210" t="s">
        <v>83</v>
      </c>
      <c r="D136" s="210" t="s">
        <v>165</v>
      </c>
      <c r="E136" s="211" t="s">
        <v>631</v>
      </c>
      <c r="F136" s="212" t="s">
        <v>632</v>
      </c>
      <c r="G136" s="213" t="s">
        <v>168</v>
      </c>
      <c r="H136" s="214">
        <v>17.16</v>
      </c>
      <c r="I136" s="175"/>
      <c r="J136" s="215">
        <f>ROUND(I136*H136,0)</f>
        <v>0</v>
      </c>
      <c r="K136" s="212" t="s">
        <v>178</v>
      </c>
      <c r="L136" s="30"/>
      <c r="M136" s="134" t="s">
        <v>1</v>
      </c>
      <c r="N136" s="135" t="s">
        <v>39</v>
      </c>
      <c r="O136" s="136">
        <v>1.72</v>
      </c>
      <c r="P136" s="136">
        <f>O136*H136</f>
        <v>29.5152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38" t="s">
        <v>169</v>
      </c>
      <c r="AT136" s="138" t="s">
        <v>165</v>
      </c>
      <c r="AU136" s="138" t="s">
        <v>83</v>
      </c>
      <c r="AY136" s="17" t="s">
        <v>163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7" t="s">
        <v>8</v>
      </c>
      <c r="BK136" s="139">
        <f>ROUND(I136*H136,0)</f>
        <v>0</v>
      </c>
      <c r="BL136" s="17" t="s">
        <v>169</v>
      </c>
      <c r="BM136" s="138" t="s">
        <v>633</v>
      </c>
    </row>
    <row r="137" spans="1:65" s="13" customFormat="1">
      <c r="B137" s="216"/>
      <c r="C137" s="217"/>
      <c r="D137" s="218" t="s">
        <v>171</v>
      </c>
      <c r="E137" s="219" t="s">
        <v>1</v>
      </c>
      <c r="F137" s="220" t="s">
        <v>634</v>
      </c>
      <c r="G137" s="217"/>
      <c r="H137" s="221">
        <v>4.4400000000000004</v>
      </c>
      <c r="I137" s="217"/>
      <c r="J137" s="217"/>
      <c r="K137" s="217"/>
      <c r="L137" s="140"/>
      <c r="M137" s="142"/>
      <c r="N137" s="143"/>
      <c r="O137" s="143"/>
      <c r="P137" s="143"/>
      <c r="Q137" s="143"/>
      <c r="R137" s="143"/>
      <c r="S137" s="143"/>
      <c r="T137" s="144"/>
      <c r="AT137" s="141" t="s">
        <v>171</v>
      </c>
      <c r="AU137" s="141" t="s">
        <v>83</v>
      </c>
      <c r="AV137" s="13" t="s">
        <v>83</v>
      </c>
      <c r="AW137" s="13" t="s">
        <v>30</v>
      </c>
      <c r="AX137" s="13" t="s">
        <v>74</v>
      </c>
      <c r="AY137" s="141" t="s">
        <v>163</v>
      </c>
    </row>
    <row r="138" spans="1:65" s="13" customFormat="1">
      <c r="B138" s="216"/>
      <c r="C138" s="217"/>
      <c r="D138" s="218" t="s">
        <v>171</v>
      </c>
      <c r="E138" s="219" t="s">
        <v>1</v>
      </c>
      <c r="F138" s="220" t="s">
        <v>635</v>
      </c>
      <c r="G138" s="217"/>
      <c r="H138" s="221">
        <v>2.2200000000000002</v>
      </c>
      <c r="I138" s="217"/>
      <c r="J138" s="217"/>
      <c r="K138" s="217"/>
      <c r="L138" s="140"/>
      <c r="M138" s="142"/>
      <c r="N138" s="143"/>
      <c r="O138" s="143"/>
      <c r="P138" s="143"/>
      <c r="Q138" s="143"/>
      <c r="R138" s="143"/>
      <c r="S138" s="143"/>
      <c r="T138" s="144"/>
      <c r="AT138" s="141" t="s">
        <v>171</v>
      </c>
      <c r="AU138" s="141" t="s">
        <v>83</v>
      </c>
      <c r="AV138" s="13" t="s">
        <v>83</v>
      </c>
      <c r="AW138" s="13" t="s">
        <v>30</v>
      </c>
      <c r="AX138" s="13" t="s">
        <v>74</v>
      </c>
      <c r="AY138" s="141" t="s">
        <v>163</v>
      </c>
    </row>
    <row r="139" spans="1:65" s="13" customFormat="1">
      <c r="B139" s="216"/>
      <c r="C139" s="217"/>
      <c r="D139" s="218" t="s">
        <v>171</v>
      </c>
      <c r="E139" s="219" t="s">
        <v>1</v>
      </c>
      <c r="F139" s="220" t="s">
        <v>636</v>
      </c>
      <c r="G139" s="217"/>
      <c r="H139" s="221">
        <v>10.5</v>
      </c>
      <c r="I139" s="217"/>
      <c r="J139" s="217"/>
      <c r="K139" s="217"/>
      <c r="L139" s="140"/>
      <c r="M139" s="142"/>
      <c r="N139" s="143"/>
      <c r="O139" s="143"/>
      <c r="P139" s="143"/>
      <c r="Q139" s="143"/>
      <c r="R139" s="143"/>
      <c r="S139" s="143"/>
      <c r="T139" s="144"/>
      <c r="AT139" s="141" t="s">
        <v>171</v>
      </c>
      <c r="AU139" s="141" t="s">
        <v>83</v>
      </c>
      <c r="AV139" s="13" t="s">
        <v>83</v>
      </c>
      <c r="AW139" s="13" t="s">
        <v>30</v>
      </c>
      <c r="AX139" s="13" t="s">
        <v>74</v>
      </c>
      <c r="AY139" s="141" t="s">
        <v>163</v>
      </c>
    </row>
    <row r="140" spans="1:65" s="14" customFormat="1">
      <c r="B140" s="222"/>
      <c r="C140" s="223"/>
      <c r="D140" s="218" t="s">
        <v>171</v>
      </c>
      <c r="E140" s="224" t="s">
        <v>1</v>
      </c>
      <c r="F140" s="225" t="s">
        <v>173</v>
      </c>
      <c r="G140" s="223"/>
      <c r="H140" s="226">
        <v>17.16</v>
      </c>
      <c r="I140" s="223"/>
      <c r="J140" s="223"/>
      <c r="K140" s="223"/>
      <c r="L140" s="145"/>
      <c r="M140" s="147"/>
      <c r="N140" s="148"/>
      <c r="O140" s="148"/>
      <c r="P140" s="148"/>
      <c r="Q140" s="148"/>
      <c r="R140" s="148"/>
      <c r="S140" s="148"/>
      <c r="T140" s="149"/>
      <c r="AT140" s="146" t="s">
        <v>171</v>
      </c>
      <c r="AU140" s="146" t="s">
        <v>83</v>
      </c>
      <c r="AV140" s="14" t="s">
        <v>174</v>
      </c>
      <c r="AW140" s="14" t="s">
        <v>30</v>
      </c>
      <c r="AX140" s="14" t="s">
        <v>8</v>
      </c>
      <c r="AY140" s="146" t="s">
        <v>163</v>
      </c>
    </row>
    <row r="141" spans="1:65" s="12" customFormat="1" ht="22.9" customHeight="1">
      <c r="B141" s="203"/>
      <c r="C141" s="204"/>
      <c r="D141" s="205" t="s">
        <v>73</v>
      </c>
      <c r="E141" s="208" t="s">
        <v>83</v>
      </c>
      <c r="F141" s="208" t="s">
        <v>231</v>
      </c>
      <c r="G141" s="204"/>
      <c r="H141" s="204"/>
      <c r="I141" s="204"/>
      <c r="J141" s="209">
        <f>BK141</f>
        <v>0</v>
      </c>
      <c r="K141" s="204"/>
      <c r="L141" s="126"/>
      <c r="M141" s="128"/>
      <c r="N141" s="129"/>
      <c r="O141" s="129"/>
      <c r="P141" s="130">
        <f>SUM(P142:P154)</f>
        <v>16.135794999999998</v>
      </c>
      <c r="Q141" s="129"/>
      <c r="R141" s="130">
        <f>SUM(R142:R154)</f>
        <v>53.873134817588088</v>
      </c>
      <c r="S141" s="129"/>
      <c r="T141" s="131">
        <f>SUM(T142:T154)</f>
        <v>0</v>
      </c>
      <c r="AR141" s="127" t="s">
        <v>8</v>
      </c>
      <c r="AT141" s="132" t="s">
        <v>73</v>
      </c>
      <c r="AU141" s="132" t="s">
        <v>8</v>
      </c>
      <c r="AY141" s="127" t="s">
        <v>163</v>
      </c>
      <c r="BK141" s="133">
        <f>SUM(BK142:BK154)</f>
        <v>0</v>
      </c>
    </row>
    <row r="142" spans="1:65" s="2" customFormat="1" ht="24.2" customHeight="1">
      <c r="A142" s="29"/>
      <c r="B142" s="190"/>
      <c r="C142" s="210" t="s">
        <v>174</v>
      </c>
      <c r="D142" s="210" t="s">
        <v>165</v>
      </c>
      <c r="E142" s="211" t="s">
        <v>637</v>
      </c>
      <c r="F142" s="212" t="s">
        <v>638</v>
      </c>
      <c r="G142" s="213" t="s">
        <v>168</v>
      </c>
      <c r="H142" s="214">
        <v>17.591999999999999</v>
      </c>
      <c r="I142" s="175"/>
      <c r="J142" s="215">
        <f>ROUND(I142*H142,0)</f>
        <v>0</v>
      </c>
      <c r="K142" s="212" t="s">
        <v>178</v>
      </c>
      <c r="L142" s="30"/>
      <c r="M142" s="134" t="s">
        <v>1</v>
      </c>
      <c r="N142" s="135" t="s">
        <v>39</v>
      </c>
      <c r="O142" s="136">
        <v>0.629</v>
      </c>
      <c r="P142" s="136">
        <f>O142*H142</f>
        <v>11.065367999999999</v>
      </c>
      <c r="Q142" s="136">
        <v>2.4532922039999998</v>
      </c>
      <c r="R142" s="136">
        <f>Q142*H142</f>
        <v>43.158316452767991</v>
      </c>
      <c r="S142" s="136">
        <v>0</v>
      </c>
      <c r="T142" s="137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38" t="s">
        <v>169</v>
      </c>
      <c r="AT142" s="138" t="s">
        <v>165</v>
      </c>
      <c r="AU142" s="138" t="s">
        <v>83</v>
      </c>
      <c r="AY142" s="17" t="s">
        <v>163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7" t="s">
        <v>8</v>
      </c>
      <c r="BK142" s="139">
        <f>ROUND(I142*H142,0)</f>
        <v>0</v>
      </c>
      <c r="BL142" s="17" t="s">
        <v>169</v>
      </c>
      <c r="BM142" s="138" t="s">
        <v>639</v>
      </c>
    </row>
    <row r="143" spans="1:65" s="13" customFormat="1">
      <c r="B143" s="216"/>
      <c r="C143" s="217"/>
      <c r="D143" s="218" t="s">
        <v>171</v>
      </c>
      <c r="E143" s="219" t="s">
        <v>1</v>
      </c>
      <c r="F143" s="220" t="s">
        <v>634</v>
      </c>
      <c r="G143" s="217"/>
      <c r="H143" s="221">
        <v>4.4400000000000004</v>
      </c>
      <c r="I143" s="217"/>
      <c r="J143" s="217"/>
      <c r="K143" s="217"/>
      <c r="L143" s="140"/>
      <c r="M143" s="142"/>
      <c r="N143" s="143"/>
      <c r="O143" s="143"/>
      <c r="P143" s="143"/>
      <c r="Q143" s="143"/>
      <c r="R143" s="143"/>
      <c r="S143" s="143"/>
      <c r="T143" s="144"/>
      <c r="AT143" s="141" t="s">
        <v>171</v>
      </c>
      <c r="AU143" s="141" t="s">
        <v>83</v>
      </c>
      <c r="AV143" s="13" t="s">
        <v>83</v>
      </c>
      <c r="AW143" s="13" t="s">
        <v>30</v>
      </c>
      <c r="AX143" s="13" t="s">
        <v>74</v>
      </c>
      <c r="AY143" s="141" t="s">
        <v>163</v>
      </c>
    </row>
    <row r="144" spans="1:65" s="13" customFormat="1">
      <c r="B144" s="216"/>
      <c r="C144" s="217"/>
      <c r="D144" s="218" t="s">
        <v>171</v>
      </c>
      <c r="E144" s="219" t="s">
        <v>1</v>
      </c>
      <c r="F144" s="220" t="s">
        <v>635</v>
      </c>
      <c r="G144" s="217"/>
      <c r="H144" s="221">
        <v>2.2200000000000002</v>
      </c>
      <c r="I144" s="217"/>
      <c r="J144" s="217"/>
      <c r="K144" s="217"/>
      <c r="L144" s="140"/>
      <c r="M144" s="142"/>
      <c r="N144" s="143"/>
      <c r="O144" s="143"/>
      <c r="P144" s="143"/>
      <c r="Q144" s="143"/>
      <c r="R144" s="143"/>
      <c r="S144" s="143"/>
      <c r="T144" s="144"/>
      <c r="AT144" s="141" t="s">
        <v>171</v>
      </c>
      <c r="AU144" s="141" t="s">
        <v>83</v>
      </c>
      <c r="AV144" s="13" t="s">
        <v>83</v>
      </c>
      <c r="AW144" s="13" t="s">
        <v>30</v>
      </c>
      <c r="AX144" s="13" t="s">
        <v>74</v>
      </c>
      <c r="AY144" s="141" t="s">
        <v>163</v>
      </c>
    </row>
    <row r="145" spans="1:65" s="13" customFormat="1">
      <c r="B145" s="216"/>
      <c r="C145" s="217"/>
      <c r="D145" s="218" t="s">
        <v>171</v>
      </c>
      <c r="E145" s="219" t="s">
        <v>1</v>
      </c>
      <c r="F145" s="220" t="s">
        <v>640</v>
      </c>
      <c r="G145" s="217"/>
      <c r="H145" s="221">
        <v>0.432</v>
      </c>
      <c r="I145" s="217"/>
      <c r="J145" s="217"/>
      <c r="K145" s="217"/>
      <c r="L145" s="140"/>
      <c r="M145" s="142"/>
      <c r="N145" s="143"/>
      <c r="O145" s="143"/>
      <c r="P145" s="143"/>
      <c r="Q145" s="143"/>
      <c r="R145" s="143"/>
      <c r="S145" s="143"/>
      <c r="T145" s="144"/>
      <c r="AT145" s="141" t="s">
        <v>171</v>
      </c>
      <c r="AU145" s="141" t="s">
        <v>83</v>
      </c>
      <c r="AV145" s="13" t="s">
        <v>83</v>
      </c>
      <c r="AW145" s="13" t="s">
        <v>30</v>
      </c>
      <c r="AX145" s="13" t="s">
        <v>74</v>
      </c>
      <c r="AY145" s="141" t="s">
        <v>163</v>
      </c>
    </row>
    <row r="146" spans="1:65" s="13" customFormat="1">
      <c r="B146" s="216"/>
      <c r="C146" s="217"/>
      <c r="D146" s="218" t="s">
        <v>171</v>
      </c>
      <c r="E146" s="219" t="s">
        <v>1</v>
      </c>
      <c r="F146" s="220" t="s">
        <v>636</v>
      </c>
      <c r="G146" s="217"/>
      <c r="H146" s="221">
        <v>10.5</v>
      </c>
      <c r="I146" s="217"/>
      <c r="J146" s="217"/>
      <c r="K146" s="217"/>
      <c r="L146" s="140"/>
      <c r="M146" s="142"/>
      <c r="N146" s="143"/>
      <c r="O146" s="143"/>
      <c r="P146" s="143"/>
      <c r="Q146" s="143"/>
      <c r="R146" s="143"/>
      <c r="S146" s="143"/>
      <c r="T146" s="144"/>
      <c r="AT146" s="141" t="s">
        <v>171</v>
      </c>
      <c r="AU146" s="141" t="s">
        <v>83</v>
      </c>
      <c r="AV146" s="13" t="s">
        <v>83</v>
      </c>
      <c r="AW146" s="13" t="s">
        <v>30</v>
      </c>
      <c r="AX146" s="13" t="s">
        <v>74</v>
      </c>
      <c r="AY146" s="141" t="s">
        <v>163</v>
      </c>
    </row>
    <row r="147" spans="1:65" s="14" customFormat="1">
      <c r="B147" s="222"/>
      <c r="C147" s="223"/>
      <c r="D147" s="218" t="s">
        <v>171</v>
      </c>
      <c r="E147" s="224" t="s">
        <v>1</v>
      </c>
      <c r="F147" s="225" t="s">
        <v>173</v>
      </c>
      <c r="G147" s="223"/>
      <c r="H147" s="226">
        <v>17.591999999999999</v>
      </c>
      <c r="I147" s="223"/>
      <c r="J147" s="223"/>
      <c r="K147" s="223"/>
      <c r="L147" s="145"/>
      <c r="M147" s="147"/>
      <c r="N147" s="148"/>
      <c r="O147" s="148"/>
      <c r="P147" s="148"/>
      <c r="Q147" s="148"/>
      <c r="R147" s="148"/>
      <c r="S147" s="148"/>
      <c r="T147" s="149"/>
      <c r="AT147" s="146" t="s">
        <v>171</v>
      </c>
      <c r="AU147" s="146" t="s">
        <v>83</v>
      </c>
      <c r="AV147" s="14" t="s">
        <v>174</v>
      </c>
      <c r="AW147" s="14" t="s">
        <v>30</v>
      </c>
      <c r="AX147" s="14" t="s">
        <v>8</v>
      </c>
      <c r="AY147" s="146" t="s">
        <v>163</v>
      </c>
    </row>
    <row r="148" spans="1:65" s="2" customFormat="1" ht="14.45" customHeight="1">
      <c r="A148" s="29"/>
      <c r="B148" s="190"/>
      <c r="C148" s="210" t="s">
        <v>169</v>
      </c>
      <c r="D148" s="210" t="s">
        <v>165</v>
      </c>
      <c r="E148" s="211" t="s">
        <v>641</v>
      </c>
      <c r="F148" s="212" t="s">
        <v>642</v>
      </c>
      <c r="G148" s="213" t="s">
        <v>213</v>
      </c>
      <c r="H148" s="214">
        <v>1.2999999999999999E-2</v>
      </c>
      <c r="I148" s="175"/>
      <c r="J148" s="215">
        <f>ROUND(I148*H148,0)</f>
        <v>0</v>
      </c>
      <c r="K148" s="212" t="s">
        <v>178</v>
      </c>
      <c r="L148" s="30"/>
      <c r="M148" s="134" t="s">
        <v>1</v>
      </c>
      <c r="N148" s="135" t="s">
        <v>39</v>
      </c>
      <c r="O148" s="136">
        <v>23.968</v>
      </c>
      <c r="P148" s="136">
        <f>O148*H148</f>
        <v>0.31158399999999997</v>
      </c>
      <c r="Q148" s="136">
        <v>1.0606207999999999</v>
      </c>
      <c r="R148" s="136">
        <f>Q148*H148</f>
        <v>1.3788070399999998E-2</v>
      </c>
      <c r="S148" s="136">
        <v>0</v>
      </c>
      <c r="T148" s="137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38" t="s">
        <v>169</v>
      </c>
      <c r="AT148" s="138" t="s">
        <v>165</v>
      </c>
      <c r="AU148" s="138" t="s">
        <v>83</v>
      </c>
      <c r="AY148" s="17" t="s">
        <v>163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7" t="s">
        <v>8</v>
      </c>
      <c r="BK148" s="139">
        <f>ROUND(I148*H148,0)</f>
        <v>0</v>
      </c>
      <c r="BL148" s="17" t="s">
        <v>169</v>
      </c>
      <c r="BM148" s="138" t="s">
        <v>643</v>
      </c>
    </row>
    <row r="149" spans="1:65" s="13" customFormat="1">
      <c r="B149" s="216"/>
      <c r="C149" s="217"/>
      <c r="D149" s="218" t="s">
        <v>171</v>
      </c>
      <c r="E149" s="219" t="s">
        <v>1</v>
      </c>
      <c r="F149" s="220" t="s">
        <v>644</v>
      </c>
      <c r="G149" s="217"/>
      <c r="H149" s="221">
        <v>1.2999999999999999E-2</v>
      </c>
      <c r="I149" s="217"/>
      <c r="J149" s="217"/>
      <c r="K149" s="217"/>
      <c r="L149" s="140"/>
      <c r="M149" s="142"/>
      <c r="N149" s="143"/>
      <c r="O149" s="143"/>
      <c r="P149" s="143"/>
      <c r="Q149" s="143"/>
      <c r="R149" s="143"/>
      <c r="S149" s="143"/>
      <c r="T149" s="144"/>
      <c r="AT149" s="141" t="s">
        <v>171</v>
      </c>
      <c r="AU149" s="141" t="s">
        <v>83</v>
      </c>
      <c r="AV149" s="13" t="s">
        <v>83</v>
      </c>
      <c r="AW149" s="13" t="s">
        <v>30</v>
      </c>
      <c r="AX149" s="13" t="s">
        <v>8</v>
      </c>
      <c r="AY149" s="141" t="s">
        <v>163</v>
      </c>
    </row>
    <row r="150" spans="1:65" s="2" customFormat="1" ht="14.45" customHeight="1">
      <c r="A150" s="29"/>
      <c r="B150" s="190"/>
      <c r="C150" s="210" t="s">
        <v>188</v>
      </c>
      <c r="D150" s="210" t="s">
        <v>165</v>
      </c>
      <c r="E150" s="211" t="s">
        <v>645</v>
      </c>
      <c r="F150" s="212" t="s">
        <v>646</v>
      </c>
      <c r="G150" s="213" t="s">
        <v>213</v>
      </c>
      <c r="H150" s="214">
        <v>0.13300000000000001</v>
      </c>
      <c r="I150" s="175"/>
      <c r="J150" s="215">
        <f>ROUND(I150*H150,0)</f>
        <v>0</v>
      </c>
      <c r="K150" s="212" t="s">
        <v>178</v>
      </c>
      <c r="L150" s="30"/>
      <c r="M150" s="134" t="s">
        <v>1</v>
      </c>
      <c r="N150" s="135" t="s">
        <v>39</v>
      </c>
      <c r="O150" s="136">
        <v>15.231</v>
      </c>
      <c r="P150" s="136">
        <f>O150*H150</f>
        <v>2.0257230000000002</v>
      </c>
      <c r="Q150" s="136">
        <v>1.0627727796999999</v>
      </c>
      <c r="R150" s="136">
        <f>Q150*H150</f>
        <v>0.14134877970010001</v>
      </c>
      <c r="S150" s="136">
        <v>0</v>
      </c>
      <c r="T150" s="137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38" t="s">
        <v>169</v>
      </c>
      <c r="AT150" s="138" t="s">
        <v>165</v>
      </c>
      <c r="AU150" s="138" t="s">
        <v>83</v>
      </c>
      <c r="AY150" s="17" t="s">
        <v>163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7" t="s">
        <v>8</v>
      </c>
      <c r="BK150" s="139">
        <f>ROUND(I150*H150,0)</f>
        <v>0</v>
      </c>
      <c r="BL150" s="17" t="s">
        <v>169</v>
      </c>
      <c r="BM150" s="138" t="s">
        <v>647</v>
      </c>
    </row>
    <row r="151" spans="1:65" s="13" customFormat="1">
      <c r="B151" s="216"/>
      <c r="C151" s="217"/>
      <c r="D151" s="218" t="s">
        <v>171</v>
      </c>
      <c r="E151" s="219" t="s">
        <v>1</v>
      </c>
      <c r="F151" s="220" t="s">
        <v>648</v>
      </c>
      <c r="G151" s="217"/>
      <c r="H151" s="221">
        <v>0.13300000000000001</v>
      </c>
      <c r="I151" s="217"/>
      <c r="J151" s="217"/>
      <c r="K151" s="217"/>
      <c r="L151" s="140"/>
      <c r="M151" s="142"/>
      <c r="N151" s="143"/>
      <c r="O151" s="143"/>
      <c r="P151" s="143"/>
      <c r="Q151" s="143"/>
      <c r="R151" s="143"/>
      <c r="S151" s="143"/>
      <c r="T151" s="144"/>
      <c r="AT151" s="141" t="s">
        <v>171</v>
      </c>
      <c r="AU151" s="141" t="s">
        <v>83</v>
      </c>
      <c r="AV151" s="13" t="s">
        <v>83</v>
      </c>
      <c r="AW151" s="13" t="s">
        <v>30</v>
      </c>
      <c r="AX151" s="13" t="s">
        <v>8</v>
      </c>
      <c r="AY151" s="141" t="s">
        <v>163</v>
      </c>
    </row>
    <row r="152" spans="1:65" s="2" customFormat="1" ht="14.45" customHeight="1">
      <c r="A152" s="29"/>
      <c r="B152" s="190"/>
      <c r="C152" s="210" t="s">
        <v>193</v>
      </c>
      <c r="D152" s="210" t="s">
        <v>165</v>
      </c>
      <c r="E152" s="211" t="s">
        <v>649</v>
      </c>
      <c r="F152" s="212" t="s">
        <v>650</v>
      </c>
      <c r="G152" s="213" t="s">
        <v>168</v>
      </c>
      <c r="H152" s="214">
        <v>4.68</v>
      </c>
      <c r="I152" s="175"/>
      <c r="J152" s="215">
        <f>ROUND(I152*H152,0)</f>
        <v>0</v>
      </c>
      <c r="K152" s="212" t="s">
        <v>178</v>
      </c>
      <c r="L152" s="30"/>
      <c r="M152" s="134" t="s">
        <v>1</v>
      </c>
      <c r="N152" s="135" t="s">
        <v>39</v>
      </c>
      <c r="O152" s="136">
        <v>0.58399999999999996</v>
      </c>
      <c r="P152" s="136">
        <f>O152*H152</f>
        <v>2.7331199999999995</v>
      </c>
      <c r="Q152" s="136">
        <v>2.2563422040000001</v>
      </c>
      <c r="R152" s="136">
        <f>Q152*H152</f>
        <v>10.559681514719999</v>
      </c>
      <c r="S152" s="136">
        <v>0</v>
      </c>
      <c r="T152" s="137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38" t="s">
        <v>169</v>
      </c>
      <c r="AT152" s="138" t="s">
        <v>165</v>
      </c>
      <c r="AU152" s="138" t="s">
        <v>83</v>
      </c>
      <c r="AY152" s="17" t="s">
        <v>163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7" t="s">
        <v>8</v>
      </c>
      <c r="BK152" s="139">
        <f>ROUND(I152*H152,0)</f>
        <v>0</v>
      </c>
      <c r="BL152" s="17" t="s">
        <v>169</v>
      </c>
      <c r="BM152" s="138" t="s">
        <v>651</v>
      </c>
    </row>
    <row r="153" spans="1:65" s="13" customFormat="1">
      <c r="B153" s="216"/>
      <c r="C153" s="217"/>
      <c r="D153" s="218" t="s">
        <v>171</v>
      </c>
      <c r="E153" s="219" t="s">
        <v>1</v>
      </c>
      <c r="F153" s="220" t="s">
        <v>630</v>
      </c>
      <c r="G153" s="217"/>
      <c r="H153" s="221">
        <v>4.68</v>
      </c>
      <c r="I153" s="217"/>
      <c r="J153" s="217"/>
      <c r="K153" s="217"/>
      <c r="L153" s="140"/>
      <c r="M153" s="142"/>
      <c r="N153" s="143"/>
      <c r="O153" s="143"/>
      <c r="P153" s="143"/>
      <c r="Q153" s="143"/>
      <c r="R153" s="143"/>
      <c r="S153" s="143"/>
      <c r="T153" s="144"/>
      <c r="AT153" s="141" t="s">
        <v>171</v>
      </c>
      <c r="AU153" s="141" t="s">
        <v>83</v>
      </c>
      <c r="AV153" s="13" t="s">
        <v>83</v>
      </c>
      <c r="AW153" s="13" t="s">
        <v>30</v>
      </c>
      <c r="AX153" s="13" t="s">
        <v>74</v>
      </c>
      <c r="AY153" s="141" t="s">
        <v>163</v>
      </c>
    </row>
    <row r="154" spans="1:65" s="14" customFormat="1">
      <c r="B154" s="222"/>
      <c r="C154" s="223"/>
      <c r="D154" s="218" t="s">
        <v>171</v>
      </c>
      <c r="E154" s="224" t="s">
        <v>1</v>
      </c>
      <c r="F154" s="225" t="s">
        <v>173</v>
      </c>
      <c r="G154" s="223"/>
      <c r="H154" s="226">
        <v>4.68</v>
      </c>
      <c r="I154" s="223"/>
      <c r="J154" s="223"/>
      <c r="K154" s="223"/>
      <c r="L154" s="145"/>
      <c r="M154" s="147"/>
      <c r="N154" s="148"/>
      <c r="O154" s="148"/>
      <c r="P154" s="148"/>
      <c r="Q154" s="148"/>
      <c r="R154" s="148"/>
      <c r="S154" s="148"/>
      <c r="T154" s="149"/>
      <c r="AT154" s="146" t="s">
        <v>171</v>
      </c>
      <c r="AU154" s="146" t="s">
        <v>83</v>
      </c>
      <c r="AV154" s="14" t="s">
        <v>174</v>
      </c>
      <c r="AW154" s="14" t="s">
        <v>30</v>
      </c>
      <c r="AX154" s="14" t="s">
        <v>8</v>
      </c>
      <c r="AY154" s="146" t="s">
        <v>163</v>
      </c>
    </row>
    <row r="155" spans="1:65" s="12" customFormat="1" ht="22.9" customHeight="1">
      <c r="B155" s="203"/>
      <c r="C155" s="204"/>
      <c r="D155" s="205" t="s">
        <v>73</v>
      </c>
      <c r="E155" s="208" t="s">
        <v>174</v>
      </c>
      <c r="F155" s="208" t="s">
        <v>293</v>
      </c>
      <c r="G155" s="204"/>
      <c r="H155" s="204"/>
      <c r="I155" s="204"/>
      <c r="J155" s="209">
        <f>BK155</f>
        <v>0</v>
      </c>
      <c r="K155" s="204"/>
      <c r="L155" s="126"/>
      <c r="M155" s="128"/>
      <c r="N155" s="129"/>
      <c r="O155" s="129"/>
      <c r="P155" s="130">
        <f>SUM(P156:P185)</f>
        <v>443.77372500000001</v>
      </c>
      <c r="Q155" s="129"/>
      <c r="R155" s="130">
        <f>SUM(R156:R185)</f>
        <v>70.123832000000007</v>
      </c>
      <c r="S155" s="129"/>
      <c r="T155" s="131">
        <f>SUM(T156:T185)</f>
        <v>0</v>
      </c>
      <c r="AR155" s="127" t="s">
        <v>8</v>
      </c>
      <c r="AT155" s="132" t="s">
        <v>73</v>
      </c>
      <c r="AU155" s="132" t="s">
        <v>8</v>
      </c>
      <c r="AY155" s="127" t="s">
        <v>163</v>
      </c>
      <c r="BK155" s="133">
        <f>SUM(BK156:BK185)</f>
        <v>0</v>
      </c>
    </row>
    <row r="156" spans="1:65" s="2" customFormat="1" ht="24.2" customHeight="1">
      <c r="A156" s="29"/>
      <c r="B156" s="190"/>
      <c r="C156" s="210" t="s">
        <v>197</v>
      </c>
      <c r="D156" s="210" t="s">
        <v>165</v>
      </c>
      <c r="E156" s="211" t="s">
        <v>295</v>
      </c>
      <c r="F156" s="212" t="s">
        <v>296</v>
      </c>
      <c r="G156" s="213" t="s">
        <v>168</v>
      </c>
      <c r="H156" s="214">
        <v>24.225000000000001</v>
      </c>
      <c r="I156" s="175"/>
      <c r="J156" s="215">
        <f>ROUND(I156*H156,0)</f>
        <v>0</v>
      </c>
      <c r="K156" s="212" t="s">
        <v>178</v>
      </c>
      <c r="L156" s="30"/>
      <c r="M156" s="134" t="s">
        <v>1</v>
      </c>
      <c r="N156" s="135" t="s">
        <v>39</v>
      </c>
      <c r="O156" s="136">
        <v>11.579000000000001</v>
      </c>
      <c r="P156" s="136">
        <f>O156*H156</f>
        <v>280.50127500000002</v>
      </c>
      <c r="Q156" s="136">
        <v>2.6768000000000001</v>
      </c>
      <c r="R156" s="136">
        <f>Q156*H156</f>
        <v>64.845480000000009</v>
      </c>
      <c r="S156" s="136">
        <v>0</v>
      </c>
      <c r="T156" s="137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38" t="s">
        <v>169</v>
      </c>
      <c r="AT156" s="138" t="s">
        <v>165</v>
      </c>
      <c r="AU156" s="138" t="s">
        <v>83</v>
      </c>
      <c r="AY156" s="17" t="s">
        <v>163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7" t="s">
        <v>8</v>
      </c>
      <c r="BK156" s="139">
        <f>ROUND(I156*H156,0)</f>
        <v>0</v>
      </c>
      <c r="BL156" s="17" t="s">
        <v>169</v>
      </c>
      <c r="BM156" s="138" t="s">
        <v>652</v>
      </c>
    </row>
    <row r="157" spans="1:65" s="13" customFormat="1">
      <c r="B157" s="216"/>
      <c r="C157" s="217"/>
      <c r="D157" s="218" t="s">
        <v>171</v>
      </c>
      <c r="E157" s="219" t="s">
        <v>1</v>
      </c>
      <c r="F157" s="220" t="s">
        <v>653</v>
      </c>
      <c r="G157" s="217"/>
      <c r="H157" s="221">
        <v>15.525</v>
      </c>
      <c r="I157" s="217"/>
      <c r="J157" s="217"/>
      <c r="K157" s="217"/>
      <c r="L157" s="140"/>
      <c r="M157" s="142"/>
      <c r="N157" s="143"/>
      <c r="O157" s="143"/>
      <c r="P157" s="143"/>
      <c r="Q157" s="143"/>
      <c r="R157" s="143"/>
      <c r="S157" s="143"/>
      <c r="T157" s="144"/>
      <c r="AT157" s="141" t="s">
        <v>171</v>
      </c>
      <c r="AU157" s="141" t="s">
        <v>83</v>
      </c>
      <c r="AV157" s="13" t="s">
        <v>83</v>
      </c>
      <c r="AW157" s="13" t="s">
        <v>30</v>
      </c>
      <c r="AX157" s="13" t="s">
        <v>74</v>
      </c>
      <c r="AY157" s="141" t="s">
        <v>163</v>
      </c>
    </row>
    <row r="158" spans="1:65" s="13" customFormat="1">
      <c r="B158" s="216"/>
      <c r="C158" s="217"/>
      <c r="D158" s="218" t="s">
        <v>171</v>
      </c>
      <c r="E158" s="219" t="s">
        <v>1</v>
      </c>
      <c r="F158" s="220" t="s">
        <v>654</v>
      </c>
      <c r="G158" s="217"/>
      <c r="H158" s="221">
        <v>7.7</v>
      </c>
      <c r="I158" s="217"/>
      <c r="J158" s="217"/>
      <c r="K158" s="217"/>
      <c r="L158" s="140"/>
      <c r="M158" s="142"/>
      <c r="N158" s="143"/>
      <c r="O158" s="143"/>
      <c r="P158" s="143"/>
      <c r="Q158" s="143"/>
      <c r="R158" s="143"/>
      <c r="S158" s="143"/>
      <c r="T158" s="144"/>
      <c r="AT158" s="141" t="s">
        <v>171</v>
      </c>
      <c r="AU158" s="141" t="s">
        <v>83</v>
      </c>
      <c r="AV158" s="13" t="s">
        <v>83</v>
      </c>
      <c r="AW158" s="13" t="s">
        <v>30</v>
      </c>
      <c r="AX158" s="13" t="s">
        <v>74</v>
      </c>
      <c r="AY158" s="141" t="s">
        <v>163</v>
      </c>
    </row>
    <row r="159" spans="1:65" s="13" customFormat="1">
      <c r="B159" s="216"/>
      <c r="C159" s="217"/>
      <c r="D159" s="218" t="s">
        <v>171</v>
      </c>
      <c r="E159" s="219" t="s">
        <v>1</v>
      </c>
      <c r="F159" s="220" t="s">
        <v>655</v>
      </c>
      <c r="G159" s="217"/>
      <c r="H159" s="221">
        <v>1</v>
      </c>
      <c r="I159" s="217"/>
      <c r="J159" s="217"/>
      <c r="K159" s="217"/>
      <c r="L159" s="140"/>
      <c r="M159" s="142"/>
      <c r="N159" s="143"/>
      <c r="O159" s="143"/>
      <c r="P159" s="143"/>
      <c r="Q159" s="143"/>
      <c r="R159" s="143"/>
      <c r="S159" s="143"/>
      <c r="T159" s="144"/>
      <c r="AT159" s="141" t="s">
        <v>171</v>
      </c>
      <c r="AU159" s="141" t="s">
        <v>83</v>
      </c>
      <c r="AV159" s="13" t="s">
        <v>83</v>
      </c>
      <c r="AW159" s="13" t="s">
        <v>30</v>
      </c>
      <c r="AX159" s="13" t="s">
        <v>74</v>
      </c>
      <c r="AY159" s="141" t="s">
        <v>163</v>
      </c>
    </row>
    <row r="160" spans="1:65" s="14" customFormat="1">
      <c r="B160" s="222"/>
      <c r="C160" s="223"/>
      <c r="D160" s="218" t="s">
        <v>171</v>
      </c>
      <c r="E160" s="224" t="s">
        <v>1</v>
      </c>
      <c r="F160" s="225" t="s">
        <v>173</v>
      </c>
      <c r="G160" s="223"/>
      <c r="H160" s="226">
        <v>24.225000000000001</v>
      </c>
      <c r="I160" s="223"/>
      <c r="J160" s="223"/>
      <c r="K160" s="223"/>
      <c r="L160" s="145"/>
      <c r="M160" s="147"/>
      <c r="N160" s="148"/>
      <c r="O160" s="148"/>
      <c r="P160" s="148"/>
      <c r="Q160" s="148"/>
      <c r="R160" s="148"/>
      <c r="S160" s="148"/>
      <c r="T160" s="149"/>
      <c r="AT160" s="146" t="s">
        <v>171</v>
      </c>
      <c r="AU160" s="146" t="s">
        <v>83</v>
      </c>
      <c r="AV160" s="14" t="s">
        <v>174</v>
      </c>
      <c r="AW160" s="14" t="s">
        <v>30</v>
      </c>
      <c r="AX160" s="14" t="s">
        <v>8</v>
      </c>
      <c r="AY160" s="146" t="s">
        <v>163</v>
      </c>
    </row>
    <row r="161" spans="1:65" s="2" customFormat="1" ht="24.2" customHeight="1">
      <c r="A161" s="29"/>
      <c r="B161" s="190"/>
      <c r="C161" s="210" t="s">
        <v>201</v>
      </c>
      <c r="D161" s="210" t="s">
        <v>165</v>
      </c>
      <c r="E161" s="211" t="s">
        <v>328</v>
      </c>
      <c r="F161" s="212" t="s">
        <v>329</v>
      </c>
      <c r="G161" s="213" t="s">
        <v>168</v>
      </c>
      <c r="H161" s="214">
        <v>24.225000000000001</v>
      </c>
      <c r="I161" s="175"/>
      <c r="J161" s="215">
        <f>ROUND(I161*H161,0)</f>
        <v>0</v>
      </c>
      <c r="K161" s="212" t="s">
        <v>178</v>
      </c>
      <c r="L161" s="30"/>
      <c r="M161" s="134" t="s">
        <v>1</v>
      </c>
      <c r="N161" s="135" t="s">
        <v>39</v>
      </c>
      <c r="O161" s="136">
        <v>4.8019999999999996</v>
      </c>
      <c r="P161" s="136">
        <f>O161*H161</f>
        <v>116.32845</v>
      </c>
      <c r="Q161" s="136">
        <v>0</v>
      </c>
      <c r="R161" s="136">
        <f>Q161*H161</f>
        <v>0</v>
      </c>
      <c r="S161" s="136">
        <v>0</v>
      </c>
      <c r="T161" s="137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38" t="s">
        <v>169</v>
      </c>
      <c r="AT161" s="138" t="s">
        <v>165</v>
      </c>
      <c r="AU161" s="138" t="s">
        <v>83</v>
      </c>
      <c r="AY161" s="17" t="s">
        <v>163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7" t="s">
        <v>8</v>
      </c>
      <c r="BK161" s="139">
        <f>ROUND(I161*H161,0)</f>
        <v>0</v>
      </c>
      <c r="BL161" s="17" t="s">
        <v>169</v>
      </c>
      <c r="BM161" s="138" t="s">
        <v>656</v>
      </c>
    </row>
    <row r="162" spans="1:65" s="13" customFormat="1">
      <c r="B162" s="216"/>
      <c r="C162" s="217"/>
      <c r="D162" s="218" t="s">
        <v>171</v>
      </c>
      <c r="E162" s="219" t="s">
        <v>1</v>
      </c>
      <c r="F162" s="220" t="s">
        <v>653</v>
      </c>
      <c r="G162" s="217"/>
      <c r="H162" s="221">
        <v>15.525</v>
      </c>
      <c r="I162" s="217"/>
      <c r="J162" s="217"/>
      <c r="K162" s="217"/>
      <c r="L162" s="140"/>
      <c r="M162" s="142"/>
      <c r="N162" s="143"/>
      <c r="O162" s="143"/>
      <c r="P162" s="143"/>
      <c r="Q162" s="143"/>
      <c r="R162" s="143"/>
      <c r="S162" s="143"/>
      <c r="T162" s="144"/>
      <c r="AT162" s="141" t="s">
        <v>171</v>
      </c>
      <c r="AU162" s="141" t="s">
        <v>83</v>
      </c>
      <c r="AV162" s="13" t="s">
        <v>83</v>
      </c>
      <c r="AW162" s="13" t="s">
        <v>30</v>
      </c>
      <c r="AX162" s="13" t="s">
        <v>74</v>
      </c>
      <c r="AY162" s="141" t="s">
        <v>163</v>
      </c>
    </row>
    <row r="163" spans="1:65" s="13" customFormat="1">
      <c r="B163" s="216"/>
      <c r="C163" s="217"/>
      <c r="D163" s="218" t="s">
        <v>171</v>
      </c>
      <c r="E163" s="219" t="s">
        <v>1</v>
      </c>
      <c r="F163" s="220" t="s">
        <v>654</v>
      </c>
      <c r="G163" s="217"/>
      <c r="H163" s="221">
        <v>7.7</v>
      </c>
      <c r="I163" s="217"/>
      <c r="J163" s="217"/>
      <c r="K163" s="217"/>
      <c r="L163" s="140"/>
      <c r="M163" s="142"/>
      <c r="N163" s="143"/>
      <c r="O163" s="143"/>
      <c r="P163" s="143"/>
      <c r="Q163" s="143"/>
      <c r="R163" s="143"/>
      <c r="S163" s="143"/>
      <c r="T163" s="144"/>
      <c r="AT163" s="141" t="s">
        <v>171</v>
      </c>
      <c r="AU163" s="141" t="s">
        <v>83</v>
      </c>
      <c r="AV163" s="13" t="s">
        <v>83</v>
      </c>
      <c r="AW163" s="13" t="s">
        <v>30</v>
      </c>
      <c r="AX163" s="13" t="s">
        <v>74</v>
      </c>
      <c r="AY163" s="141" t="s">
        <v>163</v>
      </c>
    </row>
    <row r="164" spans="1:65" s="13" customFormat="1">
      <c r="B164" s="216"/>
      <c r="C164" s="217"/>
      <c r="D164" s="218" t="s">
        <v>171</v>
      </c>
      <c r="E164" s="219" t="s">
        <v>1</v>
      </c>
      <c r="F164" s="220" t="s">
        <v>655</v>
      </c>
      <c r="G164" s="217"/>
      <c r="H164" s="221">
        <v>1</v>
      </c>
      <c r="I164" s="217"/>
      <c r="J164" s="217"/>
      <c r="K164" s="217"/>
      <c r="L164" s="140"/>
      <c r="M164" s="142"/>
      <c r="N164" s="143"/>
      <c r="O164" s="143"/>
      <c r="P164" s="143"/>
      <c r="Q164" s="143"/>
      <c r="R164" s="143"/>
      <c r="S164" s="143"/>
      <c r="T164" s="144"/>
      <c r="AT164" s="141" t="s">
        <v>171</v>
      </c>
      <c r="AU164" s="141" t="s">
        <v>83</v>
      </c>
      <c r="AV164" s="13" t="s">
        <v>83</v>
      </c>
      <c r="AW164" s="13" t="s">
        <v>30</v>
      </c>
      <c r="AX164" s="13" t="s">
        <v>74</v>
      </c>
      <c r="AY164" s="141" t="s">
        <v>163</v>
      </c>
    </row>
    <row r="165" spans="1:65" s="14" customFormat="1">
      <c r="B165" s="222"/>
      <c r="C165" s="223"/>
      <c r="D165" s="218" t="s">
        <v>171</v>
      </c>
      <c r="E165" s="224" t="s">
        <v>1</v>
      </c>
      <c r="F165" s="225" t="s">
        <v>173</v>
      </c>
      <c r="G165" s="223"/>
      <c r="H165" s="226">
        <v>24.225000000000001</v>
      </c>
      <c r="I165" s="223"/>
      <c r="J165" s="223"/>
      <c r="K165" s="223"/>
      <c r="L165" s="145"/>
      <c r="M165" s="147"/>
      <c r="N165" s="148"/>
      <c r="O165" s="148"/>
      <c r="P165" s="148"/>
      <c r="Q165" s="148"/>
      <c r="R165" s="148"/>
      <c r="S165" s="148"/>
      <c r="T165" s="149"/>
      <c r="AT165" s="146" t="s">
        <v>171</v>
      </c>
      <c r="AU165" s="146" t="s">
        <v>83</v>
      </c>
      <c r="AV165" s="14" t="s">
        <v>174</v>
      </c>
      <c r="AW165" s="14" t="s">
        <v>30</v>
      </c>
      <c r="AX165" s="14" t="s">
        <v>8</v>
      </c>
      <c r="AY165" s="146" t="s">
        <v>163</v>
      </c>
    </row>
    <row r="166" spans="1:65" s="2" customFormat="1" ht="24.2" customHeight="1">
      <c r="A166" s="29"/>
      <c r="B166" s="190"/>
      <c r="C166" s="210" t="s">
        <v>206</v>
      </c>
      <c r="D166" s="210" t="s">
        <v>165</v>
      </c>
      <c r="E166" s="211" t="s">
        <v>657</v>
      </c>
      <c r="F166" s="212" t="s">
        <v>658</v>
      </c>
      <c r="G166" s="213" t="s">
        <v>383</v>
      </c>
      <c r="H166" s="214">
        <v>17</v>
      </c>
      <c r="I166" s="175"/>
      <c r="J166" s="215">
        <f>ROUND(I166*H166,0)</f>
        <v>0</v>
      </c>
      <c r="K166" s="212" t="s">
        <v>178</v>
      </c>
      <c r="L166" s="30"/>
      <c r="M166" s="134" t="s">
        <v>1</v>
      </c>
      <c r="N166" s="135" t="s">
        <v>39</v>
      </c>
      <c r="O166" s="136">
        <v>0.36</v>
      </c>
      <c r="P166" s="136">
        <f>O166*H166</f>
        <v>6.12</v>
      </c>
      <c r="Q166" s="136">
        <v>0.17488799999999999</v>
      </c>
      <c r="R166" s="136">
        <f>Q166*H166</f>
        <v>2.973096</v>
      </c>
      <c r="S166" s="136">
        <v>0</v>
      </c>
      <c r="T166" s="137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38" t="s">
        <v>169</v>
      </c>
      <c r="AT166" s="138" t="s">
        <v>165</v>
      </c>
      <c r="AU166" s="138" t="s">
        <v>83</v>
      </c>
      <c r="AY166" s="17" t="s">
        <v>163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8</v>
      </c>
      <c r="BK166" s="139">
        <f>ROUND(I166*H166,0)</f>
        <v>0</v>
      </c>
      <c r="BL166" s="17" t="s">
        <v>169</v>
      </c>
      <c r="BM166" s="138" t="s">
        <v>659</v>
      </c>
    </row>
    <row r="167" spans="1:65" s="13" customFormat="1">
      <c r="B167" s="216"/>
      <c r="C167" s="217"/>
      <c r="D167" s="218" t="s">
        <v>171</v>
      </c>
      <c r="E167" s="219" t="s">
        <v>1</v>
      </c>
      <c r="F167" s="220" t="s">
        <v>660</v>
      </c>
      <c r="G167" s="217"/>
      <c r="H167" s="221">
        <v>13</v>
      </c>
      <c r="I167" s="217"/>
      <c r="J167" s="217"/>
      <c r="K167" s="217"/>
      <c r="L167" s="140"/>
      <c r="M167" s="142"/>
      <c r="N167" s="143"/>
      <c r="O167" s="143"/>
      <c r="P167" s="143"/>
      <c r="Q167" s="143"/>
      <c r="R167" s="143"/>
      <c r="S167" s="143"/>
      <c r="T167" s="144"/>
      <c r="AT167" s="141" t="s">
        <v>171</v>
      </c>
      <c r="AU167" s="141" t="s">
        <v>83</v>
      </c>
      <c r="AV167" s="13" t="s">
        <v>83</v>
      </c>
      <c r="AW167" s="13" t="s">
        <v>30</v>
      </c>
      <c r="AX167" s="13" t="s">
        <v>74</v>
      </c>
      <c r="AY167" s="141" t="s">
        <v>163</v>
      </c>
    </row>
    <row r="168" spans="1:65" s="13" customFormat="1">
      <c r="B168" s="216"/>
      <c r="C168" s="217"/>
      <c r="D168" s="218" t="s">
        <v>171</v>
      </c>
      <c r="E168" s="219" t="s">
        <v>1</v>
      </c>
      <c r="F168" s="220" t="s">
        <v>661</v>
      </c>
      <c r="G168" s="217"/>
      <c r="H168" s="221">
        <v>4</v>
      </c>
      <c r="I168" s="217"/>
      <c r="J168" s="217"/>
      <c r="K168" s="217"/>
      <c r="L168" s="140"/>
      <c r="M168" s="142"/>
      <c r="N168" s="143"/>
      <c r="O168" s="143"/>
      <c r="P168" s="143"/>
      <c r="Q168" s="143"/>
      <c r="R168" s="143"/>
      <c r="S168" s="143"/>
      <c r="T168" s="144"/>
      <c r="AT168" s="141" t="s">
        <v>171</v>
      </c>
      <c r="AU168" s="141" t="s">
        <v>83</v>
      </c>
      <c r="AV168" s="13" t="s">
        <v>83</v>
      </c>
      <c r="AW168" s="13" t="s">
        <v>30</v>
      </c>
      <c r="AX168" s="13" t="s">
        <v>74</v>
      </c>
      <c r="AY168" s="141" t="s">
        <v>163</v>
      </c>
    </row>
    <row r="169" spans="1:65" s="14" customFormat="1">
      <c r="B169" s="222"/>
      <c r="C169" s="223"/>
      <c r="D169" s="218" t="s">
        <v>171</v>
      </c>
      <c r="E169" s="224" t="s">
        <v>1</v>
      </c>
      <c r="F169" s="225" t="s">
        <v>173</v>
      </c>
      <c r="G169" s="223"/>
      <c r="H169" s="226">
        <v>17</v>
      </c>
      <c r="I169" s="223"/>
      <c r="J169" s="223"/>
      <c r="K169" s="223"/>
      <c r="L169" s="145"/>
      <c r="M169" s="147"/>
      <c r="N169" s="148"/>
      <c r="O169" s="148"/>
      <c r="P169" s="148"/>
      <c r="Q169" s="148"/>
      <c r="R169" s="148"/>
      <c r="S169" s="148"/>
      <c r="T169" s="149"/>
      <c r="AT169" s="146" t="s">
        <v>171</v>
      </c>
      <c r="AU169" s="146" t="s">
        <v>83</v>
      </c>
      <c r="AV169" s="14" t="s">
        <v>174</v>
      </c>
      <c r="AW169" s="14" t="s">
        <v>30</v>
      </c>
      <c r="AX169" s="14" t="s">
        <v>8</v>
      </c>
      <c r="AY169" s="146" t="s">
        <v>163</v>
      </c>
    </row>
    <row r="170" spans="1:65" s="2" customFormat="1" ht="24.2" customHeight="1">
      <c r="A170" s="29"/>
      <c r="B170" s="190"/>
      <c r="C170" s="227" t="s">
        <v>210</v>
      </c>
      <c r="D170" s="227" t="s">
        <v>238</v>
      </c>
      <c r="E170" s="228" t="s">
        <v>662</v>
      </c>
      <c r="F170" s="229" t="s">
        <v>663</v>
      </c>
      <c r="G170" s="230" t="s">
        <v>246</v>
      </c>
      <c r="H170" s="231">
        <v>36.4</v>
      </c>
      <c r="I170" s="176"/>
      <c r="J170" s="232">
        <f>ROUND(I170*H170,0)</f>
        <v>0</v>
      </c>
      <c r="K170" s="229" t="s">
        <v>178</v>
      </c>
      <c r="L170" s="150"/>
      <c r="M170" s="151" t="s">
        <v>1</v>
      </c>
      <c r="N170" s="152" t="s">
        <v>39</v>
      </c>
      <c r="O170" s="136">
        <v>0</v>
      </c>
      <c r="P170" s="136">
        <f>O170*H170</f>
        <v>0</v>
      </c>
      <c r="Q170" s="136">
        <v>1.234E-2</v>
      </c>
      <c r="R170" s="136">
        <f>Q170*H170</f>
        <v>0.44917600000000002</v>
      </c>
      <c r="S170" s="136">
        <v>0</v>
      </c>
      <c r="T170" s="137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38" t="s">
        <v>201</v>
      </c>
      <c r="AT170" s="138" t="s">
        <v>238</v>
      </c>
      <c r="AU170" s="138" t="s">
        <v>83</v>
      </c>
      <c r="AY170" s="17" t="s">
        <v>163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7" t="s">
        <v>8</v>
      </c>
      <c r="BK170" s="139">
        <f>ROUND(I170*H170,0)</f>
        <v>0</v>
      </c>
      <c r="BL170" s="17" t="s">
        <v>169</v>
      </c>
      <c r="BM170" s="138" t="s">
        <v>664</v>
      </c>
    </row>
    <row r="171" spans="1:65" s="13" customFormat="1" ht="22.5">
      <c r="B171" s="216"/>
      <c r="C171" s="217"/>
      <c r="D171" s="218" t="s">
        <v>171</v>
      </c>
      <c r="E171" s="219" t="s">
        <v>1</v>
      </c>
      <c r="F171" s="220" t="s">
        <v>665</v>
      </c>
      <c r="G171" s="217"/>
      <c r="H171" s="221">
        <v>36.4</v>
      </c>
      <c r="I171" s="217"/>
      <c r="J171" s="217"/>
      <c r="K171" s="217"/>
      <c r="L171" s="140"/>
      <c r="M171" s="142"/>
      <c r="N171" s="143"/>
      <c r="O171" s="143"/>
      <c r="P171" s="143"/>
      <c r="Q171" s="143"/>
      <c r="R171" s="143"/>
      <c r="S171" s="143"/>
      <c r="T171" s="144"/>
      <c r="AT171" s="141" t="s">
        <v>171</v>
      </c>
      <c r="AU171" s="141" t="s">
        <v>83</v>
      </c>
      <c r="AV171" s="13" t="s">
        <v>83</v>
      </c>
      <c r="AW171" s="13" t="s">
        <v>30</v>
      </c>
      <c r="AX171" s="13" t="s">
        <v>8</v>
      </c>
      <c r="AY171" s="141" t="s">
        <v>163</v>
      </c>
    </row>
    <row r="172" spans="1:65" s="2" customFormat="1" ht="24.2" customHeight="1">
      <c r="A172" s="29"/>
      <c r="B172" s="190"/>
      <c r="C172" s="227" t="s">
        <v>216</v>
      </c>
      <c r="D172" s="227" t="s">
        <v>238</v>
      </c>
      <c r="E172" s="228" t="s">
        <v>666</v>
      </c>
      <c r="F172" s="229" t="s">
        <v>667</v>
      </c>
      <c r="G172" s="230" t="s">
        <v>246</v>
      </c>
      <c r="H172" s="231">
        <v>11.2</v>
      </c>
      <c r="I172" s="176"/>
      <c r="J172" s="232">
        <f>ROUND(I172*H172,0)</f>
        <v>0</v>
      </c>
      <c r="K172" s="229" t="s">
        <v>178</v>
      </c>
      <c r="L172" s="150"/>
      <c r="M172" s="151" t="s">
        <v>1</v>
      </c>
      <c r="N172" s="152" t="s">
        <v>39</v>
      </c>
      <c r="O172" s="136">
        <v>0</v>
      </c>
      <c r="P172" s="136">
        <f>O172*H172</f>
        <v>0</v>
      </c>
      <c r="Q172" s="136">
        <v>1.7149999999999999E-2</v>
      </c>
      <c r="R172" s="136">
        <f>Q172*H172</f>
        <v>0.19207999999999997</v>
      </c>
      <c r="S172" s="136">
        <v>0</v>
      </c>
      <c r="T172" s="137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38" t="s">
        <v>201</v>
      </c>
      <c r="AT172" s="138" t="s">
        <v>238</v>
      </c>
      <c r="AU172" s="138" t="s">
        <v>83</v>
      </c>
      <c r="AY172" s="17" t="s">
        <v>163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7" t="s">
        <v>8</v>
      </c>
      <c r="BK172" s="139">
        <f>ROUND(I172*H172,0)</f>
        <v>0</v>
      </c>
      <c r="BL172" s="17" t="s">
        <v>169</v>
      </c>
      <c r="BM172" s="138" t="s">
        <v>668</v>
      </c>
    </row>
    <row r="173" spans="1:65" s="13" customFormat="1">
      <c r="B173" s="216"/>
      <c r="C173" s="217"/>
      <c r="D173" s="218" t="s">
        <v>171</v>
      </c>
      <c r="E173" s="219" t="s">
        <v>1</v>
      </c>
      <c r="F173" s="220" t="s">
        <v>669</v>
      </c>
      <c r="G173" s="217"/>
      <c r="H173" s="221">
        <v>11.2</v>
      </c>
      <c r="I173" s="217"/>
      <c r="J173" s="217"/>
      <c r="K173" s="217"/>
      <c r="L173" s="140"/>
      <c r="M173" s="142"/>
      <c r="N173" s="143"/>
      <c r="O173" s="143"/>
      <c r="P173" s="143"/>
      <c r="Q173" s="143"/>
      <c r="R173" s="143"/>
      <c r="S173" s="143"/>
      <c r="T173" s="144"/>
      <c r="AT173" s="141" t="s">
        <v>171</v>
      </c>
      <c r="AU173" s="141" t="s">
        <v>83</v>
      </c>
      <c r="AV173" s="13" t="s">
        <v>83</v>
      </c>
      <c r="AW173" s="13" t="s">
        <v>30</v>
      </c>
      <c r="AX173" s="13" t="s">
        <v>8</v>
      </c>
      <c r="AY173" s="141" t="s">
        <v>163</v>
      </c>
    </row>
    <row r="174" spans="1:65" s="2" customFormat="1" ht="24.2" customHeight="1">
      <c r="A174" s="29"/>
      <c r="B174" s="190"/>
      <c r="C174" s="210" t="s">
        <v>221</v>
      </c>
      <c r="D174" s="210" t="s">
        <v>165</v>
      </c>
      <c r="E174" s="211" t="s">
        <v>670</v>
      </c>
      <c r="F174" s="212" t="s">
        <v>671</v>
      </c>
      <c r="G174" s="213" t="s">
        <v>383</v>
      </c>
      <c r="H174" s="214">
        <v>2</v>
      </c>
      <c r="I174" s="175"/>
      <c r="J174" s="215">
        <f>ROUND(I174*H174,0)</f>
        <v>0</v>
      </c>
      <c r="K174" s="212" t="s">
        <v>178</v>
      </c>
      <c r="L174" s="30"/>
      <c r="M174" s="134" t="s">
        <v>1</v>
      </c>
      <c r="N174" s="135" t="s">
        <v>39</v>
      </c>
      <c r="O174" s="136">
        <v>10.32</v>
      </c>
      <c r="P174" s="136">
        <f>O174*H174</f>
        <v>20.64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38" t="s">
        <v>169</v>
      </c>
      <c r="AT174" s="138" t="s">
        <v>165</v>
      </c>
      <c r="AU174" s="138" t="s">
        <v>83</v>
      </c>
      <c r="AY174" s="17" t="s">
        <v>163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7" t="s">
        <v>8</v>
      </c>
      <c r="BK174" s="139">
        <f>ROUND(I174*H174,0)</f>
        <v>0</v>
      </c>
      <c r="BL174" s="17" t="s">
        <v>169</v>
      </c>
      <c r="BM174" s="138" t="s">
        <v>672</v>
      </c>
    </row>
    <row r="175" spans="1:65" s="13" customFormat="1">
      <c r="B175" s="216"/>
      <c r="C175" s="217"/>
      <c r="D175" s="218" t="s">
        <v>171</v>
      </c>
      <c r="E175" s="219" t="s">
        <v>1</v>
      </c>
      <c r="F175" s="220" t="s">
        <v>673</v>
      </c>
      <c r="G175" s="217"/>
      <c r="H175" s="221">
        <v>2</v>
      </c>
      <c r="I175" s="217"/>
      <c r="J175" s="217"/>
      <c r="K175" s="217"/>
      <c r="L175" s="140"/>
      <c r="M175" s="142"/>
      <c r="N175" s="143"/>
      <c r="O175" s="143"/>
      <c r="P175" s="143"/>
      <c r="Q175" s="143"/>
      <c r="R175" s="143"/>
      <c r="S175" s="143"/>
      <c r="T175" s="144"/>
      <c r="AT175" s="141" t="s">
        <v>171</v>
      </c>
      <c r="AU175" s="141" t="s">
        <v>83</v>
      </c>
      <c r="AV175" s="13" t="s">
        <v>83</v>
      </c>
      <c r="AW175" s="13" t="s">
        <v>30</v>
      </c>
      <c r="AX175" s="13" t="s">
        <v>8</v>
      </c>
      <c r="AY175" s="141" t="s">
        <v>163</v>
      </c>
    </row>
    <row r="176" spans="1:65" s="2" customFormat="1" ht="24.2" customHeight="1">
      <c r="A176" s="29"/>
      <c r="B176" s="190"/>
      <c r="C176" s="227" t="s">
        <v>225</v>
      </c>
      <c r="D176" s="227" t="s">
        <v>238</v>
      </c>
      <c r="E176" s="228" t="s">
        <v>674</v>
      </c>
      <c r="F176" s="229" t="s">
        <v>675</v>
      </c>
      <c r="G176" s="230" t="s">
        <v>383</v>
      </c>
      <c r="H176" s="231">
        <v>2</v>
      </c>
      <c r="I176" s="176"/>
      <c r="J176" s="232">
        <f>ROUND(I176*H176,0)</f>
        <v>0</v>
      </c>
      <c r="K176" s="229" t="s">
        <v>1</v>
      </c>
      <c r="L176" s="150"/>
      <c r="M176" s="151" t="s">
        <v>1</v>
      </c>
      <c r="N176" s="152" t="s">
        <v>39</v>
      </c>
      <c r="O176" s="136">
        <v>0</v>
      </c>
      <c r="P176" s="136">
        <f>O176*H176</f>
        <v>0</v>
      </c>
      <c r="Q176" s="136">
        <v>0.4</v>
      </c>
      <c r="R176" s="136">
        <f>Q176*H176</f>
        <v>0.8</v>
      </c>
      <c r="S176" s="136">
        <v>0</v>
      </c>
      <c r="T176" s="137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38" t="s">
        <v>201</v>
      </c>
      <c r="AT176" s="138" t="s">
        <v>238</v>
      </c>
      <c r="AU176" s="138" t="s">
        <v>83</v>
      </c>
      <c r="AY176" s="17" t="s">
        <v>163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7" t="s">
        <v>8</v>
      </c>
      <c r="BK176" s="139">
        <f>ROUND(I176*H176,0)</f>
        <v>0</v>
      </c>
      <c r="BL176" s="17" t="s">
        <v>169</v>
      </c>
      <c r="BM176" s="138" t="s">
        <v>676</v>
      </c>
    </row>
    <row r="177" spans="1:65" s="2" customFormat="1" ht="24.2" customHeight="1">
      <c r="A177" s="29"/>
      <c r="B177" s="190"/>
      <c r="C177" s="210" t="s">
        <v>229</v>
      </c>
      <c r="D177" s="210" t="s">
        <v>165</v>
      </c>
      <c r="E177" s="211" t="s">
        <v>677</v>
      </c>
      <c r="F177" s="212" t="s">
        <v>678</v>
      </c>
      <c r="G177" s="213" t="s">
        <v>383</v>
      </c>
      <c r="H177" s="214">
        <v>1</v>
      </c>
      <c r="I177" s="175"/>
      <c r="J177" s="215">
        <f>ROUND(I177*H177,0)</f>
        <v>0</v>
      </c>
      <c r="K177" s="212" t="s">
        <v>178</v>
      </c>
      <c r="L177" s="30"/>
      <c r="M177" s="134" t="s">
        <v>1</v>
      </c>
      <c r="N177" s="135" t="s">
        <v>39</v>
      </c>
      <c r="O177" s="136">
        <v>2.7</v>
      </c>
      <c r="P177" s="136">
        <f>O177*H177</f>
        <v>2.7</v>
      </c>
      <c r="Q177" s="136">
        <v>0</v>
      </c>
      <c r="R177" s="136">
        <f>Q177*H177</f>
        <v>0</v>
      </c>
      <c r="S177" s="136">
        <v>0</v>
      </c>
      <c r="T177" s="137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38" t="s">
        <v>169</v>
      </c>
      <c r="AT177" s="138" t="s">
        <v>165</v>
      </c>
      <c r="AU177" s="138" t="s">
        <v>83</v>
      </c>
      <c r="AY177" s="17" t="s">
        <v>163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7" t="s">
        <v>8</v>
      </c>
      <c r="BK177" s="139">
        <f>ROUND(I177*H177,0)</f>
        <v>0</v>
      </c>
      <c r="BL177" s="17" t="s">
        <v>169</v>
      </c>
      <c r="BM177" s="138" t="s">
        <v>679</v>
      </c>
    </row>
    <row r="178" spans="1:65" s="13" customFormat="1">
      <c r="B178" s="216"/>
      <c r="C178" s="217"/>
      <c r="D178" s="218" t="s">
        <v>171</v>
      </c>
      <c r="E178" s="219" t="s">
        <v>1</v>
      </c>
      <c r="F178" s="220" t="s">
        <v>680</v>
      </c>
      <c r="G178" s="217"/>
      <c r="H178" s="221">
        <v>1</v>
      </c>
      <c r="I178" s="217"/>
      <c r="J178" s="217"/>
      <c r="K178" s="217"/>
      <c r="L178" s="140"/>
      <c r="M178" s="142"/>
      <c r="N178" s="143"/>
      <c r="O178" s="143"/>
      <c r="P178" s="143"/>
      <c r="Q178" s="143"/>
      <c r="R178" s="143"/>
      <c r="S178" s="143"/>
      <c r="T178" s="144"/>
      <c r="AT178" s="141" t="s">
        <v>171</v>
      </c>
      <c r="AU178" s="141" t="s">
        <v>83</v>
      </c>
      <c r="AV178" s="13" t="s">
        <v>83</v>
      </c>
      <c r="AW178" s="13" t="s">
        <v>30</v>
      </c>
      <c r="AX178" s="13" t="s">
        <v>8</v>
      </c>
      <c r="AY178" s="141" t="s">
        <v>163</v>
      </c>
    </row>
    <row r="179" spans="1:65" s="2" customFormat="1" ht="14.45" customHeight="1">
      <c r="A179" s="29"/>
      <c r="B179" s="190"/>
      <c r="C179" s="227" t="s">
        <v>9</v>
      </c>
      <c r="D179" s="227" t="s">
        <v>238</v>
      </c>
      <c r="E179" s="228" t="s">
        <v>681</v>
      </c>
      <c r="F179" s="229" t="s">
        <v>682</v>
      </c>
      <c r="G179" s="230" t="s">
        <v>383</v>
      </c>
      <c r="H179" s="231">
        <v>1</v>
      </c>
      <c r="I179" s="176"/>
      <c r="J179" s="232">
        <f>ROUND(I179*H179,0)</f>
        <v>0</v>
      </c>
      <c r="K179" s="229" t="s">
        <v>1</v>
      </c>
      <c r="L179" s="150"/>
      <c r="M179" s="151" t="s">
        <v>1</v>
      </c>
      <c r="N179" s="152" t="s">
        <v>39</v>
      </c>
      <c r="O179" s="136">
        <v>0</v>
      </c>
      <c r="P179" s="136">
        <f>O179*H179</f>
        <v>0</v>
      </c>
      <c r="Q179" s="136">
        <v>0.12</v>
      </c>
      <c r="R179" s="136">
        <f>Q179*H179</f>
        <v>0.12</v>
      </c>
      <c r="S179" s="136">
        <v>0</v>
      </c>
      <c r="T179" s="137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38" t="s">
        <v>201</v>
      </c>
      <c r="AT179" s="138" t="s">
        <v>238</v>
      </c>
      <c r="AU179" s="138" t="s">
        <v>83</v>
      </c>
      <c r="AY179" s="17" t="s">
        <v>163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7" t="s">
        <v>8</v>
      </c>
      <c r="BK179" s="139">
        <f>ROUND(I179*H179,0)</f>
        <v>0</v>
      </c>
      <c r="BL179" s="17" t="s">
        <v>169</v>
      </c>
      <c r="BM179" s="138" t="s">
        <v>683</v>
      </c>
    </row>
    <row r="180" spans="1:65" s="2" customFormat="1" ht="14.45" customHeight="1">
      <c r="A180" s="29"/>
      <c r="B180" s="190"/>
      <c r="C180" s="210" t="s">
        <v>237</v>
      </c>
      <c r="D180" s="210" t="s">
        <v>165</v>
      </c>
      <c r="E180" s="211" t="s">
        <v>684</v>
      </c>
      <c r="F180" s="212" t="s">
        <v>685</v>
      </c>
      <c r="G180" s="213" t="s">
        <v>246</v>
      </c>
      <c r="H180" s="214">
        <v>37.200000000000003</v>
      </c>
      <c r="I180" s="175"/>
      <c r="J180" s="215">
        <f>ROUND(I180*H180,0)</f>
        <v>0</v>
      </c>
      <c r="K180" s="212" t="s">
        <v>178</v>
      </c>
      <c r="L180" s="30"/>
      <c r="M180" s="134" t="s">
        <v>1</v>
      </c>
      <c r="N180" s="135" t="s">
        <v>39</v>
      </c>
      <c r="O180" s="136">
        <v>0.47</v>
      </c>
      <c r="P180" s="136">
        <f>O180*H180</f>
        <v>17.484000000000002</v>
      </c>
      <c r="Q180" s="136">
        <v>0</v>
      </c>
      <c r="R180" s="136">
        <f>Q180*H180</f>
        <v>0</v>
      </c>
      <c r="S180" s="136">
        <v>0</v>
      </c>
      <c r="T180" s="137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38" t="s">
        <v>169</v>
      </c>
      <c r="AT180" s="138" t="s">
        <v>165</v>
      </c>
      <c r="AU180" s="138" t="s">
        <v>83</v>
      </c>
      <c r="AY180" s="17" t="s">
        <v>163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7" t="s">
        <v>8</v>
      </c>
      <c r="BK180" s="139">
        <f>ROUND(I180*H180,0)</f>
        <v>0</v>
      </c>
      <c r="BL180" s="17" t="s">
        <v>169</v>
      </c>
      <c r="BM180" s="138" t="s">
        <v>686</v>
      </c>
    </row>
    <row r="181" spans="1:65" s="13" customFormat="1">
      <c r="B181" s="216"/>
      <c r="C181" s="217"/>
      <c r="D181" s="218" t="s">
        <v>171</v>
      </c>
      <c r="E181" s="219" t="s">
        <v>1</v>
      </c>
      <c r="F181" s="220" t="s">
        <v>687</v>
      </c>
      <c r="G181" s="217"/>
      <c r="H181" s="221">
        <v>37.200000000000003</v>
      </c>
      <c r="I181" s="217"/>
      <c r="J181" s="217"/>
      <c r="K181" s="217"/>
      <c r="L181" s="140"/>
      <c r="M181" s="142"/>
      <c r="N181" s="143"/>
      <c r="O181" s="143"/>
      <c r="P181" s="143"/>
      <c r="Q181" s="143"/>
      <c r="R181" s="143"/>
      <c r="S181" s="143"/>
      <c r="T181" s="144"/>
      <c r="AT181" s="141" t="s">
        <v>171</v>
      </c>
      <c r="AU181" s="141" t="s">
        <v>83</v>
      </c>
      <c r="AV181" s="13" t="s">
        <v>83</v>
      </c>
      <c r="AW181" s="13" t="s">
        <v>30</v>
      </c>
      <c r="AX181" s="13" t="s">
        <v>74</v>
      </c>
      <c r="AY181" s="141" t="s">
        <v>163</v>
      </c>
    </row>
    <row r="182" spans="1:65" s="14" customFormat="1">
      <c r="B182" s="222"/>
      <c r="C182" s="223"/>
      <c r="D182" s="218" t="s">
        <v>171</v>
      </c>
      <c r="E182" s="224" t="s">
        <v>1</v>
      </c>
      <c r="F182" s="225" t="s">
        <v>173</v>
      </c>
      <c r="G182" s="223"/>
      <c r="H182" s="226">
        <v>37.200000000000003</v>
      </c>
      <c r="I182" s="223"/>
      <c r="J182" s="223"/>
      <c r="K182" s="223"/>
      <c r="L182" s="145"/>
      <c r="M182" s="147"/>
      <c r="N182" s="148"/>
      <c r="O182" s="148"/>
      <c r="P182" s="148"/>
      <c r="Q182" s="148"/>
      <c r="R182" s="148"/>
      <c r="S182" s="148"/>
      <c r="T182" s="149"/>
      <c r="AT182" s="146" t="s">
        <v>171</v>
      </c>
      <c r="AU182" s="146" t="s">
        <v>83</v>
      </c>
      <c r="AV182" s="14" t="s">
        <v>174</v>
      </c>
      <c r="AW182" s="14" t="s">
        <v>30</v>
      </c>
      <c r="AX182" s="14" t="s">
        <v>8</v>
      </c>
      <c r="AY182" s="146" t="s">
        <v>163</v>
      </c>
    </row>
    <row r="183" spans="1:65" s="2" customFormat="1" ht="24.2" customHeight="1">
      <c r="A183" s="29"/>
      <c r="B183" s="190"/>
      <c r="C183" s="227" t="s">
        <v>243</v>
      </c>
      <c r="D183" s="227" t="s">
        <v>238</v>
      </c>
      <c r="E183" s="228" t="s">
        <v>688</v>
      </c>
      <c r="F183" s="229" t="s">
        <v>689</v>
      </c>
      <c r="G183" s="230" t="s">
        <v>246</v>
      </c>
      <c r="H183" s="231">
        <v>37.200000000000003</v>
      </c>
      <c r="I183" s="176"/>
      <c r="J183" s="232">
        <f>ROUND(I183*H183,0)</f>
        <v>0</v>
      </c>
      <c r="K183" s="229" t="s">
        <v>1</v>
      </c>
      <c r="L183" s="150"/>
      <c r="M183" s="151" t="s">
        <v>1</v>
      </c>
      <c r="N183" s="152" t="s">
        <v>39</v>
      </c>
      <c r="O183" s="136">
        <v>0</v>
      </c>
      <c r="P183" s="136">
        <f>O183*H183</f>
        <v>0</v>
      </c>
      <c r="Q183" s="136">
        <v>0.02</v>
      </c>
      <c r="R183" s="136">
        <f>Q183*H183</f>
        <v>0.74400000000000011</v>
      </c>
      <c r="S183" s="136">
        <v>0</v>
      </c>
      <c r="T183" s="137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38" t="s">
        <v>201</v>
      </c>
      <c r="AT183" s="138" t="s">
        <v>238</v>
      </c>
      <c r="AU183" s="138" t="s">
        <v>83</v>
      </c>
      <c r="AY183" s="17" t="s">
        <v>163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7" t="s">
        <v>8</v>
      </c>
      <c r="BK183" s="139">
        <f>ROUND(I183*H183,0)</f>
        <v>0</v>
      </c>
      <c r="BL183" s="17" t="s">
        <v>169</v>
      </c>
      <c r="BM183" s="138" t="s">
        <v>690</v>
      </c>
    </row>
    <row r="184" spans="1:65" s="13" customFormat="1">
      <c r="B184" s="216"/>
      <c r="C184" s="217"/>
      <c r="D184" s="218" t="s">
        <v>171</v>
      </c>
      <c r="E184" s="219" t="s">
        <v>1</v>
      </c>
      <c r="F184" s="220" t="s">
        <v>687</v>
      </c>
      <c r="G184" s="217"/>
      <c r="H184" s="221">
        <v>37.200000000000003</v>
      </c>
      <c r="I184" s="217"/>
      <c r="J184" s="217"/>
      <c r="K184" s="217"/>
      <c r="L184" s="140"/>
      <c r="M184" s="142"/>
      <c r="N184" s="143"/>
      <c r="O184" s="143"/>
      <c r="P184" s="143"/>
      <c r="Q184" s="143"/>
      <c r="R184" s="143"/>
      <c r="S184" s="143"/>
      <c r="T184" s="144"/>
      <c r="AT184" s="141" t="s">
        <v>171</v>
      </c>
      <c r="AU184" s="141" t="s">
        <v>83</v>
      </c>
      <c r="AV184" s="13" t="s">
        <v>83</v>
      </c>
      <c r="AW184" s="13" t="s">
        <v>30</v>
      </c>
      <c r="AX184" s="13" t="s">
        <v>74</v>
      </c>
      <c r="AY184" s="141" t="s">
        <v>163</v>
      </c>
    </row>
    <row r="185" spans="1:65" s="14" customFormat="1">
      <c r="B185" s="222"/>
      <c r="C185" s="223"/>
      <c r="D185" s="218" t="s">
        <v>171</v>
      </c>
      <c r="E185" s="224" t="s">
        <v>1</v>
      </c>
      <c r="F185" s="225" t="s">
        <v>173</v>
      </c>
      <c r="G185" s="223"/>
      <c r="H185" s="226">
        <v>37.200000000000003</v>
      </c>
      <c r="I185" s="223"/>
      <c r="J185" s="223"/>
      <c r="K185" s="223"/>
      <c r="L185" s="145"/>
      <c r="M185" s="147"/>
      <c r="N185" s="148"/>
      <c r="O185" s="148"/>
      <c r="P185" s="148"/>
      <c r="Q185" s="148"/>
      <c r="R185" s="148"/>
      <c r="S185" s="148"/>
      <c r="T185" s="149"/>
      <c r="AT185" s="146" t="s">
        <v>171</v>
      </c>
      <c r="AU185" s="146" t="s">
        <v>83</v>
      </c>
      <c r="AV185" s="14" t="s">
        <v>174</v>
      </c>
      <c r="AW185" s="14" t="s">
        <v>30</v>
      </c>
      <c r="AX185" s="14" t="s">
        <v>8</v>
      </c>
      <c r="AY185" s="146" t="s">
        <v>163</v>
      </c>
    </row>
    <row r="186" spans="1:65" s="12" customFormat="1" ht="22.9" customHeight="1">
      <c r="B186" s="203"/>
      <c r="C186" s="204"/>
      <c r="D186" s="205" t="s">
        <v>73</v>
      </c>
      <c r="E186" s="208" t="s">
        <v>193</v>
      </c>
      <c r="F186" s="208" t="s">
        <v>341</v>
      </c>
      <c r="G186" s="204"/>
      <c r="H186" s="204"/>
      <c r="I186" s="204"/>
      <c r="J186" s="209">
        <f>BK186</f>
        <v>0</v>
      </c>
      <c r="K186" s="204"/>
      <c r="L186" s="126"/>
      <c r="M186" s="128"/>
      <c r="N186" s="129"/>
      <c r="O186" s="129"/>
      <c r="P186" s="130">
        <f>SUM(P187:P207)</f>
        <v>12.437286</v>
      </c>
      <c r="Q186" s="129"/>
      <c r="R186" s="130">
        <f>SUM(R187:R207)</f>
        <v>3.2569853548799998</v>
      </c>
      <c r="S186" s="129"/>
      <c r="T186" s="131">
        <f>SUM(T187:T207)</f>
        <v>0</v>
      </c>
      <c r="AR186" s="127" t="s">
        <v>8</v>
      </c>
      <c r="AT186" s="132" t="s">
        <v>73</v>
      </c>
      <c r="AU186" s="132" t="s">
        <v>8</v>
      </c>
      <c r="AY186" s="127" t="s">
        <v>163</v>
      </c>
      <c r="BK186" s="133">
        <f>SUM(BK187:BK207)</f>
        <v>0</v>
      </c>
    </row>
    <row r="187" spans="1:65" s="2" customFormat="1" ht="24.2" customHeight="1">
      <c r="A187" s="29"/>
      <c r="B187" s="190"/>
      <c r="C187" s="210" t="s">
        <v>249</v>
      </c>
      <c r="D187" s="210" t="s">
        <v>165</v>
      </c>
      <c r="E187" s="211" t="s">
        <v>691</v>
      </c>
      <c r="F187" s="212" t="s">
        <v>692</v>
      </c>
      <c r="G187" s="213" t="s">
        <v>168</v>
      </c>
      <c r="H187" s="214">
        <v>0.94799999999999995</v>
      </c>
      <c r="I187" s="175"/>
      <c r="J187" s="215">
        <f>ROUND(I187*H187,0)</f>
        <v>0</v>
      </c>
      <c r="K187" s="212" t="s">
        <v>178</v>
      </c>
      <c r="L187" s="30"/>
      <c r="M187" s="134" t="s">
        <v>1</v>
      </c>
      <c r="N187" s="135" t="s">
        <v>39</v>
      </c>
      <c r="O187" s="136">
        <v>3.2130000000000001</v>
      </c>
      <c r="P187" s="136">
        <f>O187*H187</f>
        <v>3.0459239999999999</v>
      </c>
      <c r="Q187" s="136">
        <v>2.45329</v>
      </c>
      <c r="R187" s="136">
        <f>Q187*H187</f>
        <v>2.3257189199999999</v>
      </c>
      <c r="S187" s="136">
        <v>0</v>
      </c>
      <c r="T187" s="137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38" t="s">
        <v>169</v>
      </c>
      <c r="AT187" s="138" t="s">
        <v>165</v>
      </c>
      <c r="AU187" s="138" t="s">
        <v>83</v>
      </c>
      <c r="AY187" s="17" t="s">
        <v>163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7" t="s">
        <v>8</v>
      </c>
      <c r="BK187" s="139">
        <f>ROUND(I187*H187,0)</f>
        <v>0</v>
      </c>
      <c r="BL187" s="17" t="s">
        <v>169</v>
      </c>
      <c r="BM187" s="138" t="s">
        <v>693</v>
      </c>
    </row>
    <row r="188" spans="1:65" s="13" customFormat="1">
      <c r="B188" s="216"/>
      <c r="C188" s="217"/>
      <c r="D188" s="218" t="s">
        <v>171</v>
      </c>
      <c r="E188" s="219" t="s">
        <v>1</v>
      </c>
      <c r="F188" s="220" t="s">
        <v>694</v>
      </c>
      <c r="G188" s="217"/>
      <c r="H188" s="221">
        <v>0.6</v>
      </c>
      <c r="I188" s="217"/>
      <c r="J188" s="217"/>
      <c r="K188" s="217"/>
      <c r="L188" s="140"/>
      <c r="M188" s="142"/>
      <c r="N188" s="143"/>
      <c r="O188" s="143"/>
      <c r="P188" s="143"/>
      <c r="Q188" s="143"/>
      <c r="R188" s="143"/>
      <c r="S188" s="143"/>
      <c r="T188" s="144"/>
      <c r="AT188" s="141" t="s">
        <v>171</v>
      </c>
      <c r="AU188" s="141" t="s">
        <v>83</v>
      </c>
      <c r="AV188" s="13" t="s">
        <v>83</v>
      </c>
      <c r="AW188" s="13" t="s">
        <v>30</v>
      </c>
      <c r="AX188" s="13" t="s">
        <v>74</v>
      </c>
      <c r="AY188" s="141" t="s">
        <v>163</v>
      </c>
    </row>
    <row r="189" spans="1:65" s="13" customFormat="1">
      <c r="B189" s="216"/>
      <c r="C189" s="217"/>
      <c r="D189" s="218" t="s">
        <v>171</v>
      </c>
      <c r="E189" s="219" t="s">
        <v>1</v>
      </c>
      <c r="F189" s="220" t="s">
        <v>695</v>
      </c>
      <c r="G189" s="217"/>
      <c r="H189" s="221">
        <v>0.308</v>
      </c>
      <c r="I189" s="217"/>
      <c r="J189" s="217"/>
      <c r="K189" s="217"/>
      <c r="L189" s="140"/>
      <c r="M189" s="142"/>
      <c r="N189" s="143"/>
      <c r="O189" s="143"/>
      <c r="P189" s="143"/>
      <c r="Q189" s="143"/>
      <c r="R189" s="143"/>
      <c r="S189" s="143"/>
      <c r="T189" s="144"/>
      <c r="AT189" s="141" t="s">
        <v>171</v>
      </c>
      <c r="AU189" s="141" t="s">
        <v>83</v>
      </c>
      <c r="AV189" s="13" t="s">
        <v>83</v>
      </c>
      <c r="AW189" s="13" t="s">
        <v>30</v>
      </c>
      <c r="AX189" s="13" t="s">
        <v>74</v>
      </c>
      <c r="AY189" s="141" t="s">
        <v>163</v>
      </c>
    </row>
    <row r="190" spans="1:65" s="13" customFormat="1">
      <c r="B190" s="216"/>
      <c r="C190" s="217"/>
      <c r="D190" s="218" t="s">
        <v>171</v>
      </c>
      <c r="E190" s="219" t="s">
        <v>1</v>
      </c>
      <c r="F190" s="220" t="s">
        <v>696</v>
      </c>
      <c r="G190" s="217"/>
      <c r="H190" s="221">
        <v>0.04</v>
      </c>
      <c r="I190" s="217"/>
      <c r="J190" s="217"/>
      <c r="K190" s="217"/>
      <c r="L190" s="140"/>
      <c r="M190" s="142"/>
      <c r="N190" s="143"/>
      <c r="O190" s="143"/>
      <c r="P190" s="143"/>
      <c r="Q190" s="143"/>
      <c r="R190" s="143"/>
      <c r="S190" s="143"/>
      <c r="T190" s="144"/>
      <c r="AT190" s="141" t="s">
        <v>171</v>
      </c>
      <c r="AU190" s="141" t="s">
        <v>83</v>
      </c>
      <c r="AV190" s="13" t="s">
        <v>83</v>
      </c>
      <c r="AW190" s="13" t="s">
        <v>30</v>
      </c>
      <c r="AX190" s="13" t="s">
        <v>74</v>
      </c>
      <c r="AY190" s="141" t="s">
        <v>163</v>
      </c>
    </row>
    <row r="191" spans="1:65" s="14" customFormat="1">
      <c r="B191" s="222"/>
      <c r="C191" s="223"/>
      <c r="D191" s="218" t="s">
        <v>171</v>
      </c>
      <c r="E191" s="224" t="s">
        <v>1</v>
      </c>
      <c r="F191" s="225" t="s">
        <v>173</v>
      </c>
      <c r="G191" s="223"/>
      <c r="H191" s="226">
        <v>0.94799999999999995</v>
      </c>
      <c r="I191" s="223"/>
      <c r="J191" s="223"/>
      <c r="K191" s="223"/>
      <c r="L191" s="145"/>
      <c r="M191" s="147"/>
      <c r="N191" s="148"/>
      <c r="O191" s="148"/>
      <c r="P191" s="148"/>
      <c r="Q191" s="148"/>
      <c r="R191" s="148"/>
      <c r="S191" s="148"/>
      <c r="T191" s="149"/>
      <c r="AT191" s="146" t="s">
        <v>171</v>
      </c>
      <c r="AU191" s="146" t="s">
        <v>83</v>
      </c>
      <c r="AV191" s="14" t="s">
        <v>174</v>
      </c>
      <c r="AW191" s="14" t="s">
        <v>30</v>
      </c>
      <c r="AX191" s="14" t="s">
        <v>8</v>
      </c>
      <c r="AY191" s="146" t="s">
        <v>163</v>
      </c>
    </row>
    <row r="192" spans="1:65" s="2" customFormat="1" ht="24.2" customHeight="1">
      <c r="A192" s="29"/>
      <c r="B192" s="190"/>
      <c r="C192" s="210" t="s">
        <v>255</v>
      </c>
      <c r="D192" s="210" t="s">
        <v>165</v>
      </c>
      <c r="E192" s="211" t="s">
        <v>697</v>
      </c>
      <c r="F192" s="212" t="s">
        <v>698</v>
      </c>
      <c r="G192" s="213" t="s">
        <v>168</v>
      </c>
      <c r="H192" s="214">
        <v>0.94799999999999995</v>
      </c>
      <c r="I192" s="175"/>
      <c r="J192" s="215">
        <f>ROUND(I192*H192,0)</f>
        <v>0</v>
      </c>
      <c r="K192" s="212" t="s">
        <v>178</v>
      </c>
      <c r="L192" s="30"/>
      <c r="M192" s="134" t="s">
        <v>1</v>
      </c>
      <c r="N192" s="135" t="s">
        <v>39</v>
      </c>
      <c r="O192" s="136">
        <v>2.7</v>
      </c>
      <c r="P192" s="136">
        <f>O192*H192</f>
        <v>2.5596000000000001</v>
      </c>
      <c r="Q192" s="136">
        <v>0</v>
      </c>
      <c r="R192" s="136">
        <f>Q192*H192</f>
        <v>0</v>
      </c>
      <c r="S192" s="136">
        <v>0</v>
      </c>
      <c r="T192" s="137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38" t="s">
        <v>169</v>
      </c>
      <c r="AT192" s="138" t="s">
        <v>165</v>
      </c>
      <c r="AU192" s="138" t="s">
        <v>83</v>
      </c>
      <c r="AY192" s="17" t="s">
        <v>163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7" t="s">
        <v>8</v>
      </c>
      <c r="BK192" s="139">
        <f>ROUND(I192*H192,0)</f>
        <v>0</v>
      </c>
      <c r="BL192" s="17" t="s">
        <v>169</v>
      </c>
      <c r="BM192" s="138" t="s">
        <v>699</v>
      </c>
    </row>
    <row r="193" spans="1:65" s="13" customFormat="1">
      <c r="B193" s="216"/>
      <c r="C193" s="217"/>
      <c r="D193" s="218" t="s">
        <v>171</v>
      </c>
      <c r="E193" s="219" t="s">
        <v>1</v>
      </c>
      <c r="F193" s="220" t="s">
        <v>694</v>
      </c>
      <c r="G193" s="217"/>
      <c r="H193" s="221">
        <v>0.6</v>
      </c>
      <c r="I193" s="217"/>
      <c r="J193" s="217"/>
      <c r="K193" s="217"/>
      <c r="L193" s="140"/>
      <c r="M193" s="142"/>
      <c r="N193" s="143"/>
      <c r="O193" s="143"/>
      <c r="P193" s="143"/>
      <c r="Q193" s="143"/>
      <c r="R193" s="143"/>
      <c r="S193" s="143"/>
      <c r="T193" s="144"/>
      <c r="AT193" s="141" t="s">
        <v>171</v>
      </c>
      <c r="AU193" s="141" t="s">
        <v>83</v>
      </c>
      <c r="AV193" s="13" t="s">
        <v>83</v>
      </c>
      <c r="AW193" s="13" t="s">
        <v>30</v>
      </c>
      <c r="AX193" s="13" t="s">
        <v>74</v>
      </c>
      <c r="AY193" s="141" t="s">
        <v>163</v>
      </c>
    </row>
    <row r="194" spans="1:65" s="13" customFormat="1">
      <c r="B194" s="216"/>
      <c r="C194" s="217"/>
      <c r="D194" s="218" t="s">
        <v>171</v>
      </c>
      <c r="E194" s="219" t="s">
        <v>1</v>
      </c>
      <c r="F194" s="220" t="s">
        <v>695</v>
      </c>
      <c r="G194" s="217"/>
      <c r="H194" s="221">
        <v>0.308</v>
      </c>
      <c r="I194" s="217"/>
      <c r="J194" s="217"/>
      <c r="K194" s="217"/>
      <c r="L194" s="140"/>
      <c r="M194" s="142"/>
      <c r="N194" s="143"/>
      <c r="O194" s="143"/>
      <c r="P194" s="143"/>
      <c r="Q194" s="143"/>
      <c r="R194" s="143"/>
      <c r="S194" s="143"/>
      <c r="T194" s="144"/>
      <c r="AT194" s="141" t="s">
        <v>171</v>
      </c>
      <c r="AU194" s="141" t="s">
        <v>83</v>
      </c>
      <c r="AV194" s="13" t="s">
        <v>83</v>
      </c>
      <c r="AW194" s="13" t="s">
        <v>30</v>
      </c>
      <c r="AX194" s="13" t="s">
        <v>74</v>
      </c>
      <c r="AY194" s="141" t="s">
        <v>163</v>
      </c>
    </row>
    <row r="195" spans="1:65" s="13" customFormat="1">
      <c r="B195" s="216"/>
      <c r="C195" s="217"/>
      <c r="D195" s="218" t="s">
        <v>171</v>
      </c>
      <c r="E195" s="219" t="s">
        <v>1</v>
      </c>
      <c r="F195" s="220" t="s">
        <v>696</v>
      </c>
      <c r="G195" s="217"/>
      <c r="H195" s="221">
        <v>0.04</v>
      </c>
      <c r="I195" s="217"/>
      <c r="J195" s="217"/>
      <c r="K195" s="217"/>
      <c r="L195" s="140"/>
      <c r="M195" s="142"/>
      <c r="N195" s="143"/>
      <c r="O195" s="143"/>
      <c r="P195" s="143"/>
      <c r="Q195" s="143"/>
      <c r="R195" s="143"/>
      <c r="S195" s="143"/>
      <c r="T195" s="144"/>
      <c r="AT195" s="141" t="s">
        <v>171</v>
      </c>
      <c r="AU195" s="141" t="s">
        <v>83</v>
      </c>
      <c r="AV195" s="13" t="s">
        <v>83</v>
      </c>
      <c r="AW195" s="13" t="s">
        <v>30</v>
      </c>
      <c r="AX195" s="13" t="s">
        <v>74</v>
      </c>
      <c r="AY195" s="141" t="s">
        <v>163</v>
      </c>
    </row>
    <row r="196" spans="1:65" s="14" customFormat="1">
      <c r="B196" s="222"/>
      <c r="C196" s="223"/>
      <c r="D196" s="218" t="s">
        <v>171</v>
      </c>
      <c r="E196" s="224" t="s">
        <v>1</v>
      </c>
      <c r="F196" s="225" t="s">
        <v>173</v>
      </c>
      <c r="G196" s="223"/>
      <c r="H196" s="226">
        <v>0.94799999999999995</v>
      </c>
      <c r="I196" s="223"/>
      <c r="J196" s="223"/>
      <c r="K196" s="223"/>
      <c r="L196" s="145"/>
      <c r="M196" s="147"/>
      <c r="N196" s="148"/>
      <c r="O196" s="148"/>
      <c r="P196" s="148"/>
      <c r="Q196" s="148"/>
      <c r="R196" s="148"/>
      <c r="S196" s="148"/>
      <c r="T196" s="149"/>
      <c r="AT196" s="146" t="s">
        <v>171</v>
      </c>
      <c r="AU196" s="146" t="s">
        <v>83</v>
      </c>
      <c r="AV196" s="14" t="s">
        <v>174</v>
      </c>
      <c r="AW196" s="14" t="s">
        <v>30</v>
      </c>
      <c r="AX196" s="14" t="s">
        <v>8</v>
      </c>
      <c r="AY196" s="146" t="s">
        <v>163</v>
      </c>
    </row>
    <row r="197" spans="1:65" s="2" customFormat="1" ht="14.45" customHeight="1">
      <c r="A197" s="29"/>
      <c r="B197" s="190"/>
      <c r="C197" s="210" t="s">
        <v>261</v>
      </c>
      <c r="D197" s="210" t="s">
        <v>165</v>
      </c>
      <c r="E197" s="211" t="s">
        <v>700</v>
      </c>
      <c r="F197" s="212" t="s">
        <v>701</v>
      </c>
      <c r="G197" s="213" t="s">
        <v>234</v>
      </c>
      <c r="H197" s="214">
        <v>3.7919999999999998</v>
      </c>
      <c r="I197" s="175"/>
      <c r="J197" s="215">
        <f>ROUND(I197*H197,0)</f>
        <v>0</v>
      </c>
      <c r="K197" s="212" t="s">
        <v>178</v>
      </c>
      <c r="L197" s="30"/>
      <c r="M197" s="134" t="s">
        <v>1</v>
      </c>
      <c r="N197" s="135" t="s">
        <v>39</v>
      </c>
      <c r="O197" s="136">
        <v>0.39600000000000002</v>
      </c>
      <c r="P197" s="136">
        <f>O197*H197</f>
        <v>1.5016320000000001</v>
      </c>
      <c r="Q197" s="136">
        <v>1.3524639999999999E-2</v>
      </c>
      <c r="R197" s="136">
        <f>Q197*H197</f>
        <v>5.1285434879999994E-2</v>
      </c>
      <c r="S197" s="136">
        <v>0</v>
      </c>
      <c r="T197" s="137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38" t="s">
        <v>169</v>
      </c>
      <c r="AT197" s="138" t="s">
        <v>165</v>
      </c>
      <c r="AU197" s="138" t="s">
        <v>83</v>
      </c>
      <c r="AY197" s="17" t="s">
        <v>163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7" t="s">
        <v>8</v>
      </c>
      <c r="BK197" s="139">
        <f>ROUND(I197*H197,0)</f>
        <v>0</v>
      </c>
      <c r="BL197" s="17" t="s">
        <v>169</v>
      </c>
      <c r="BM197" s="138" t="s">
        <v>702</v>
      </c>
    </row>
    <row r="198" spans="1:65" s="13" customFormat="1">
      <c r="B198" s="216"/>
      <c r="C198" s="217"/>
      <c r="D198" s="218" t="s">
        <v>171</v>
      </c>
      <c r="E198" s="219" t="s">
        <v>1</v>
      </c>
      <c r="F198" s="220" t="s">
        <v>703</v>
      </c>
      <c r="G198" s="217"/>
      <c r="H198" s="221">
        <v>2.4</v>
      </c>
      <c r="I198" s="217"/>
      <c r="J198" s="217"/>
      <c r="K198" s="217"/>
      <c r="L198" s="140"/>
      <c r="M198" s="142"/>
      <c r="N198" s="143"/>
      <c r="O198" s="143"/>
      <c r="P198" s="143"/>
      <c r="Q198" s="143"/>
      <c r="R198" s="143"/>
      <c r="S198" s="143"/>
      <c r="T198" s="144"/>
      <c r="AT198" s="141" t="s">
        <v>171</v>
      </c>
      <c r="AU198" s="141" t="s">
        <v>83</v>
      </c>
      <c r="AV198" s="13" t="s">
        <v>83</v>
      </c>
      <c r="AW198" s="13" t="s">
        <v>30</v>
      </c>
      <c r="AX198" s="13" t="s">
        <v>74</v>
      </c>
      <c r="AY198" s="141" t="s">
        <v>163</v>
      </c>
    </row>
    <row r="199" spans="1:65" s="13" customFormat="1">
      <c r="B199" s="216"/>
      <c r="C199" s="217"/>
      <c r="D199" s="218" t="s">
        <v>171</v>
      </c>
      <c r="E199" s="219" t="s">
        <v>1</v>
      </c>
      <c r="F199" s="220" t="s">
        <v>704</v>
      </c>
      <c r="G199" s="217"/>
      <c r="H199" s="221">
        <v>1.232</v>
      </c>
      <c r="I199" s="217"/>
      <c r="J199" s="217"/>
      <c r="K199" s="217"/>
      <c r="L199" s="140"/>
      <c r="M199" s="142"/>
      <c r="N199" s="143"/>
      <c r="O199" s="143"/>
      <c r="P199" s="143"/>
      <c r="Q199" s="143"/>
      <c r="R199" s="143"/>
      <c r="S199" s="143"/>
      <c r="T199" s="144"/>
      <c r="AT199" s="141" t="s">
        <v>171</v>
      </c>
      <c r="AU199" s="141" t="s">
        <v>83</v>
      </c>
      <c r="AV199" s="13" t="s">
        <v>83</v>
      </c>
      <c r="AW199" s="13" t="s">
        <v>30</v>
      </c>
      <c r="AX199" s="13" t="s">
        <v>74</v>
      </c>
      <c r="AY199" s="141" t="s">
        <v>163</v>
      </c>
    </row>
    <row r="200" spans="1:65" s="13" customFormat="1">
      <c r="B200" s="216"/>
      <c r="C200" s="217"/>
      <c r="D200" s="218" t="s">
        <v>171</v>
      </c>
      <c r="E200" s="219" t="s">
        <v>1</v>
      </c>
      <c r="F200" s="220" t="s">
        <v>705</v>
      </c>
      <c r="G200" s="217"/>
      <c r="H200" s="221">
        <v>0.16</v>
      </c>
      <c r="I200" s="217"/>
      <c r="J200" s="217"/>
      <c r="K200" s="217"/>
      <c r="L200" s="140"/>
      <c r="M200" s="142"/>
      <c r="N200" s="143"/>
      <c r="O200" s="143"/>
      <c r="P200" s="143"/>
      <c r="Q200" s="143"/>
      <c r="R200" s="143"/>
      <c r="S200" s="143"/>
      <c r="T200" s="144"/>
      <c r="AT200" s="141" t="s">
        <v>171</v>
      </c>
      <c r="AU200" s="141" t="s">
        <v>83</v>
      </c>
      <c r="AV200" s="13" t="s">
        <v>83</v>
      </c>
      <c r="AW200" s="13" t="s">
        <v>30</v>
      </c>
      <c r="AX200" s="13" t="s">
        <v>74</v>
      </c>
      <c r="AY200" s="141" t="s">
        <v>163</v>
      </c>
    </row>
    <row r="201" spans="1:65" s="14" customFormat="1">
      <c r="B201" s="222"/>
      <c r="C201" s="223"/>
      <c r="D201" s="218" t="s">
        <v>171</v>
      </c>
      <c r="E201" s="224" t="s">
        <v>1</v>
      </c>
      <c r="F201" s="225" t="s">
        <v>173</v>
      </c>
      <c r="G201" s="223"/>
      <c r="H201" s="226">
        <v>3.7919999999999998</v>
      </c>
      <c r="I201" s="223"/>
      <c r="J201" s="223"/>
      <c r="K201" s="223"/>
      <c r="L201" s="145"/>
      <c r="M201" s="147"/>
      <c r="N201" s="148"/>
      <c r="O201" s="148"/>
      <c r="P201" s="148"/>
      <c r="Q201" s="148"/>
      <c r="R201" s="148"/>
      <c r="S201" s="148"/>
      <c r="T201" s="149"/>
      <c r="AT201" s="146" t="s">
        <v>171</v>
      </c>
      <c r="AU201" s="146" t="s">
        <v>83</v>
      </c>
      <c r="AV201" s="14" t="s">
        <v>174</v>
      </c>
      <c r="AW201" s="14" t="s">
        <v>30</v>
      </c>
      <c r="AX201" s="14" t="s">
        <v>8</v>
      </c>
      <c r="AY201" s="146" t="s">
        <v>163</v>
      </c>
    </row>
    <row r="202" spans="1:65" s="2" customFormat="1" ht="14.45" customHeight="1">
      <c r="A202" s="29"/>
      <c r="B202" s="190"/>
      <c r="C202" s="210" t="s">
        <v>7</v>
      </c>
      <c r="D202" s="210" t="s">
        <v>165</v>
      </c>
      <c r="E202" s="211" t="s">
        <v>706</v>
      </c>
      <c r="F202" s="212" t="s">
        <v>707</v>
      </c>
      <c r="G202" s="213" t="s">
        <v>234</v>
      </c>
      <c r="H202" s="214">
        <v>3.7919999999999998</v>
      </c>
      <c r="I202" s="175"/>
      <c r="J202" s="215">
        <f>ROUND(I202*H202,0)</f>
        <v>0</v>
      </c>
      <c r="K202" s="212" t="s">
        <v>178</v>
      </c>
      <c r="L202" s="30"/>
      <c r="M202" s="134" t="s">
        <v>1</v>
      </c>
      <c r="N202" s="135" t="s">
        <v>39</v>
      </c>
      <c r="O202" s="136">
        <v>0.24</v>
      </c>
      <c r="P202" s="136">
        <f>O202*H202</f>
        <v>0.91007999999999989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38" t="s">
        <v>169</v>
      </c>
      <c r="AT202" s="138" t="s">
        <v>165</v>
      </c>
      <c r="AU202" s="138" t="s">
        <v>83</v>
      </c>
      <c r="AY202" s="17" t="s">
        <v>163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7" t="s">
        <v>8</v>
      </c>
      <c r="BK202" s="139">
        <f>ROUND(I202*H202,0)</f>
        <v>0</v>
      </c>
      <c r="BL202" s="17" t="s">
        <v>169</v>
      </c>
      <c r="BM202" s="138" t="s">
        <v>708</v>
      </c>
    </row>
    <row r="203" spans="1:65" s="2" customFormat="1" ht="24.2" customHeight="1">
      <c r="A203" s="29"/>
      <c r="B203" s="190"/>
      <c r="C203" s="210" t="s">
        <v>269</v>
      </c>
      <c r="D203" s="210" t="s">
        <v>165</v>
      </c>
      <c r="E203" s="211" t="s">
        <v>369</v>
      </c>
      <c r="F203" s="212" t="s">
        <v>370</v>
      </c>
      <c r="G203" s="213" t="s">
        <v>234</v>
      </c>
      <c r="H203" s="214">
        <v>11.85</v>
      </c>
      <c r="I203" s="175"/>
      <c r="J203" s="215">
        <f>ROUND(I203*H203,0)</f>
        <v>0</v>
      </c>
      <c r="K203" s="212" t="s">
        <v>178</v>
      </c>
      <c r="L203" s="30"/>
      <c r="M203" s="134" t="s">
        <v>1</v>
      </c>
      <c r="N203" s="135" t="s">
        <v>39</v>
      </c>
      <c r="O203" s="136">
        <v>0.373</v>
      </c>
      <c r="P203" s="136">
        <f>O203*H203</f>
        <v>4.4200499999999998</v>
      </c>
      <c r="Q203" s="136">
        <v>7.4260000000000007E-2</v>
      </c>
      <c r="R203" s="136">
        <f>Q203*H203</f>
        <v>0.87998100000000001</v>
      </c>
      <c r="S203" s="136">
        <v>0</v>
      </c>
      <c r="T203" s="137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38" t="s">
        <v>169</v>
      </c>
      <c r="AT203" s="138" t="s">
        <v>165</v>
      </c>
      <c r="AU203" s="138" t="s">
        <v>83</v>
      </c>
      <c r="AY203" s="17" t="s">
        <v>163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7" t="s">
        <v>8</v>
      </c>
      <c r="BK203" s="139">
        <f>ROUND(I203*H203,0)</f>
        <v>0</v>
      </c>
      <c r="BL203" s="17" t="s">
        <v>169</v>
      </c>
      <c r="BM203" s="138" t="s">
        <v>709</v>
      </c>
    </row>
    <row r="204" spans="1:65" s="13" customFormat="1">
      <c r="B204" s="216"/>
      <c r="C204" s="217"/>
      <c r="D204" s="218" t="s">
        <v>171</v>
      </c>
      <c r="E204" s="219" t="s">
        <v>1</v>
      </c>
      <c r="F204" s="220" t="s">
        <v>710</v>
      </c>
      <c r="G204" s="217"/>
      <c r="H204" s="221">
        <v>7.5</v>
      </c>
      <c r="I204" s="217"/>
      <c r="J204" s="217"/>
      <c r="K204" s="217"/>
      <c r="L204" s="140"/>
      <c r="M204" s="142"/>
      <c r="N204" s="143"/>
      <c r="O204" s="143"/>
      <c r="P204" s="143"/>
      <c r="Q204" s="143"/>
      <c r="R204" s="143"/>
      <c r="S204" s="143"/>
      <c r="T204" s="144"/>
      <c r="AT204" s="141" t="s">
        <v>171</v>
      </c>
      <c r="AU204" s="141" t="s">
        <v>83</v>
      </c>
      <c r="AV204" s="13" t="s">
        <v>83</v>
      </c>
      <c r="AW204" s="13" t="s">
        <v>30</v>
      </c>
      <c r="AX204" s="13" t="s">
        <v>74</v>
      </c>
      <c r="AY204" s="141" t="s">
        <v>163</v>
      </c>
    </row>
    <row r="205" spans="1:65" s="13" customFormat="1">
      <c r="B205" s="216"/>
      <c r="C205" s="217"/>
      <c r="D205" s="218" t="s">
        <v>171</v>
      </c>
      <c r="E205" s="219" t="s">
        <v>1</v>
      </c>
      <c r="F205" s="220" t="s">
        <v>711</v>
      </c>
      <c r="G205" s="217"/>
      <c r="H205" s="221">
        <v>3.85</v>
      </c>
      <c r="I205" s="217"/>
      <c r="J205" s="217"/>
      <c r="K205" s="217"/>
      <c r="L205" s="140"/>
      <c r="M205" s="142"/>
      <c r="N205" s="143"/>
      <c r="O205" s="143"/>
      <c r="P205" s="143"/>
      <c r="Q205" s="143"/>
      <c r="R205" s="143"/>
      <c r="S205" s="143"/>
      <c r="T205" s="144"/>
      <c r="AT205" s="141" t="s">
        <v>171</v>
      </c>
      <c r="AU205" s="141" t="s">
        <v>83</v>
      </c>
      <c r="AV205" s="13" t="s">
        <v>83</v>
      </c>
      <c r="AW205" s="13" t="s">
        <v>30</v>
      </c>
      <c r="AX205" s="13" t="s">
        <v>74</v>
      </c>
      <c r="AY205" s="141" t="s">
        <v>163</v>
      </c>
    </row>
    <row r="206" spans="1:65" s="13" customFormat="1">
      <c r="B206" s="216"/>
      <c r="C206" s="217"/>
      <c r="D206" s="218" t="s">
        <v>171</v>
      </c>
      <c r="E206" s="219" t="s">
        <v>1</v>
      </c>
      <c r="F206" s="220" t="s">
        <v>712</v>
      </c>
      <c r="G206" s="217"/>
      <c r="H206" s="221">
        <v>0.5</v>
      </c>
      <c r="I206" s="217"/>
      <c r="J206" s="217"/>
      <c r="K206" s="217"/>
      <c r="L206" s="140"/>
      <c r="M206" s="142"/>
      <c r="N206" s="143"/>
      <c r="O206" s="143"/>
      <c r="P206" s="143"/>
      <c r="Q206" s="143"/>
      <c r="R206" s="143"/>
      <c r="S206" s="143"/>
      <c r="T206" s="144"/>
      <c r="AT206" s="141" t="s">
        <v>171</v>
      </c>
      <c r="AU206" s="141" t="s">
        <v>83</v>
      </c>
      <c r="AV206" s="13" t="s">
        <v>83</v>
      </c>
      <c r="AW206" s="13" t="s">
        <v>30</v>
      </c>
      <c r="AX206" s="13" t="s">
        <v>74</v>
      </c>
      <c r="AY206" s="141" t="s">
        <v>163</v>
      </c>
    </row>
    <row r="207" spans="1:65" s="14" customFormat="1">
      <c r="B207" s="222"/>
      <c r="C207" s="223"/>
      <c r="D207" s="218" t="s">
        <v>171</v>
      </c>
      <c r="E207" s="224" t="s">
        <v>1</v>
      </c>
      <c r="F207" s="225" t="s">
        <v>173</v>
      </c>
      <c r="G207" s="223"/>
      <c r="H207" s="226">
        <v>11.85</v>
      </c>
      <c r="I207" s="223"/>
      <c r="J207" s="223"/>
      <c r="K207" s="223"/>
      <c r="L207" s="145"/>
      <c r="M207" s="147"/>
      <c r="N207" s="148"/>
      <c r="O207" s="148"/>
      <c r="P207" s="148"/>
      <c r="Q207" s="148"/>
      <c r="R207" s="148"/>
      <c r="S207" s="148"/>
      <c r="T207" s="149"/>
      <c r="AT207" s="146" t="s">
        <v>171</v>
      </c>
      <c r="AU207" s="146" t="s">
        <v>83</v>
      </c>
      <c r="AV207" s="14" t="s">
        <v>174</v>
      </c>
      <c r="AW207" s="14" t="s">
        <v>30</v>
      </c>
      <c r="AX207" s="14" t="s">
        <v>8</v>
      </c>
      <c r="AY207" s="146" t="s">
        <v>163</v>
      </c>
    </row>
    <row r="208" spans="1:65" s="12" customFormat="1" ht="22.9" customHeight="1">
      <c r="B208" s="203"/>
      <c r="C208" s="204"/>
      <c r="D208" s="205" t="s">
        <v>73</v>
      </c>
      <c r="E208" s="208" t="s">
        <v>206</v>
      </c>
      <c r="F208" s="208" t="s">
        <v>379</v>
      </c>
      <c r="G208" s="204"/>
      <c r="H208" s="204"/>
      <c r="I208" s="204"/>
      <c r="J208" s="209">
        <f>BK208</f>
        <v>0</v>
      </c>
      <c r="K208" s="204"/>
      <c r="L208" s="126"/>
      <c r="M208" s="128"/>
      <c r="N208" s="129"/>
      <c r="O208" s="129"/>
      <c r="P208" s="130">
        <f>SUM(P209:P223)</f>
        <v>39.976150000000004</v>
      </c>
      <c r="Q208" s="129"/>
      <c r="R208" s="130">
        <f>SUM(R209:R223)</f>
        <v>8.8374359999999989E-3</v>
      </c>
      <c r="S208" s="129"/>
      <c r="T208" s="131">
        <f>SUM(T209:T223)</f>
        <v>22.375</v>
      </c>
      <c r="AR208" s="127" t="s">
        <v>8</v>
      </c>
      <c r="AT208" s="132" t="s">
        <v>73</v>
      </c>
      <c r="AU208" s="132" t="s">
        <v>8</v>
      </c>
      <c r="AY208" s="127" t="s">
        <v>163</v>
      </c>
      <c r="BK208" s="133">
        <f>SUM(BK209:BK223)</f>
        <v>0</v>
      </c>
    </row>
    <row r="209" spans="1:65" s="2" customFormat="1" ht="14.45" customHeight="1">
      <c r="A209" s="29"/>
      <c r="B209" s="190"/>
      <c r="C209" s="210" t="s">
        <v>274</v>
      </c>
      <c r="D209" s="210" t="s">
        <v>165</v>
      </c>
      <c r="E209" s="211" t="s">
        <v>713</v>
      </c>
      <c r="F209" s="212" t="s">
        <v>714</v>
      </c>
      <c r="G209" s="213" t="s">
        <v>246</v>
      </c>
      <c r="H209" s="214">
        <v>4.8</v>
      </c>
      <c r="I209" s="175"/>
      <c r="J209" s="215">
        <f>ROUND(I209*H209,0)</f>
        <v>0</v>
      </c>
      <c r="K209" s="212" t="s">
        <v>178</v>
      </c>
      <c r="L209" s="30"/>
      <c r="M209" s="134" t="s">
        <v>1</v>
      </c>
      <c r="N209" s="135" t="s">
        <v>39</v>
      </c>
      <c r="O209" s="136">
        <v>0.19600000000000001</v>
      </c>
      <c r="P209" s="136">
        <f>O209*H209</f>
        <v>0.94079999999999997</v>
      </c>
      <c r="Q209" s="136">
        <v>1.6449999999999999E-6</v>
      </c>
      <c r="R209" s="136">
        <f>Q209*H209</f>
        <v>7.8959999999999986E-6</v>
      </c>
      <c r="S209" s="136">
        <v>0</v>
      </c>
      <c r="T209" s="137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38" t="s">
        <v>169</v>
      </c>
      <c r="AT209" s="138" t="s">
        <v>165</v>
      </c>
      <c r="AU209" s="138" t="s">
        <v>83</v>
      </c>
      <c r="AY209" s="17" t="s">
        <v>163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7" t="s">
        <v>8</v>
      </c>
      <c r="BK209" s="139">
        <f>ROUND(I209*H209,0)</f>
        <v>0</v>
      </c>
      <c r="BL209" s="17" t="s">
        <v>169</v>
      </c>
      <c r="BM209" s="138" t="s">
        <v>715</v>
      </c>
    </row>
    <row r="210" spans="1:65" s="13" customFormat="1">
      <c r="B210" s="216"/>
      <c r="C210" s="217"/>
      <c r="D210" s="218" t="s">
        <v>171</v>
      </c>
      <c r="E210" s="219" t="s">
        <v>1</v>
      </c>
      <c r="F210" s="220" t="s">
        <v>716</v>
      </c>
      <c r="G210" s="217"/>
      <c r="H210" s="221">
        <v>4.8</v>
      </c>
      <c r="I210" s="217"/>
      <c r="J210" s="217"/>
      <c r="K210" s="217"/>
      <c r="L210" s="140"/>
      <c r="M210" s="142"/>
      <c r="N210" s="143"/>
      <c r="O210" s="143"/>
      <c r="P210" s="143"/>
      <c r="Q210" s="143"/>
      <c r="R210" s="143"/>
      <c r="S210" s="143"/>
      <c r="T210" s="144"/>
      <c r="AT210" s="141" t="s">
        <v>171</v>
      </c>
      <c r="AU210" s="141" t="s">
        <v>83</v>
      </c>
      <c r="AV210" s="13" t="s">
        <v>83</v>
      </c>
      <c r="AW210" s="13" t="s">
        <v>30</v>
      </c>
      <c r="AX210" s="13" t="s">
        <v>8</v>
      </c>
      <c r="AY210" s="141" t="s">
        <v>163</v>
      </c>
    </row>
    <row r="211" spans="1:65" s="2" customFormat="1" ht="24.2" customHeight="1">
      <c r="A211" s="29"/>
      <c r="B211" s="190"/>
      <c r="C211" s="210" t="s">
        <v>279</v>
      </c>
      <c r="D211" s="210" t="s">
        <v>165</v>
      </c>
      <c r="E211" s="211" t="s">
        <v>717</v>
      </c>
      <c r="F211" s="212" t="s">
        <v>718</v>
      </c>
      <c r="G211" s="213" t="s">
        <v>234</v>
      </c>
      <c r="H211" s="214">
        <v>47.4</v>
      </c>
      <c r="I211" s="175"/>
      <c r="J211" s="215">
        <f>ROUND(I211*H211,0)</f>
        <v>0</v>
      </c>
      <c r="K211" s="212" t="s">
        <v>178</v>
      </c>
      <c r="L211" s="30"/>
      <c r="M211" s="134" t="s">
        <v>1</v>
      </c>
      <c r="N211" s="135" t="s">
        <v>39</v>
      </c>
      <c r="O211" s="136">
        <v>0.105</v>
      </c>
      <c r="P211" s="136">
        <f>O211*H211</f>
        <v>4.9769999999999994</v>
      </c>
      <c r="Q211" s="136">
        <v>1.2999999999999999E-4</v>
      </c>
      <c r="R211" s="136">
        <f>Q211*H211</f>
        <v>6.1619999999999991E-3</v>
      </c>
      <c r="S211" s="136">
        <v>0</v>
      </c>
      <c r="T211" s="137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38" t="s">
        <v>169</v>
      </c>
      <c r="AT211" s="138" t="s">
        <v>165</v>
      </c>
      <c r="AU211" s="138" t="s">
        <v>83</v>
      </c>
      <c r="AY211" s="17" t="s">
        <v>163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7" t="s">
        <v>8</v>
      </c>
      <c r="BK211" s="139">
        <f>ROUND(I211*H211,0)</f>
        <v>0</v>
      </c>
      <c r="BL211" s="17" t="s">
        <v>169</v>
      </c>
      <c r="BM211" s="138" t="s">
        <v>719</v>
      </c>
    </row>
    <row r="212" spans="1:65" s="13" customFormat="1">
      <c r="B212" s="216"/>
      <c r="C212" s="217"/>
      <c r="D212" s="218" t="s">
        <v>171</v>
      </c>
      <c r="E212" s="219" t="s">
        <v>1</v>
      </c>
      <c r="F212" s="220" t="s">
        <v>720</v>
      </c>
      <c r="G212" s="217"/>
      <c r="H212" s="221">
        <v>30</v>
      </c>
      <c r="I212" s="217"/>
      <c r="J212" s="217"/>
      <c r="K212" s="217"/>
      <c r="L212" s="140"/>
      <c r="M212" s="142"/>
      <c r="N212" s="143"/>
      <c r="O212" s="143"/>
      <c r="P212" s="143"/>
      <c r="Q212" s="143"/>
      <c r="R212" s="143"/>
      <c r="S212" s="143"/>
      <c r="T212" s="144"/>
      <c r="AT212" s="141" t="s">
        <v>171</v>
      </c>
      <c r="AU212" s="141" t="s">
        <v>83</v>
      </c>
      <c r="AV212" s="13" t="s">
        <v>83</v>
      </c>
      <c r="AW212" s="13" t="s">
        <v>30</v>
      </c>
      <c r="AX212" s="13" t="s">
        <v>74</v>
      </c>
      <c r="AY212" s="141" t="s">
        <v>163</v>
      </c>
    </row>
    <row r="213" spans="1:65" s="13" customFormat="1">
      <c r="B213" s="216"/>
      <c r="C213" s="217"/>
      <c r="D213" s="218" t="s">
        <v>171</v>
      </c>
      <c r="E213" s="219" t="s">
        <v>1</v>
      </c>
      <c r="F213" s="220" t="s">
        <v>721</v>
      </c>
      <c r="G213" s="217"/>
      <c r="H213" s="221">
        <v>15.4</v>
      </c>
      <c r="I213" s="217"/>
      <c r="J213" s="217"/>
      <c r="K213" s="217"/>
      <c r="L213" s="140"/>
      <c r="M213" s="142"/>
      <c r="N213" s="143"/>
      <c r="O213" s="143"/>
      <c r="P213" s="143"/>
      <c r="Q213" s="143"/>
      <c r="R213" s="143"/>
      <c r="S213" s="143"/>
      <c r="T213" s="144"/>
      <c r="AT213" s="141" t="s">
        <v>171</v>
      </c>
      <c r="AU213" s="141" t="s">
        <v>83</v>
      </c>
      <c r="AV213" s="13" t="s">
        <v>83</v>
      </c>
      <c r="AW213" s="13" t="s">
        <v>30</v>
      </c>
      <c r="AX213" s="13" t="s">
        <v>74</v>
      </c>
      <c r="AY213" s="141" t="s">
        <v>163</v>
      </c>
    </row>
    <row r="214" spans="1:65" s="13" customFormat="1">
      <c r="B214" s="216"/>
      <c r="C214" s="217"/>
      <c r="D214" s="218" t="s">
        <v>171</v>
      </c>
      <c r="E214" s="219" t="s">
        <v>1</v>
      </c>
      <c r="F214" s="220" t="s">
        <v>722</v>
      </c>
      <c r="G214" s="217"/>
      <c r="H214" s="221">
        <v>2</v>
      </c>
      <c r="I214" s="217"/>
      <c r="J214" s="217"/>
      <c r="K214" s="217"/>
      <c r="L214" s="140"/>
      <c r="M214" s="142"/>
      <c r="N214" s="143"/>
      <c r="O214" s="143"/>
      <c r="P214" s="143"/>
      <c r="Q214" s="143"/>
      <c r="R214" s="143"/>
      <c r="S214" s="143"/>
      <c r="T214" s="144"/>
      <c r="AT214" s="141" t="s">
        <v>171</v>
      </c>
      <c r="AU214" s="141" t="s">
        <v>83</v>
      </c>
      <c r="AV214" s="13" t="s">
        <v>83</v>
      </c>
      <c r="AW214" s="13" t="s">
        <v>30</v>
      </c>
      <c r="AX214" s="13" t="s">
        <v>74</v>
      </c>
      <c r="AY214" s="141" t="s">
        <v>163</v>
      </c>
    </row>
    <row r="215" spans="1:65" s="14" customFormat="1">
      <c r="B215" s="222"/>
      <c r="C215" s="223"/>
      <c r="D215" s="218" t="s">
        <v>171</v>
      </c>
      <c r="E215" s="224" t="s">
        <v>1</v>
      </c>
      <c r="F215" s="225" t="s">
        <v>173</v>
      </c>
      <c r="G215" s="223"/>
      <c r="H215" s="226">
        <v>47.4</v>
      </c>
      <c r="I215" s="223"/>
      <c r="J215" s="223"/>
      <c r="K215" s="223"/>
      <c r="L215" s="145"/>
      <c r="M215" s="147"/>
      <c r="N215" s="148"/>
      <c r="O215" s="148"/>
      <c r="P215" s="148"/>
      <c r="Q215" s="148"/>
      <c r="R215" s="148"/>
      <c r="S215" s="148"/>
      <c r="T215" s="149"/>
      <c r="AT215" s="146" t="s">
        <v>171</v>
      </c>
      <c r="AU215" s="146" t="s">
        <v>83</v>
      </c>
      <c r="AV215" s="14" t="s">
        <v>174</v>
      </c>
      <c r="AW215" s="14" t="s">
        <v>30</v>
      </c>
      <c r="AX215" s="14" t="s">
        <v>8</v>
      </c>
      <c r="AY215" s="146" t="s">
        <v>163</v>
      </c>
    </row>
    <row r="216" spans="1:65" s="2" customFormat="1" ht="24.2" customHeight="1">
      <c r="A216" s="29"/>
      <c r="B216" s="190"/>
      <c r="C216" s="210" t="s">
        <v>287</v>
      </c>
      <c r="D216" s="210" t="s">
        <v>165</v>
      </c>
      <c r="E216" s="211" t="s">
        <v>723</v>
      </c>
      <c r="F216" s="212" t="s">
        <v>724</v>
      </c>
      <c r="G216" s="213" t="s">
        <v>383</v>
      </c>
      <c r="H216" s="214">
        <v>6</v>
      </c>
      <c r="I216" s="175"/>
      <c r="J216" s="215">
        <f>ROUND(I216*H216,0)</f>
        <v>0</v>
      </c>
      <c r="K216" s="212" t="s">
        <v>178</v>
      </c>
      <c r="L216" s="30"/>
      <c r="M216" s="134" t="s">
        <v>1</v>
      </c>
      <c r="N216" s="135" t="s">
        <v>39</v>
      </c>
      <c r="O216" s="136">
        <v>0.13</v>
      </c>
      <c r="P216" s="136">
        <f>O216*H216</f>
        <v>0.78</v>
      </c>
      <c r="Q216" s="136">
        <v>2.459E-5</v>
      </c>
      <c r="R216" s="136">
        <f>Q216*H216</f>
        <v>1.4753999999999999E-4</v>
      </c>
      <c r="S216" s="136">
        <v>0</v>
      </c>
      <c r="T216" s="137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38" t="s">
        <v>169</v>
      </c>
      <c r="AT216" s="138" t="s">
        <v>165</v>
      </c>
      <c r="AU216" s="138" t="s">
        <v>83</v>
      </c>
      <c r="AY216" s="17" t="s">
        <v>163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7" t="s">
        <v>8</v>
      </c>
      <c r="BK216" s="139">
        <f>ROUND(I216*H216,0)</f>
        <v>0</v>
      </c>
      <c r="BL216" s="17" t="s">
        <v>169</v>
      </c>
      <c r="BM216" s="138" t="s">
        <v>725</v>
      </c>
    </row>
    <row r="217" spans="1:65" s="13" customFormat="1">
      <c r="B217" s="216"/>
      <c r="C217" s="217"/>
      <c r="D217" s="218" t="s">
        <v>171</v>
      </c>
      <c r="E217" s="219" t="s">
        <v>1</v>
      </c>
      <c r="F217" s="220" t="s">
        <v>726</v>
      </c>
      <c r="G217" s="217"/>
      <c r="H217" s="221">
        <v>6</v>
      </c>
      <c r="I217" s="217"/>
      <c r="J217" s="217"/>
      <c r="K217" s="217"/>
      <c r="L217" s="140"/>
      <c r="M217" s="142"/>
      <c r="N217" s="143"/>
      <c r="O217" s="143"/>
      <c r="P217" s="143"/>
      <c r="Q217" s="143"/>
      <c r="R217" s="143"/>
      <c r="S217" s="143"/>
      <c r="T217" s="144"/>
      <c r="AT217" s="141" t="s">
        <v>171</v>
      </c>
      <c r="AU217" s="141" t="s">
        <v>83</v>
      </c>
      <c r="AV217" s="13" t="s">
        <v>83</v>
      </c>
      <c r="AW217" s="13" t="s">
        <v>30</v>
      </c>
      <c r="AX217" s="13" t="s">
        <v>8</v>
      </c>
      <c r="AY217" s="141" t="s">
        <v>163</v>
      </c>
    </row>
    <row r="218" spans="1:65" s="2" customFormat="1" ht="14.45" customHeight="1">
      <c r="A218" s="29"/>
      <c r="B218" s="190"/>
      <c r="C218" s="210" t="s">
        <v>294</v>
      </c>
      <c r="D218" s="210" t="s">
        <v>165</v>
      </c>
      <c r="E218" s="211" t="s">
        <v>727</v>
      </c>
      <c r="F218" s="212" t="s">
        <v>728</v>
      </c>
      <c r="G218" s="213" t="s">
        <v>383</v>
      </c>
      <c r="H218" s="214">
        <v>6</v>
      </c>
      <c r="I218" s="175"/>
      <c r="J218" s="215">
        <f>ROUND(I218*H218,0)</f>
        <v>0</v>
      </c>
      <c r="K218" s="212" t="s">
        <v>178</v>
      </c>
      <c r="L218" s="30"/>
      <c r="M218" s="134" t="s">
        <v>1</v>
      </c>
      <c r="N218" s="135" t="s">
        <v>39</v>
      </c>
      <c r="O218" s="136">
        <v>6.3E-2</v>
      </c>
      <c r="P218" s="136">
        <f>O218*H218</f>
        <v>0.378</v>
      </c>
      <c r="Q218" s="136">
        <v>4.2000000000000002E-4</v>
      </c>
      <c r="R218" s="136">
        <f>Q218*H218</f>
        <v>2.5200000000000001E-3</v>
      </c>
      <c r="S218" s="136">
        <v>0</v>
      </c>
      <c r="T218" s="137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38" t="s">
        <v>169</v>
      </c>
      <c r="AT218" s="138" t="s">
        <v>165</v>
      </c>
      <c r="AU218" s="138" t="s">
        <v>83</v>
      </c>
      <c r="AY218" s="17" t="s">
        <v>163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7" t="s">
        <v>8</v>
      </c>
      <c r="BK218" s="139">
        <f>ROUND(I218*H218,0)</f>
        <v>0</v>
      </c>
      <c r="BL218" s="17" t="s">
        <v>169</v>
      </c>
      <c r="BM218" s="138" t="s">
        <v>729</v>
      </c>
    </row>
    <row r="219" spans="1:65" s="13" customFormat="1">
      <c r="B219" s="216"/>
      <c r="C219" s="217"/>
      <c r="D219" s="218" t="s">
        <v>171</v>
      </c>
      <c r="E219" s="219" t="s">
        <v>1</v>
      </c>
      <c r="F219" s="220" t="s">
        <v>726</v>
      </c>
      <c r="G219" s="217"/>
      <c r="H219" s="221">
        <v>6</v>
      </c>
      <c r="I219" s="217"/>
      <c r="J219" s="217"/>
      <c r="K219" s="217"/>
      <c r="L219" s="140"/>
      <c r="M219" s="142"/>
      <c r="N219" s="143"/>
      <c r="O219" s="143"/>
      <c r="P219" s="143"/>
      <c r="Q219" s="143"/>
      <c r="R219" s="143"/>
      <c r="S219" s="143"/>
      <c r="T219" s="144"/>
      <c r="AT219" s="141" t="s">
        <v>171</v>
      </c>
      <c r="AU219" s="141" t="s">
        <v>83</v>
      </c>
      <c r="AV219" s="13" t="s">
        <v>83</v>
      </c>
      <c r="AW219" s="13" t="s">
        <v>30</v>
      </c>
      <c r="AX219" s="13" t="s">
        <v>8</v>
      </c>
      <c r="AY219" s="141" t="s">
        <v>163</v>
      </c>
    </row>
    <row r="220" spans="1:65" s="2" customFormat="1" ht="24.2" customHeight="1">
      <c r="A220" s="29"/>
      <c r="B220" s="190"/>
      <c r="C220" s="210" t="s">
        <v>318</v>
      </c>
      <c r="D220" s="210" t="s">
        <v>165</v>
      </c>
      <c r="E220" s="211" t="s">
        <v>730</v>
      </c>
      <c r="F220" s="212" t="s">
        <v>731</v>
      </c>
      <c r="G220" s="213" t="s">
        <v>168</v>
      </c>
      <c r="H220" s="214">
        <v>8.4700000000000006</v>
      </c>
      <c r="I220" s="175"/>
      <c r="J220" s="215">
        <f>ROUND(I220*H220,0)</f>
        <v>0</v>
      </c>
      <c r="K220" s="212" t="s">
        <v>178</v>
      </c>
      <c r="L220" s="30"/>
      <c r="M220" s="134" t="s">
        <v>1</v>
      </c>
      <c r="N220" s="135" t="s">
        <v>39</v>
      </c>
      <c r="O220" s="136">
        <v>2.605</v>
      </c>
      <c r="P220" s="136">
        <f>O220*H220</f>
        <v>22.064350000000001</v>
      </c>
      <c r="Q220" s="136">
        <v>0</v>
      </c>
      <c r="R220" s="136">
        <f>Q220*H220</f>
        <v>0</v>
      </c>
      <c r="S220" s="136">
        <v>2.5</v>
      </c>
      <c r="T220" s="137">
        <f>S220*H220</f>
        <v>21.175000000000001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38" t="s">
        <v>169</v>
      </c>
      <c r="AT220" s="138" t="s">
        <v>165</v>
      </c>
      <c r="AU220" s="138" t="s">
        <v>83</v>
      </c>
      <c r="AY220" s="17" t="s">
        <v>163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7" t="s">
        <v>8</v>
      </c>
      <c r="BK220" s="139">
        <f>ROUND(I220*H220,0)</f>
        <v>0</v>
      </c>
      <c r="BL220" s="17" t="s">
        <v>169</v>
      </c>
      <c r="BM220" s="138" t="s">
        <v>732</v>
      </c>
    </row>
    <row r="221" spans="1:65" s="13" customFormat="1">
      <c r="B221" s="216"/>
      <c r="C221" s="217"/>
      <c r="D221" s="218" t="s">
        <v>171</v>
      </c>
      <c r="E221" s="219" t="s">
        <v>1</v>
      </c>
      <c r="F221" s="220" t="s">
        <v>733</v>
      </c>
      <c r="G221" s="217"/>
      <c r="H221" s="221">
        <v>8.4700000000000006</v>
      </c>
      <c r="I221" s="217"/>
      <c r="J221" s="217"/>
      <c r="K221" s="217"/>
      <c r="L221" s="140"/>
      <c r="M221" s="142"/>
      <c r="N221" s="143"/>
      <c r="O221" s="143"/>
      <c r="P221" s="143"/>
      <c r="Q221" s="143"/>
      <c r="R221" s="143"/>
      <c r="S221" s="143"/>
      <c r="T221" s="144"/>
      <c r="AT221" s="141" t="s">
        <v>171</v>
      </c>
      <c r="AU221" s="141" t="s">
        <v>83</v>
      </c>
      <c r="AV221" s="13" t="s">
        <v>83</v>
      </c>
      <c r="AW221" s="13" t="s">
        <v>30</v>
      </c>
      <c r="AX221" s="13" t="s">
        <v>8</v>
      </c>
      <c r="AY221" s="141" t="s">
        <v>163</v>
      </c>
    </row>
    <row r="222" spans="1:65" s="2" customFormat="1" ht="14.45" customHeight="1">
      <c r="A222" s="29"/>
      <c r="B222" s="190"/>
      <c r="C222" s="210" t="s">
        <v>323</v>
      </c>
      <c r="D222" s="210" t="s">
        <v>165</v>
      </c>
      <c r="E222" s="211" t="s">
        <v>734</v>
      </c>
      <c r="F222" s="212" t="s">
        <v>735</v>
      </c>
      <c r="G222" s="213" t="s">
        <v>383</v>
      </c>
      <c r="H222" s="214">
        <v>3</v>
      </c>
      <c r="I222" s="175"/>
      <c r="J222" s="215">
        <f>ROUND(I222*H222,0)</f>
        <v>0</v>
      </c>
      <c r="K222" s="212" t="s">
        <v>178</v>
      </c>
      <c r="L222" s="30"/>
      <c r="M222" s="134" t="s">
        <v>1</v>
      </c>
      <c r="N222" s="135" t="s">
        <v>39</v>
      </c>
      <c r="O222" s="136">
        <v>3.6120000000000001</v>
      </c>
      <c r="P222" s="136">
        <f>O222*H222</f>
        <v>10.836</v>
      </c>
      <c r="Q222" s="136">
        <v>0</v>
      </c>
      <c r="R222" s="136">
        <f>Q222*H222</f>
        <v>0</v>
      </c>
      <c r="S222" s="136">
        <v>0.4</v>
      </c>
      <c r="T222" s="137">
        <f>S222*H222</f>
        <v>1.2000000000000002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38" t="s">
        <v>169</v>
      </c>
      <c r="AT222" s="138" t="s">
        <v>165</v>
      </c>
      <c r="AU222" s="138" t="s">
        <v>83</v>
      </c>
      <c r="AY222" s="17" t="s">
        <v>163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7" t="s">
        <v>8</v>
      </c>
      <c r="BK222" s="139">
        <f>ROUND(I222*H222,0)</f>
        <v>0</v>
      </c>
      <c r="BL222" s="17" t="s">
        <v>169</v>
      </c>
      <c r="BM222" s="138" t="s">
        <v>736</v>
      </c>
    </row>
    <row r="223" spans="1:65" s="13" customFormat="1">
      <c r="B223" s="216"/>
      <c r="C223" s="217"/>
      <c r="D223" s="218" t="s">
        <v>171</v>
      </c>
      <c r="E223" s="219" t="s">
        <v>1</v>
      </c>
      <c r="F223" s="220" t="s">
        <v>737</v>
      </c>
      <c r="G223" s="217"/>
      <c r="H223" s="221">
        <v>3</v>
      </c>
      <c r="I223" s="217"/>
      <c r="J223" s="217"/>
      <c r="K223" s="217"/>
      <c r="L223" s="140"/>
      <c r="M223" s="142"/>
      <c r="N223" s="143"/>
      <c r="O223" s="143"/>
      <c r="P223" s="143"/>
      <c r="Q223" s="143"/>
      <c r="R223" s="143"/>
      <c r="S223" s="143"/>
      <c r="T223" s="144"/>
      <c r="AT223" s="141" t="s">
        <v>171</v>
      </c>
      <c r="AU223" s="141" t="s">
        <v>83</v>
      </c>
      <c r="AV223" s="13" t="s">
        <v>83</v>
      </c>
      <c r="AW223" s="13" t="s">
        <v>30</v>
      </c>
      <c r="AX223" s="13" t="s">
        <v>8</v>
      </c>
      <c r="AY223" s="141" t="s">
        <v>163</v>
      </c>
    </row>
    <row r="224" spans="1:65" s="12" customFormat="1" ht="22.9" customHeight="1">
      <c r="B224" s="203"/>
      <c r="C224" s="204"/>
      <c r="D224" s="205" t="s">
        <v>73</v>
      </c>
      <c r="E224" s="208" t="s">
        <v>405</v>
      </c>
      <c r="F224" s="208" t="s">
        <v>406</v>
      </c>
      <c r="G224" s="204"/>
      <c r="H224" s="204"/>
      <c r="I224" s="204"/>
      <c r="J224" s="209">
        <f>BK224</f>
        <v>0</v>
      </c>
      <c r="K224" s="204"/>
      <c r="L224" s="126"/>
      <c r="M224" s="128"/>
      <c r="N224" s="129"/>
      <c r="O224" s="129"/>
      <c r="P224" s="130">
        <f>SUM(P225:P228)</f>
        <v>2.6626250000000002</v>
      </c>
      <c r="Q224" s="129"/>
      <c r="R224" s="130">
        <f>SUM(R225:R228)</f>
        <v>0</v>
      </c>
      <c r="S224" s="129"/>
      <c r="T224" s="131">
        <f>SUM(T225:T228)</f>
        <v>0</v>
      </c>
      <c r="AR224" s="127" t="s">
        <v>8</v>
      </c>
      <c r="AT224" s="132" t="s">
        <v>73</v>
      </c>
      <c r="AU224" s="132" t="s">
        <v>8</v>
      </c>
      <c r="AY224" s="127" t="s">
        <v>163</v>
      </c>
      <c r="BK224" s="133">
        <f>SUM(BK225:BK228)</f>
        <v>0</v>
      </c>
    </row>
    <row r="225" spans="1:65" s="2" customFormat="1" ht="14.45" customHeight="1">
      <c r="A225" s="29"/>
      <c r="B225" s="190"/>
      <c r="C225" s="210" t="s">
        <v>327</v>
      </c>
      <c r="D225" s="210" t="s">
        <v>165</v>
      </c>
      <c r="E225" s="211" t="s">
        <v>408</v>
      </c>
      <c r="F225" s="212" t="s">
        <v>409</v>
      </c>
      <c r="G225" s="213" t="s">
        <v>213</v>
      </c>
      <c r="H225" s="214">
        <v>22.375</v>
      </c>
      <c r="I225" s="175"/>
      <c r="J225" s="215">
        <f>ROUND(I225*H225,0)</f>
        <v>0</v>
      </c>
      <c r="K225" s="212" t="s">
        <v>178</v>
      </c>
      <c r="L225" s="30"/>
      <c r="M225" s="134" t="s">
        <v>1</v>
      </c>
      <c r="N225" s="135" t="s">
        <v>39</v>
      </c>
      <c r="O225" s="136">
        <v>3.2000000000000001E-2</v>
      </c>
      <c r="P225" s="136">
        <f>O225*H225</f>
        <v>0.71599999999999997</v>
      </c>
      <c r="Q225" s="136">
        <v>0</v>
      </c>
      <c r="R225" s="136">
        <f>Q225*H225</f>
        <v>0</v>
      </c>
      <c r="S225" s="136">
        <v>0</v>
      </c>
      <c r="T225" s="137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38" t="s">
        <v>169</v>
      </c>
      <c r="AT225" s="138" t="s">
        <v>165</v>
      </c>
      <c r="AU225" s="138" t="s">
        <v>83</v>
      </c>
      <c r="AY225" s="17" t="s">
        <v>163</v>
      </c>
      <c r="BE225" s="139">
        <f>IF(N225="základní",J225,0)</f>
        <v>0</v>
      </c>
      <c r="BF225" s="139">
        <f>IF(N225="snížená",J225,0)</f>
        <v>0</v>
      </c>
      <c r="BG225" s="139">
        <f>IF(N225="zákl. přenesená",J225,0)</f>
        <v>0</v>
      </c>
      <c r="BH225" s="139">
        <f>IF(N225="sníž. přenesená",J225,0)</f>
        <v>0</v>
      </c>
      <c r="BI225" s="139">
        <f>IF(N225="nulová",J225,0)</f>
        <v>0</v>
      </c>
      <c r="BJ225" s="17" t="s">
        <v>8</v>
      </c>
      <c r="BK225" s="139">
        <f>ROUND(I225*H225,0)</f>
        <v>0</v>
      </c>
      <c r="BL225" s="17" t="s">
        <v>169</v>
      </c>
      <c r="BM225" s="138" t="s">
        <v>738</v>
      </c>
    </row>
    <row r="226" spans="1:65" s="2" customFormat="1" ht="24.2" customHeight="1">
      <c r="A226" s="29"/>
      <c r="B226" s="190"/>
      <c r="C226" s="210" t="s">
        <v>332</v>
      </c>
      <c r="D226" s="210" t="s">
        <v>165</v>
      </c>
      <c r="E226" s="211" t="s">
        <v>412</v>
      </c>
      <c r="F226" s="212" t="s">
        <v>413</v>
      </c>
      <c r="G226" s="213" t="s">
        <v>213</v>
      </c>
      <c r="H226" s="214">
        <v>648.875</v>
      </c>
      <c r="I226" s="175"/>
      <c r="J226" s="215">
        <f>ROUND(I226*H226,0)</f>
        <v>0</v>
      </c>
      <c r="K226" s="212" t="s">
        <v>178</v>
      </c>
      <c r="L226" s="30"/>
      <c r="M226" s="134" t="s">
        <v>1</v>
      </c>
      <c r="N226" s="135" t="s">
        <v>39</v>
      </c>
      <c r="O226" s="136">
        <v>3.0000000000000001E-3</v>
      </c>
      <c r="P226" s="136">
        <f>O226*H226</f>
        <v>1.946625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38" t="s">
        <v>169</v>
      </c>
      <c r="AT226" s="138" t="s">
        <v>165</v>
      </c>
      <c r="AU226" s="138" t="s">
        <v>83</v>
      </c>
      <c r="AY226" s="17" t="s">
        <v>163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7" t="s">
        <v>8</v>
      </c>
      <c r="BK226" s="139">
        <f>ROUND(I226*H226,0)</f>
        <v>0</v>
      </c>
      <c r="BL226" s="17" t="s">
        <v>169</v>
      </c>
      <c r="BM226" s="138" t="s">
        <v>739</v>
      </c>
    </row>
    <row r="227" spans="1:65" s="13" customFormat="1">
      <c r="B227" s="216"/>
      <c r="C227" s="217"/>
      <c r="D227" s="218" t="s">
        <v>171</v>
      </c>
      <c r="E227" s="217"/>
      <c r="F227" s="220" t="s">
        <v>740</v>
      </c>
      <c r="G227" s="217"/>
      <c r="H227" s="221">
        <v>648.875</v>
      </c>
      <c r="I227" s="217"/>
      <c r="J227" s="217"/>
      <c r="K227" s="217"/>
      <c r="L227" s="140"/>
      <c r="M227" s="142"/>
      <c r="N227" s="143"/>
      <c r="O227" s="143"/>
      <c r="P227" s="143"/>
      <c r="Q227" s="143"/>
      <c r="R227" s="143"/>
      <c r="S227" s="143"/>
      <c r="T227" s="144"/>
      <c r="AT227" s="141" t="s">
        <v>171</v>
      </c>
      <c r="AU227" s="141" t="s">
        <v>83</v>
      </c>
      <c r="AV227" s="13" t="s">
        <v>83</v>
      </c>
      <c r="AW227" s="13" t="s">
        <v>3</v>
      </c>
      <c r="AX227" s="13" t="s">
        <v>8</v>
      </c>
      <c r="AY227" s="141" t="s">
        <v>163</v>
      </c>
    </row>
    <row r="228" spans="1:65" s="2" customFormat="1" ht="37.9" customHeight="1">
      <c r="A228" s="29"/>
      <c r="B228" s="190"/>
      <c r="C228" s="210" t="s">
        <v>336</v>
      </c>
      <c r="D228" s="210" t="s">
        <v>165</v>
      </c>
      <c r="E228" s="211" t="s">
        <v>417</v>
      </c>
      <c r="F228" s="212" t="s">
        <v>418</v>
      </c>
      <c r="G228" s="213" t="s">
        <v>213</v>
      </c>
      <c r="H228" s="214">
        <v>22.375</v>
      </c>
      <c r="I228" s="175"/>
      <c r="J228" s="215">
        <f>ROUND(I228*H228,0)</f>
        <v>0</v>
      </c>
      <c r="K228" s="212" t="s">
        <v>178</v>
      </c>
      <c r="L228" s="30"/>
      <c r="M228" s="134" t="s">
        <v>1</v>
      </c>
      <c r="N228" s="135" t="s">
        <v>39</v>
      </c>
      <c r="O228" s="136">
        <v>0</v>
      </c>
      <c r="P228" s="136">
        <f>O228*H228</f>
        <v>0</v>
      </c>
      <c r="Q228" s="136">
        <v>0</v>
      </c>
      <c r="R228" s="136">
        <f>Q228*H228</f>
        <v>0</v>
      </c>
      <c r="S228" s="136">
        <v>0</v>
      </c>
      <c r="T228" s="137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38" t="s">
        <v>169</v>
      </c>
      <c r="AT228" s="138" t="s">
        <v>165</v>
      </c>
      <c r="AU228" s="138" t="s">
        <v>83</v>
      </c>
      <c r="AY228" s="17" t="s">
        <v>163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7" t="s">
        <v>8</v>
      </c>
      <c r="BK228" s="139">
        <f>ROUND(I228*H228,0)</f>
        <v>0</v>
      </c>
      <c r="BL228" s="17" t="s">
        <v>169</v>
      </c>
      <c r="BM228" s="138" t="s">
        <v>741</v>
      </c>
    </row>
    <row r="229" spans="1:65" s="12" customFormat="1" ht="22.9" customHeight="1">
      <c r="B229" s="203"/>
      <c r="C229" s="204"/>
      <c r="D229" s="205" t="s">
        <v>73</v>
      </c>
      <c r="E229" s="208" t="s">
        <v>424</v>
      </c>
      <c r="F229" s="208" t="s">
        <v>425</v>
      </c>
      <c r="G229" s="204"/>
      <c r="H229" s="204"/>
      <c r="I229" s="204"/>
      <c r="J229" s="209">
        <f>BK229</f>
        <v>0</v>
      </c>
      <c r="K229" s="204"/>
      <c r="L229" s="126"/>
      <c r="M229" s="128"/>
      <c r="N229" s="129"/>
      <c r="O229" s="129"/>
      <c r="P229" s="130">
        <f>P230</f>
        <v>82.720950000000002</v>
      </c>
      <c r="Q229" s="129"/>
      <c r="R229" s="130">
        <f>R230</f>
        <v>0</v>
      </c>
      <c r="S229" s="129"/>
      <c r="T229" s="131">
        <f>T230</f>
        <v>0</v>
      </c>
      <c r="AR229" s="127" t="s">
        <v>8</v>
      </c>
      <c r="AT229" s="132" t="s">
        <v>73</v>
      </c>
      <c r="AU229" s="132" t="s">
        <v>8</v>
      </c>
      <c r="AY229" s="127" t="s">
        <v>163</v>
      </c>
      <c r="BK229" s="133">
        <f>BK230</f>
        <v>0</v>
      </c>
    </row>
    <row r="230" spans="1:65" s="2" customFormat="1" ht="24.2" customHeight="1">
      <c r="A230" s="29"/>
      <c r="B230" s="190"/>
      <c r="C230" s="210" t="s">
        <v>342</v>
      </c>
      <c r="D230" s="210" t="s">
        <v>165</v>
      </c>
      <c r="E230" s="211" t="s">
        <v>742</v>
      </c>
      <c r="F230" s="212" t="s">
        <v>743</v>
      </c>
      <c r="G230" s="213" t="s">
        <v>213</v>
      </c>
      <c r="H230" s="214">
        <v>127.26300000000001</v>
      </c>
      <c r="I230" s="175"/>
      <c r="J230" s="215">
        <f>ROUND(I230*H230,0)</f>
        <v>0</v>
      </c>
      <c r="K230" s="212" t="s">
        <v>178</v>
      </c>
      <c r="L230" s="30"/>
      <c r="M230" s="134" t="s">
        <v>1</v>
      </c>
      <c r="N230" s="135" t="s">
        <v>39</v>
      </c>
      <c r="O230" s="136">
        <v>0.65</v>
      </c>
      <c r="P230" s="136">
        <f>O230*H230</f>
        <v>82.720950000000002</v>
      </c>
      <c r="Q230" s="136">
        <v>0</v>
      </c>
      <c r="R230" s="136">
        <f>Q230*H230</f>
        <v>0</v>
      </c>
      <c r="S230" s="136">
        <v>0</v>
      </c>
      <c r="T230" s="137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38" t="s">
        <v>169</v>
      </c>
      <c r="AT230" s="138" t="s">
        <v>165</v>
      </c>
      <c r="AU230" s="138" t="s">
        <v>83</v>
      </c>
      <c r="AY230" s="17" t="s">
        <v>163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7" t="s">
        <v>8</v>
      </c>
      <c r="BK230" s="139">
        <f>ROUND(I230*H230,0)</f>
        <v>0</v>
      </c>
      <c r="BL230" s="17" t="s">
        <v>169</v>
      </c>
      <c r="BM230" s="138" t="s">
        <v>744</v>
      </c>
    </row>
    <row r="231" spans="1:65" s="12" customFormat="1" ht="25.9" customHeight="1">
      <c r="B231" s="203"/>
      <c r="C231" s="204"/>
      <c r="D231" s="205" t="s">
        <v>73</v>
      </c>
      <c r="E231" s="206" t="s">
        <v>434</v>
      </c>
      <c r="F231" s="206" t="s">
        <v>435</v>
      </c>
      <c r="G231" s="204"/>
      <c r="H231" s="204"/>
      <c r="I231" s="204"/>
      <c r="J231" s="207">
        <f>BK231</f>
        <v>0</v>
      </c>
      <c r="K231" s="204"/>
      <c r="L231" s="126"/>
      <c r="M231" s="128"/>
      <c r="N231" s="129"/>
      <c r="O231" s="129"/>
      <c r="P231" s="130">
        <f>P232+P241+P255+P274</f>
        <v>75.441914999999995</v>
      </c>
      <c r="Q231" s="129"/>
      <c r="R231" s="130">
        <f>R232+R241+R255+R274</f>
        <v>0.17226064904999999</v>
      </c>
      <c r="S231" s="129"/>
      <c r="T231" s="131">
        <f>T232+T241+T255+T274</f>
        <v>0</v>
      </c>
      <c r="AR231" s="127" t="s">
        <v>83</v>
      </c>
      <c r="AT231" s="132" t="s">
        <v>73</v>
      </c>
      <c r="AU231" s="132" t="s">
        <v>74</v>
      </c>
      <c r="AY231" s="127" t="s">
        <v>163</v>
      </c>
      <c r="BK231" s="133">
        <f>BK232+BK241+BK255+BK274</f>
        <v>0</v>
      </c>
    </row>
    <row r="232" spans="1:65" s="12" customFormat="1" ht="22.9" customHeight="1">
      <c r="B232" s="203"/>
      <c r="C232" s="204"/>
      <c r="D232" s="205" t="s">
        <v>73</v>
      </c>
      <c r="E232" s="208" t="s">
        <v>436</v>
      </c>
      <c r="F232" s="208" t="s">
        <v>437</v>
      </c>
      <c r="G232" s="204"/>
      <c r="H232" s="204"/>
      <c r="I232" s="204"/>
      <c r="J232" s="209">
        <f>BK232</f>
        <v>0</v>
      </c>
      <c r="K232" s="204"/>
      <c r="L232" s="126"/>
      <c r="M232" s="128"/>
      <c r="N232" s="129"/>
      <c r="O232" s="129"/>
      <c r="P232" s="130">
        <f>SUM(P233:P240)</f>
        <v>3.2923430000000002</v>
      </c>
      <c r="Q232" s="129"/>
      <c r="R232" s="130">
        <f>SUM(R233:R240)</f>
        <v>2.86188E-2</v>
      </c>
      <c r="S232" s="129"/>
      <c r="T232" s="131">
        <f>SUM(T233:T240)</f>
        <v>0</v>
      </c>
      <c r="AR232" s="127" t="s">
        <v>83</v>
      </c>
      <c r="AT232" s="132" t="s">
        <v>73</v>
      </c>
      <c r="AU232" s="132" t="s">
        <v>8</v>
      </c>
      <c r="AY232" s="127" t="s">
        <v>163</v>
      </c>
      <c r="BK232" s="133">
        <f>SUM(BK233:BK240)</f>
        <v>0</v>
      </c>
    </row>
    <row r="233" spans="1:65" s="2" customFormat="1" ht="24.2" customHeight="1">
      <c r="A233" s="29"/>
      <c r="B233" s="190"/>
      <c r="C233" s="210" t="s">
        <v>357</v>
      </c>
      <c r="D233" s="210" t="s">
        <v>165</v>
      </c>
      <c r="E233" s="211" t="s">
        <v>445</v>
      </c>
      <c r="F233" s="212" t="s">
        <v>446</v>
      </c>
      <c r="G233" s="213" t="s">
        <v>234</v>
      </c>
      <c r="H233" s="214">
        <v>11.85</v>
      </c>
      <c r="I233" s="175"/>
      <c r="J233" s="215">
        <f>ROUND(I233*H233,0)</f>
        <v>0</v>
      </c>
      <c r="K233" s="212" t="s">
        <v>178</v>
      </c>
      <c r="L233" s="30"/>
      <c r="M233" s="134" t="s">
        <v>1</v>
      </c>
      <c r="N233" s="135" t="s">
        <v>39</v>
      </c>
      <c r="O233" s="136">
        <v>0.27400000000000002</v>
      </c>
      <c r="P233" s="136">
        <f>O233*H233</f>
        <v>3.2469000000000001</v>
      </c>
      <c r="Q233" s="136">
        <v>0</v>
      </c>
      <c r="R233" s="136">
        <f>Q233*H233</f>
        <v>0</v>
      </c>
      <c r="S233" s="136">
        <v>0</v>
      </c>
      <c r="T233" s="137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38" t="s">
        <v>237</v>
      </c>
      <c r="AT233" s="138" t="s">
        <v>165</v>
      </c>
      <c r="AU233" s="138" t="s">
        <v>83</v>
      </c>
      <c r="AY233" s="17" t="s">
        <v>163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7" t="s">
        <v>8</v>
      </c>
      <c r="BK233" s="139">
        <f>ROUND(I233*H233,0)</f>
        <v>0</v>
      </c>
      <c r="BL233" s="17" t="s">
        <v>237</v>
      </c>
      <c r="BM233" s="138" t="s">
        <v>745</v>
      </c>
    </row>
    <row r="234" spans="1:65" s="13" customFormat="1">
      <c r="B234" s="216"/>
      <c r="C234" s="217"/>
      <c r="D234" s="218" t="s">
        <v>171</v>
      </c>
      <c r="E234" s="219" t="s">
        <v>1</v>
      </c>
      <c r="F234" s="220" t="s">
        <v>710</v>
      </c>
      <c r="G234" s="217"/>
      <c r="H234" s="221">
        <v>7.5</v>
      </c>
      <c r="I234" s="217"/>
      <c r="J234" s="217"/>
      <c r="K234" s="217"/>
      <c r="L234" s="140"/>
      <c r="M234" s="142"/>
      <c r="N234" s="143"/>
      <c r="O234" s="143"/>
      <c r="P234" s="143"/>
      <c r="Q234" s="143"/>
      <c r="R234" s="143"/>
      <c r="S234" s="143"/>
      <c r="T234" s="144"/>
      <c r="AT234" s="141" t="s">
        <v>171</v>
      </c>
      <c r="AU234" s="141" t="s">
        <v>83</v>
      </c>
      <c r="AV234" s="13" t="s">
        <v>83</v>
      </c>
      <c r="AW234" s="13" t="s">
        <v>30</v>
      </c>
      <c r="AX234" s="13" t="s">
        <v>74</v>
      </c>
      <c r="AY234" s="141" t="s">
        <v>163</v>
      </c>
    </row>
    <row r="235" spans="1:65" s="13" customFormat="1">
      <c r="B235" s="216"/>
      <c r="C235" s="217"/>
      <c r="D235" s="218" t="s">
        <v>171</v>
      </c>
      <c r="E235" s="219" t="s">
        <v>1</v>
      </c>
      <c r="F235" s="220" t="s">
        <v>711</v>
      </c>
      <c r="G235" s="217"/>
      <c r="H235" s="221">
        <v>3.85</v>
      </c>
      <c r="I235" s="217"/>
      <c r="J235" s="217"/>
      <c r="K235" s="217"/>
      <c r="L235" s="140"/>
      <c r="M235" s="142"/>
      <c r="N235" s="143"/>
      <c r="O235" s="143"/>
      <c r="P235" s="143"/>
      <c r="Q235" s="143"/>
      <c r="R235" s="143"/>
      <c r="S235" s="143"/>
      <c r="T235" s="144"/>
      <c r="AT235" s="141" t="s">
        <v>171</v>
      </c>
      <c r="AU235" s="141" t="s">
        <v>83</v>
      </c>
      <c r="AV235" s="13" t="s">
        <v>83</v>
      </c>
      <c r="AW235" s="13" t="s">
        <v>30</v>
      </c>
      <c r="AX235" s="13" t="s">
        <v>74</v>
      </c>
      <c r="AY235" s="141" t="s">
        <v>163</v>
      </c>
    </row>
    <row r="236" spans="1:65" s="13" customFormat="1">
      <c r="B236" s="216"/>
      <c r="C236" s="217"/>
      <c r="D236" s="218" t="s">
        <v>171</v>
      </c>
      <c r="E236" s="219" t="s">
        <v>1</v>
      </c>
      <c r="F236" s="220" t="s">
        <v>712</v>
      </c>
      <c r="G236" s="217"/>
      <c r="H236" s="221">
        <v>0.5</v>
      </c>
      <c r="I236" s="217"/>
      <c r="J236" s="217"/>
      <c r="K236" s="217"/>
      <c r="L236" s="140"/>
      <c r="M236" s="142"/>
      <c r="N236" s="143"/>
      <c r="O236" s="143"/>
      <c r="P236" s="143"/>
      <c r="Q236" s="143"/>
      <c r="R236" s="143"/>
      <c r="S236" s="143"/>
      <c r="T236" s="144"/>
      <c r="AT236" s="141" t="s">
        <v>171</v>
      </c>
      <c r="AU236" s="141" t="s">
        <v>83</v>
      </c>
      <c r="AV236" s="13" t="s">
        <v>83</v>
      </c>
      <c r="AW236" s="13" t="s">
        <v>30</v>
      </c>
      <c r="AX236" s="13" t="s">
        <v>74</v>
      </c>
      <c r="AY236" s="141" t="s">
        <v>163</v>
      </c>
    </row>
    <row r="237" spans="1:65" s="14" customFormat="1">
      <c r="B237" s="222"/>
      <c r="C237" s="223"/>
      <c r="D237" s="218" t="s">
        <v>171</v>
      </c>
      <c r="E237" s="224" t="s">
        <v>124</v>
      </c>
      <c r="F237" s="225" t="s">
        <v>173</v>
      </c>
      <c r="G237" s="223"/>
      <c r="H237" s="226">
        <v>11.85</v>
      </c>
      <c r="I237" s="223"/>
      <c r="J237" s="223"/>
      <c r="K237" s="223"/>
      <c r="L237" s="145"/>
      <c r="M237" s="147"/>
      <c r="N237" s="148"/>
      <c r="O237" s="148"/>
      <c r="P237" s="148"/>
      <c r="Q237" s="148"/>
      <c r="R237" s="148"/>
      <c r="S237" s="148"/>
      <c r="T237" s="149"/>
      <c r="AT237" s="146" t="s">
        <v>171</v>
      </c>
      <c r="AU237" s="146" t="s">
        <v>83</v>
      </c>
      <c r="AV237" s="14" t="s">
        <v>174</v>
      </c>
      <c r="AW237" s="14" t="s">
        <v>30</v>
      </c>
      <c r="AX237" s="14" t="s">
        <v>8</v>
      </c>
      <c r="AY237" s="146" t="s">
        <v>163</v>
      </c>
    </row>
    <row r="238" spans="1:65" s="2" customFormat="1" ht="14.45" customHeight="1">
      <c r="A238" s="29"/>
      <c r="B238" s="190"/>
      <c r="C238" s="227" t="s">
        <v>364</v>
      </c>
      <c r="D238" s="227" t="s">
        <v>238</v>
      </c>
      <c r="E238" s="228" t="s">
        <v>451</v>
      </c>
      <c r="F238" s="229" t="s">
        <v>452</v>
      </c>
      <c r="G238" s="230" t="s">
        <v>234</v>
      </c>
      <c r="H238" s="231">
        <v>13.628</v>
      </c>
      <c r="I238" s="176"/>
      <c r="J238" s="232">
        <f>ROUND(I238*H238,0)</f>
        <v>0</v>
      </c>
      <c r="K238" s="229" t="s">
        <v>178</v>
      </c>
      <c r="L238" s="150"/>
      <c r="M238" s="151" t="s">
        <v>1</v>
      </c>
      <c r="N238" s="152" t="s">
        <v>39</v>
      </c>
      <c r="O238" s="136">
        <v>0</v>
      </c>
      <c r="P238" s="136">
        <f>O238*H238</f>
        <v>0</v>
      </c>
      <c r="Q238" s="136">
        <v>2.0999999999999999E-3</v>
      </c>
      <c r="R238" s="136">
        <f>Q238*H238</f>
        <v>2.86188E-2</v>
      </c>
      <c r="S238" s="136">
        <v>0</v>
      </c>
      <c r="T238" s="137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38" t="s">
        <v>342</v>
      </c>
      <c r="AT238" s="138" t="s">
        <v>238</v>
      </c>
      <c r="AU238" s="138" t="s">
        <v>83</v>
      </c>
      <c r="AY238" s="17" t="s">
        <v>163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7" t="s">
        <v>8</v>
      </c>
      <c r="BK238" s="139">
        <f>ROUND(I238*H238,0)</f>
        <v>0</v>
      </c>
      <c r="BL238" s="17" t="s">
        <v>237</v>
      </c>
      <c r="BM238" s="138" t="s">
        <v>746</v>
      </c>
    </row>
    <row r="239" spans="1:65" s="13" customFormat="1">
      <c r="B239" s="216"/>
      <c r="C239" s="217"/>
      <c r="D239" s="218" t="s">
        <v>171</v>
      </c>
      <c r="E239" s="219" t="s">
        <v>1</v>
      </c>
      <c r="F239" s="220" t="s">
        <v>747</v>
      </c>
      <c r="G239" s="217"/>
      <c r="H239" s="221">
        <v>13.628</v>
      </c>
      <c r="I239" s="217"/>
      <c r="J239" s="217"/>
      <c r="K239" s="217"/>
      <c r="L239" s="140"/>
      <c r="M239" s="142"/>
      <c r="N239" s="143"/>
      <c r="O239" s="143"/>
      <c r="P239" s="143"/>
      <c r="Q239" s="143"/>
      <c r="R239" s="143"/>
      <c r="S239" s="143"/>
      <c r="T239" s="144"/>
      <c r="AT239" s="141" t="s">
        <v>171</v>
      </c>
      <c r="AU239" s="141" t="s">
        <v>83</v>
      </c>
      <c r="AV239" s="13" t="s">
        <v>83</v>
      </c>
      <c r="AW239" s="13" t="s">
        <v>30</v>
      </c>
      <c r="AX239" s="13" t="s">
        <v>8</v>
      </c>
      <c r="AY239" s="141" t="s">
        <v>163</v>
      </c>
    </row>
    <row r="240" spans="1:65" s="2" customFormat="1" ht="24.2" customHeight="1">
      <c r="A240" s="29"/>
      <c r="B240" s="190"/>
      <c r="C240" s="210" t="s">
        <v>368</v>
      </c>
      <c r="D240" s="210" t="s">
        <v>165</v>
      </c>
      <c r="E240" s="211" t="s">
        <v>456</v>
      </c>
      <c r="F240" s="212" t="s">
        <v>457</v>
      </c>
      <c r="G240" s="213" t="s">
        <v>213</v>
      </c>
      <c r="H240" s="214">
        <v>2.9000000000000001E-2</v>
      </c>
      <c r="I240" s="175"/>
      <c r="J240" s="215">
        <f>ROUND(I240*H240,0)</f>
        <v>0</v>
      </c>
      <c r="K240" s="212" t="s">
        <v>178</v>
      </c>
      <c r="L240" s="30"/>
      <c r="M240" s="134" t="s">
        <v>1</v>
      </c>
      <c r="N240" s="135" t="s">
        <v>39</v>
      </c>
      <c r="O240" s="136">
        <v>1.5669999999999999</v>
      </c>
      <c r="P240" s="136">
        <f>O240*H240</f>
        <v>4.5443000000000004E-2</v>
      </c>
      <c r="Q240" s="136">
        <v>0</v>
      </c>
      <c r="R240" s="136">
        <f>Q240*H240</f>
        <v>0</v>
      </c>
      <c r="S240" s="136">
        <v>0</v>
      </c>
      <c r="T240" s="137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38" t="s">
        <v>237</v>
      </c>
      <c r="AT240" s="138" t="s">
        <v>165</v>
      </c>
      <c r="AU240" s="138" t="s">
        <v>83</v>
      </c>
      <c r="AY240" s="17" t="s">
        <v>163</v>
      </c>
      <c r="BE240" s="139">
        <f>IF(N240="základní",J240,0)</f>
        <v>0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7" t="s">
        <v>8</v>
      </c>
      <c r="BK240" s="139">
        <f>ROUND(I240*H240,0)</f>
        <v>0</v>
      </c>
      <c r="BL240" s="17" t="s">
        <v>237</v>
      </c>
      <c r="BM240" s="138" t="s">
        <v>748</v>
      </c>
    </row>
    <row r="241" spans="1:65" s="12" customFormat="1" ht="22.9" customHeight="1">
      <c r="B241" s="203"/>
      <c r="C241" s="204"/>
      <c r="D241" s="205" t="s">
        <v>73</v>
      </c>
      <c r="E241" s="208" t="s">
        <v>749</v>
      </c>
      <c r="F241" s="208" t="s">
        <v>750</v>
      </c>
      <c r="G241" s="204"/>
      <c r="H241" s="204"/>
      <c r="I241" s="204"/>
      <c r="J241" s="209">
        <f>BK241</f>
        <v>0</v>
      </c>
      <c r="K241" s="204"/>
      <c r="L241" s="126"/>
      <c r="M241" s="128"/>
      <c r="N241" s="129"/>
      <c r="O241" s="129"/>
      <c r="P241" s="130">
        <f>SUM(P242:P254)</f>
        <v>2.3304100000000001</v>
      </c>
      <c r="Q241" s="129"/>
      <c r="R241" s="130">
        <f>SUM(R242:R254)</f>
        <v>8.6900000000000005E-2</v>
      </c>
      <c r="S241" s="129"/>
      <c r="T241" s="131">
        <f>SUM(T242:T254)</f>
        <v>0</v>
      </c>
      <c r="AR241" s="127" t="s">
        <v>83</v>
      </c>
      <c r="AT241" s="132" t="s">
        <v>73</v>
      </c>
      <c r="AU241" s="132" t="s">
        <v>8</v>
      </c>
      <c r="AY241" s="127" t="s">
        <v>163</v>
      </c>
      <c r="BK241" s="133">
        <f>SUM(BK242:BK254)</f>
        <v>0</v>
      </c>
    </row>
    <row r="242" spans="1:65" s="2" customFormat="1" ht="14.45" customHeight="1">
      <c r="A242" s="29"/>
      <c r="B242" s="190"/>
      <c r="C242" s="210" t="s">
        <v>374</v>
      </c>
      <c r="D242" s="210" t="s">
        <v>165</v>
      </c>
      <c r="E242" s="211" t="s">
        <v>751</v>
      </c>
      <c r="F242" s="212" t="s">
        <v>752</v>
      </c>
      <c r="G242" s="213" t="s">
        <v>168</v>
      </c>
      <c r="H242" s="214">
        <v>0.14299999999999999</v>
      </c>
      <c r="I242" s="175"/>
      <c r="J242" s="215">
        <f>ROUND(I242*H242,0)</f>
        <v>0</v>
      </c>
      <c r="K242" s="212" t="s">
        <v>178</v>
      </c>
      <c r="L242" s="30"/>
      <c r="M242" s="134" t="s">
        <v>1</v>
      </c>
      <c r="N242" s="135" t="s">
        <v>39</v>
      </c>
      <c r="O242" s="136">
        <v>3.4</v>
      </c>
      <c r="P242" s="136">
        <f>O242*H242</f>
        <v>0.48619999999999997</v>
      </c>
      <c r="Q242" s="136">
        <v>0</v>
      </c>
      <c r="R242" s="136">
        <f>Q242*H242</f>
        <v>0</v>
      </c>
      <c r="S242" s="136">
        <v>0</v>
      </c>
      <c r="T242" s="137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38" t="s">
        <v>237</v>
      </c>
      <c r="AT242" s="138" t="s">
        <v>165</v>
      </c>
      <c r="AU242" s="138" t="s">
        <v>83</v>
      </c>
      <c r="AY242" s="17" t="s">
        <v>163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7" t="s">
        <v>8</v>
      </c>
      <c r="BK242" s="139">
        <f>ROUND(I242*H242,0)</f>
        <v>0</v>
      </c>
      <c r="BL242" s="17" t="s">
        <v>237</v>
      </c>
      <c r="BM242" s="138" t="s">
        <v>753</v>
      </c>
    </row>
    <row r="243" spans="1:65" s="13" customFormat="1">
      <c r="B243" s="216"/>
      <c r="C243" s="217"/>
      <c r="D243" s="218" t="s">
        <v>171</v>
      </c>
      <c r="E243" s="219" t="s">
        <v>1</v>
      </c>
      <c r="F243" s="220" t="s">
        <v>754</v>
      </c>
      <c r="G243" s="217"/>
      <c r="H243" s="221">
        <v>4.1000000000000002E-2</v>
      </c>
      <c r="I243" s="217"/>
      <c r="J243" s="217"/>
      <c r="K243" s="217"/>
      <c r="L243" s="140"/>
      <c r="M243" s="142"/>
      <c r="N243" s="143"/>
      <c r="O243" s="143"/>
      <c r="P243" s="143"/>
      <c r="Q243" s="143"/>
      <c r="R243" s="143"/>
      <c r="S243" s="143"/>
      <c r="T243" s="144"/>
      <c r="AT243" s="141" t="s">
        <v>171</v>
      </c>
      <c r="AU243" s="141" t="s">
        <v>83</v>
      </c>
      <c r="AV243" s="13" t="s">
        <v>83</v>
      </c>
      <c r="AW243" s="13" t="s">
        <v>30</v>
      </c>
      <c r="AX243" s="13" t="s">
        <v>74</v>
      </c>
      <c r="AY243" s="141" t="s">
        <v>163</v>
      </c>
    </row>
    <row r="244" spans="1:65" s="13" customFormat="1">
      <c r="B244" s="216"/>
      <c r="C244" s="217"/>
      <c r="D244" s="218" t="s">
        <v>171</v>
      </c>
      <c r="E244" s="219" t="s">
        <v>1</v>
      </c>
      <c r="F244" s="220" t="s">
        <v>755</v>
      </c>
      <c r="G244" s="217"/>
      <c r="H244" s="221">
        <v>0.10199999999999999</v>
      </c>
      <c r="I244" s="217"/>
      <c r="J244" s="217"/>
      <c r="K244" s="217"/>
      <c r="L244" s="140"/>
      <c r="M244" s="142"/>
      <c r="N244" s="143"/>
      <c r="O244" s="143"/>
      <c r="P244" s="143"/>
      <c r="Q244" s="143"/>
      <c r="R244" s="143"/>
      <c r="S244" s="143"/>
      <c r="T244" s="144"/>
      <c r="AT244" s="141" t="s">
        <v>171</v>
      </c>
      <c r="AU244" s="141" t="s">
        <v>83</v>
      </c>
      <c r="AV244" s="13" t="s">
        <v>83</v>
      </c>
      <c r="AW244" s="13" t="s">
        <v>30</v>
      </c>
      <c r="AX244" s="13" t="s">
        <v>74</v>
      </c>
      <c r="AY244" s="141" t="s">
        <v>163</v>
      </c>
    </row>
    <row r="245" spans="1:65" s="14" customFormat="1">
      <c r="B245" s="222"/>
      <c r="C245" s="223"/>
      <c r="D245" s="218" t="s">
        <v>171</v>
      </c>
      <c r="E245" s="224" t="s">
        <v>1</v>
      </c>
      <c r="F245" s="225" t="s">
        <v>173</v>
      </c>
      <c r="G245" s="223"/>
      <c r="H245" s="226">
        <v>0.14299999999999999</v>
      </c>
      <c r="I245" s="223"/>
      <c r="J245" s="223"/>
      <c r="K245" s="223"/>
      <c r="L245" s="145"/>
      <c r="M245" s="147"/>
      <c r="N245" s="148"/>
      <c r="O245" s="148"/>
      <c r="P245" s="148"/>
      <c r="Q245" s="148"/>
      <c r="R245" s="148"/>
      <c r="S245" s="148"/>
      <c r="T245" s="149"/>
      <c r="AT245" s="146" t="s">
        <v>171</v>
      </c>
      <c r="AU245" s="146" t="s">
        <v>83</v>
      </c>
      <c r="AV245" s="14" t="s">
        <v>174</v>
      </c>
      <c r="AW245" s="14" t="s">
        <v>30</v>
      </c>
      <c r="AX245" s="14" t="s">
        <v>8</v>
      </c>
      <c r="AY245" s="146" t="s">
        <v>163</v>
      </c>
    </row>
    <row r="246" spans="1:65" s="2" customFormat="1" ht="14.45" customHeight="1">
      <c r="A246" s="29"/>
      <c r="B246" s="190"/>
      <c r="C246" s="210" t="s">
        <v>380</v>
      </c>
      <c r="D246" s="210" t="s">
        <v>165</v>
      </c>
      <c r="E246" s="211" t="s">
        <v>756</v>
      </c>
      <c r="F246" s="212" t="s">
        <v>757</v>
      </c>
      <c r="G246" s="213" t="s">
        <v>234</v>
      </c>
      <c r="H246" s="214">
        <v>4.2640000000000002</v>
      </c>
      <c r="I246" s="175"/>
      <c r="J246" s="215">
        <f>ROUND(I246*H246,0)</f>
        <v>0</v>
      </c>
      <c r="K246" s="212" t="s">
        <v>178</v>
      </c>
      <c r="L246" s="30"/>
      <c r="M246" s="134" t="s">
        <v>1</v>
      </c>
      <c r="N246" s="135" t="s">
        <v>39</v>
      </c>
      <c r="O246" s="136">
        <v>0.17</v>
      </c>
      <c r="P246" s="136">
        <f>O246*H246</f>
        <v>0.72488000000000008</v>
      </c>
      <c r="Q246" s="136">
        <v>0</v>
      </c>
      <c r="R246" s="136">
        <f>Q246*H246</f>
        <v>0</v>
      </c>
      <c r="S246" s="136">
        <v>0</v>
      </c>
      <c r="T246" s="137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38" t="s">
        <v>237</v>
      </c>
      <c r="AT246" s="138" t="s">
        <v>165</v>
      </c>
      <c r="AU246" s="138" t="s">
        <v>83</v>
      </c>
      <c r="AY246" s="17" t="s">
        <v>163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7" t="s">
        <v>8</v>
      </c>
      <c r="BK246" s="139">
        <f>ROUND(I246*H246,0)</f>
        <v>0</v>
      </c>
      <c r="BL246" s="17" t="s">
        <v>237</v>
      </c>
      <c r="BM246" s="138" t="s">
        <v>758</v>
      </c>
    </row>
    <row r="247" spans="1:65" s="13" customFormat="1">
      <c r="B247" s="216"/>
      <c r="C247" s="217"/>
      <c r="D247" s="218" t="s">
        <v>171</v>
      </c>
      <c r="E247" s="219" t="s">
        <v>1</v>
      </c>
      <c r="F247" s="220" t="s">
        <v>759</v>
      </c>
      <c r="G247" s="217"/>
      <c r="H247" s="221">
        <v>4.2640000000000002</v>
      </c>
      <c r="I247" s="217"/>
      <c r="J247" s="217"/>
      <c r="K247" s="217"/>
      <c r="L247" s="140"/>
      <c r="M247" s="142"/>
      <c r="N247" s="143"/>
      <c r="O247" s="143"/>
      <c r="P247" s="143"/>
      <c r="Q247" s="143"/>
      <c r="R247" s="143"/>
      <c r="S247" s="143"/>
      <c r="T247" s="144"/>
      <c r="AT247" s="141" t="s">
        <v>171</v>
      </c>
      <c r="AU247" s="141" t="s">
        <v>83</v>
      </c>
      <c r="AV247" s="13" t="s">
        <v>83</v>
      </c>
      <c r="AW247" s="13" t="s">
        <v>30</v>
      </c>
      <c r="AX247" s="13" t="s">
        <v>8</v>
      </c>
      <c r="AY247" s="141" t="s">
        <v>163</v>
      </c>
    </row>
    <row r="248" spans="1:65" s="2" customFormat="1" ht="24.2" customHeight="1">
      <c r="A248" s="29"/>
      <c r="B248" s="190"/>
      <c r="C248" s="227" t="s">
        <v>385</v>
      </c>
      <c r="D248" s="227" t="s">
        <v>238</v>
      </c>
      <c r="E248" s="228" t="s">
        <v>760</v>
      </c>
      <c r="F248" s="229" t="s">
        <v>761</v>
      </c>
      <c r="G248" s="230" t="s">
        <v>168</v>
      </c>
      <c r="H248" s="231">
        <v>0.113</v>
      </c>
      <c r="I248" s="176"/>
      <c r="J248" s="232">
        <f>ROUND(I248*H248,0)</f>
        <v>0</v>
      </c>
      <c r="K248" s="229" t="s">
        <v>178</v>
      </c>
      <c r="L248" s="150"/>
      <c r="M248" s="151" t="s">
        <v>1</v>
      </c>
      <c r="N248" s="152" t="s">
        <v>39</v>
      </c>
      <c r="O248" s="136">
        <v>0</v>
      </c>
      <c r="P248" s="136">
        <f>O248*H248</f>
        <v>0</v>
      </c>
      <c r="Q248" s="136">
        <v>0.55000000000000004</v>
      </c>
      <c r="R248" s="136">
        <f>Q248*H248</f>
        <v>6.2150000000000004E-2</v>
      </c>
      <c r="S248" s="136">
        <v>0</v>
      </c>
      <c r="T248" s="137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38" t="s">
        <v>342</v>
      </c>
      <c r="AT248" s="138" t="s">
        <v>238</v>
      </c>
      <c r="AU248" s="138" t="s">
        <v>83</v>
      </c>
      <c r="AY248" s="17" t="s">
        <v>163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7" t="s">
        <v>8</v>
      </c>
      <c r="BK248" s="139">
        <f>ROUND(I248*H248,0)</f>
        <v>0</v>
      </c>
      <c r="BL248" s="17" t="s">
        <v>237</v>
      </c>
      <c r="BM248" s="138" t="s">
        <v>762</v>
      </c>
    </row>
    <row r="249" spans="1:65" s="13" customFormat="1">
      <c r="B249" s="216"/>
      <c r="C249" s="217"/>
      <c r="D249" s="218" t="s">
        <v>171</v>
      </c>
      <c r="E249" s="219" t="s">
        <v>1</v>
      </c>
      <c r="F249" s="220" t="s">
        <v>763</v>
      </c>
      <c r="G249" s="217"/>
      <c r="H249" s="221">
        <v>0.113</v>
      </c>
      <c r="I249" s="217"/>
      <c r="J249" s="217"/>
      <c r="K249" s="217"/>
      <c r="L249" s="140"/>
      <c r="M249" s="142"/>
      <c r="N249" s="143"/>
      <c r="O249" s="143"/>
      <c r="P249" s="143"/>
      <c r="Q249" s="143"/>
      <c r="R249" s="143"/>
      <c r="S249" s="143"/>
      <c r="T249" s="144"/>
      <c r="AT249" s="141" t="s">
        <v>171</v>
      </c>
      <c r="AU249" s="141" t="s">
        <v>83</v>
      </c>
      <c r="AV249" s="13" t="s">
        <v>83</v>
      </c>
      <c r="AW249" s="13" t="s">
        <v>30</v>
      </c>
      <c r="AX249" s="13" t="s">
        <v>8</v>
      </c>
      <c r="AY249" s="141" t="s">
        <v>163</v>
      </c>
    </row>
    <row r="250" spans="1:65" s="2" customFormat="1" ht="24.2" customHeight="1">
      <c r="A250" s="29"/>
      <c r="B250" s="190"/>
      <c r="C250" s="210" t="s">
        <v>389</v>
      </c>
      <c r="D250" s="210" t="s">
        <v>165</v>
      </c>
      <c r="E250" s="211" t="s">
        <v>764</v>
      </c>
      <c r="F250" s="212" t="s">
        <v>765</v>
      </c>
      <c r="G250" s="213" t="s">
        <v>246</v>
      </c>
      <c r="H250" s="214">
        <v>2.1</v>
      </c>
      <c r="I250" s="175"/>
      <c r="J250" s="215">
        <f>ROUND(I250*H250,0)</f>
        <v>0</v>
      </c>
      <c r="K250" s="212" t="s">
        <v>178</v>
      </c>
      <c r="L250" s="30"/>
      <c r="M250" s="134" t="s">
        <v>1</v>
      </c>
      <c r="N250" s="135" t="s">
        <v>39</v>
      </c>
      <c r="O250" s="136">
        <v>0.376</v>
      </c>
      <c r="P250" s="136">
        <f>O250*H250</f>
        <v>0.78960000000000008</v>
      </c>
      <c r="Q250" s="136">
        <v>0</v>
      </c>
      <c r="R250" s="136">
        <f>Q250*H250</f>
        <v>0</v>
      </c>
      <c r="S250" s="136">
        <v>0</v>
      </c>
      <c r="T250" s="137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38" t="s">
        <v>237</v>
      </c>
      <c r="AT250" s="138" t="s">
        <v>165</v>
      </c>
      <c r="AU250" s="138" t="s">
        <v>83</v>
      </c>
      <c r="AY250" s="17" t="s">
        <v>163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7" t="s">
        <v>8</v>
      </c>
      <c r="BK250" s="139">
        <f>ROUND(I250*H250,0)</f>
        <v>0</v>
      </c>
      <c r="BL250" s="17" t="s">
        <v>237</v>
      </c>
      <c r="BM250" s="138" t="s">
        <v>766</v>
      </c>
    </row>
    <row r="251" spans="1:65" s="13" customFormat="1">
      <c r="B251" s="216"/>
      <c r="C251" s="217"/>
      <c r="D251" s="218" t="s">
        <v>171</v>
      </c>
      <c r="E251" s="219" t="s">
        <v>1</v>
      </c>
      <c r="F251" s="220" t="s">
        <v>767</v>
      </c>
      <c r="G251" s="217"/>
      <c r="H251" s="221">
        <v>2.1</v>
      </c>
      <c r="I251" s="217"/>
      <c r="J251" s="217"/>
      <c r="K251" s="217"/>
      <c r="L251" s="140"/>
      <c r="M251" s="142"/>
      <c r="N251" s="143"/>
      <c r="O251" s="143"/>
      <c r="P251" s="143"/>
      <c r="Q251" s="143"/>
      <c r="R251" s="143"/>
      <c r="S251" s="143"/>
      <c r="T251" s="144"/>
      <c r="AT251" s="141" t="s">
        <v>171</v>
      </c>
      <c r="AU251" s="141" t="s">
        <v>83</v>
      </c>
      <c r="AV251" s="13" t="s">
        <v>83</v>
      </c>
      <c r="AW251" s="13" t="s">
        <v>30</v>
      </c>
      <c r="AX251" s="13" t="s">
        <v>8</v>
      </c>
      <c r="AY251" s="141" t="s">
        <v>163</v>
      </c>
    </row>
    <row r="252" spans="1:65" s="2" customFormat="1" ht="14.45" customHeight="1">
      <c r="A252" s="29"/>
      <c r="B252" s="190"/>
      <c r="C252" s="227" t="s">
        <v>396</v>
      </c>
      <c r="D252" s="227" t="s">
        <v>238</v>
      </c>
      <c r="E252" s="228" t="s">
        <v>768</v>
      </c>
      <c r="F252" s="229" t="s">
        <v>769</v>
      </c>
      <c r="G252" s="230" t="s">
        <v>168</v>
      </c>
      <c r="H252" s="231">
        <v>4.4999999999999998E-2</v>
      </c>
      <c r="I252" s="176"/>
      <c r="J252" s="232">
        <f>ROUND(I252*H252,0)</f>
        <v>0</v>
      </c>
      <c r="K252" s="229" t="s">
        <v>178</v>
      </c>
      <c r="L252" s="150"/>
      <c r="M252" s="151" t="s">
        <v>1</v>
      </c>
      <c r="N252" s="152" t="s">
        <v>39</v>
      </c>
      <c r="O252" s="136">
        <v>0</v>
      </c>
      <c r="P252" s="136">
        <f>O252*H252</f>
        <v>0</v>
      </c>
      <c r="Q252" s="136">
        <v>0.55000000000000004</v>
      </c>
      <c r="R252" s="136">
        <f>Q252*H252</f>
        <v>2.4750000000000001E-2</v>
      </c>
      <c r="S252" s="136">
        <v>0</v>
      </c>
      <c r="T252" s="137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38" t="s">
        <v>342</v>
      </c>
      <c r="AT252" s="138" t="s">
        <v>238</v>
      </c>
      <c r="AU252" s="138" t="s">
        <v>83</v>
      </c>
      <c r="AY252" s="17" t="s">
        <v>163</v>
      </c>
      <c r="BE252" s="139">
        <f>IF(N252="základní",J252,0)</f>
        <v>0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17" t="s">
        <v>8</v>
      </c>
      <c r="BK252" s="139">
        <f>ROUND(I252*H252,0)</f>
        <v>0</v>
      </c>
      <c r="BL252" s="17" t="s">
        <v>237</v>
      </c>
      <c r="BM252" s="138" t="s">
        <v>770</v>
      </c>
    </row>
    <row r="253" spans="1:65" s="13" customFormat="1">
      <c r="B253" s="216"/>
      <c r="C253" s="217"/>
      <c r="D253" s="218" t="s">
        <v>171</v>
      </c>
      <c r="E253" s="219" t="s">
        <v>1</v>
      </c>
      <c r="F253" s="220" t="s">
        <v>771</v>
      </c>
      <c r="G253" s="217"/>
      <c r="H253" s="221">
        <v>4.4999999999999998E-2</v>
      </c>
      <c r="I253" s="217"/>
      <c r="J253" s="217"/>
      <c r="K253" s="217"/>
      <c r="L253" s="140"/>
      <c r="M253" s="142"/>
      <c r="N253" s="143"/>
      <c r="O253" s="143"/>
      <c r="P253" s="143"/>
      <c r="Q253" s="143"/>
      <c r="R253" s="143"/>
      <c r="S253" s="143"/>
      <c r="T253" s="144"/>
      <c r="AT253" s="141" t="s">
        <v>171</v>
      </c>
      <c r="AU253" s="141" t="s">
        <v>83</v>
      </c>
      <c r="AV253" s="13" t="s">
        <v>83</v>
      </c>
      <c r="AW253" s="13" t="s">
        <v>30</v>
      </c>
      <c r="AX253" s="13" t="s">
        <v>8</v>
      </c>
      <c r="AY253" s="141" t="s">
        <v>163</v>
      </c>
    </row>
    <row r="254" spans="1:65" s="2" customFormat="1" ht="24.2" customHeight="1">
      <c r="A254" s="29"/>
      <c r="B254" s="190"/>
      <c r="C254" s="210" t="s">
        <v>401</v>
      </c>
      <c r="D254" s="210" t="s">
        <v>165</v>
      </c>
      <c r="E254" s="211" t="s">
        <v>772</v>
      </c>
      <c r="F254" s="212" t="s">
        <v>773</v>
      </c>
      <c r="G254" s="213" t="s">
        <v>213</v>
      </c>
      <c r="H254" s="214">
        <v>8.6999999999999994E-2</v>
      </c>
      <c r="I254" s="175"/>
      <c r="J254" s="215">
        <f>ROUND(I254*H254,0)</f>
        <v>0</v>
      </c>
      <c r="K254" s="212" t="s">
        <v>178</v>
      </c>
      <c r="L254" s="30"/>
      <c r="M254" s="134" t="s">
        <v>1</v>
      </c>
      <c r="N254" s="135" t="s">
        <v>39</v>
      </c>
      <c r="O254" s="136">
        <v>3.79</v>
      </c>
      <c r="P254" s="136">
        <f>O254*H254</f>
        <v>0.32972999999999997</v>
      </c>
      <c r="Q254" s="136">
        <v>0</v>
      </c>
      <c r="R254" s="136">
        <f>Q254*H254</f>
        <v>0</v>
      </c>
      <c r="S254" s="136">
        <v>0</v>
      </c>
      <c r="T254" s="137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38" t="s">
        <v>237</v>
      </c>
      <c r="AT254" s="138" t="s">
        <v>165</v>
      </c>
      <c r="AU254" s="138" t="s">
        <v>83</v>
      </c>
      <c r="AY254" s="17" t="s">
        <v>163</v>
      </c>
      <c r="BE254" s="139">
        <f>IF(N254="základní",J254,0)</f>
        <v>0</v>
      </c>
      <c r="BF254" s="139">
        <f>IF(N254="snížená",J254,0)</f>
        <v>0</v>
      </c>
      <c r="BG254" s="139">
        <f>IF(N254="zákl. přenesená",J254,0)</f>
        <v>0</v>
      </c>
      <c r="BH254" s="139">
        <f>IF(N254="sníž. přenesená",J254,0)</f>
        <v>0</v>
      </c>
      <c r="BI254" s="139">
        <f>IF(N254="nulová",J254,0)</f>
        <v>0</v>
      </c>
      <c r="BJ254" s="17" t="s">
        <v>8</v>
      </c>
      <c r="BK254" s="139">
        <f>ROUND(I254*H254,0)</f>
        <v>0</v>
      </c>
      <c r="BL254" s="17" t="s">
        <v>237</v>
      </c>
      <c r="BM254" s="138" t="s">
        <v>774</v>
      </c>
    </row>
    <row r="255" spans="1:65" s="12" customFormat="1" ht="22.9" customHeight="1">
      <c r="B255" s="203"/>
      <c r="C255" s="204"/>
      <c r="D255" s="205" t="s">
        <v>73</v>
      </c>
      <c r="E255" s="208" t="s">
        <v>775</v>
      </c>
      <c r="F255" s="208" t="s">
        <v>776</v>
      </c>
      <c r="G255" s="204"/>
      <c r="H255" s="204"/>
      <c r="I255" s="204"/>
      <c r="J255" s="209">
        <f>BK255</f>
        <v>0</v>
      </c>
      <c r="K255" s="204"/>
      <c r="L255" s="126"/>
      <c r="M255" s="128"/>
      <c r="N255" s="129"/>
      <c r="O255" s="129"/>
      <c r="P255" s="130">
        <f>SUM(P256:P273)</f>
        <v>67.855161999999993</v>
      </c>
      <c r="Q255" s="129"/>
      <c r="R255" s="130">
        <f>SUM(R256:R273)</f>
        <v>5.0829049050000005E-2</v>
      </c>
      <c r="S255" s="129"/>
      <c r="T255" s="131">
        <f>SUM(T256:T273)</f>
        <v>0</v>
      </c>
      <c r="AR255" s="127" t="s">
        <v>83</v>
      </c>
      <c r="AT255" s="132" t="s">
        <v>73</v>
      </c>
      <c r="AU255" s="132" t="s">
        <v>8</v>
      </c>
      <c r="AY255" s="127" t="s">
        <v>163</v>
      </c>
      <c r="BK255" s="133">
        <f>SUM(BK256:BK273)</f>
        <v>0</v>
      </c>
    </row>
    <row r="256" spans="1:65" s="2" customFormat="1" ht="24.2" customHeight="1">
      <c r="A256" s="29"/>
      <c r="B256" s="190"/>
      <c r="C256" s="210" t="s">
        <v>407</v>
      </c>
      <c r="D256" s="210" t="s">
        <v>165</v>
      </c>
      <c r="E256" s="211" t="s">
        <v>777</v>
      </c>
      <c r="F256" s="212" t="s">
        <v>778</v>
      </c>
      <c r="G256" s="213" t="s">
        <v>234</v>
      </c>
      <c r="H256" s="214">
        <v>11.278</v>
      </c>
      <c r="I256" s="175"/>
      <c r="J256" s="215">
        <f>ROUND(I256*H256,0)</f>
        <v>0</v>
      </c>
      <c r="K256" s="212" t="s">
        <v>178</v>
      </c>
      <c r="L256" s="30"/>
      <c r="M256" s="134" t="s">
        <v>1</v>
      </c>
      <c r="N256" s="135" t="s">
        <v>39</v>
      </c>
      <c r="O256" s="136">
        <v>0.17199999999999999</v>
      </c>
      <c r="P256" s="136">
        <f>O256*H256</f>
        <v>1.939816</v>
      </c>
      <c r="Q256" s="136">
        <v>2.1599999999999999E-4</v>
      </c>
      <c r="R256" s="136">
        <f>Q256*H256</f>
        <v>2.4360480000000001E-3</v>
      </c>
      <c r="S256" s="136">
        <v>0</v>
      </c>
      <c r="T256" s="137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38" t="s">
        <v>237</v>
      </c>
      <c r="AT256" s="138" t="s">
        <v>165</v>
      </c>
      <c r="AU256" s="138" t="s">
        <v>83</v>
      </c>
      <c r="AY256" s="17" t="s">
        <v>163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7" t="s">
        <v>8</v>
      </c>
      <c r="BK256" s="139">
        <f>ROUND(I256*H256,0)</f>
        <v>0</v>
      </c>
      <c r="BL256" s="17" t="s">
        <v>237</v>
      </c>
      <c r="BM256" s="138" t="s">
        <v>779</v>
      </c>
    </row>
    <row r="257" spans="1:65" s="13" customFormat="1">
      <c r="B257" s="216"/>
      <c r="C257" s="217"/>
      <c r="D257" s="218" t="s">
        <v>171</v>
      </c>
      <c r="E257" s="219" t="s">
        <v>1</v>
      </c>
      <c r="F257" s="220" t="s">
        <v>780</v>
      </c>
      <c r="G257" s="217"/>
      <c r="H257" s="221">
        <v>1.1759999999999999</v>
      </c>
      <c r="I257" s="217"/>
      <c r="J257" s="217"/>
      <c r="K257" s="217"/>
      <c r="L257" s="140"/>
      <c r="M257" s="142"/>
      <c r="N257" s="143"/>
      <c r="O257" s="143"/>
      <c r="P257" s="143"/>
      <c r="Q257" s="143"/>
      <c r="R257" s="143"/>
      <c r="S257" s="143"/>
      <c r="T257" s="144"/>
      <c r="AT257" s="141" t="s">
        <v>171</v>
      </c>
      <c r="AU257" s="141" t="s">
        <v>83</v>
      </c>
      <c r="AV257" s="13" t="s">
        <v>83</v>
      </c>
      <c r="AW257" s="13" t="s">
        <v>30</v>
      </c>
      <c r="AX257" s="13" t="s">
        <v>74</v>
      </c>
      <c r="AY257" s="141" t="s">
        <v>163</v>
      </c>
    </row>
    <row r="258" spans="1:65" s="13" customFormat="1">
      <c r="B258" s="216"/>
      <c r="C258" s="217"/>
      <c r="D258" s="218" t="s">
        <v>171</v>
      </c>
      <c r="E258" s="219" t="s">
        <v>1</v>
      </c>
      <c r="F258" s="220" t="s">
        <v>781</v>
      </c>
      <c r="G258" s="217"/>
      <c r="H258" s="221">
        <v>10.102</v>
      </c>
      <c r="I258" s="217"/>
      <c r="J258" s="217"/>
      <c r="K258" s="217"/>
      <c r="L258" s="140"/>
      <c r="M258" s="142"/>
      <c r="N258" s="143"/>
      <c r="O258" s="143"/>
      <c r="P258" s="143"/>
      <c r="Q258" s="143"/>
      <c r="R258" s="143"/>
      <c r="S258" s="143"/>
      <c r="T258" s="144"/>
      <c r="AT258" s="141" t="s">
        <v>171</v>
      </c>
      <c r="AU258" s="141" t="s">
        <v>83</v>
      </c>
      <c r="AV258" s="13" t="s">
        <v>83</v>
      </c>
      <c r="AW258" s="13" t="s">
        <v>30</v>
      </c>
      <c r="AX258" s="13" t="s">
        <v>74</v>
      </c>
      <c r="AY258" s="141" t="s">
        <v>163</v>
      </c>
    </row>
    <row r="259" spans="1:65" s="14" customFormat="1">
      <c r="B259" s="222"/>
      <c r="C259" s="223"/>
      <c r="D259" s="218" t="s">
        <v>171</v>
      </c>
      <c r="E259" s="224" t="s">
        <v>1</v>
      </c>
      <c r="F259" s="225" t="s">
        <v>173</v>
      </c>
      <c r="G259" s="223"/>
      <c r="H259" s="226">
        <v>11.278</v>
      </c>
      <c r="I259" s="223"/>
      <c r="J259" s="223"/>
      <c r="K259" s="223"/>
      <c r="L259" s="145"/>
      <c r="M259" s="147"/>
      <c r="N259" s="148"/>
      <c r="O259" s="148"/>
      <c r="P259" s="148"/>
      <c r="Q259" s="148"/>
      <c r="R259" s="148"/>
      <c r="S259" s="148"/>
      <c r="T259" s="149"/>
      <c r="AT259" s="146" t="s">
        <v>171</v>
      </c>
      <c r="AU259" s="146" t="s">
        <v>83</v>
      </c>
      <c r="AV259" s="14" t="s">
        <v>174</v>
      </c>
      <c r="AW259" s="14" t="s">
        <v>30</v>
      </c>
      <c r="AX259" s="14" t="s">
        <v>8</v>
      </c>
      <c r="AY259" s="146" t="s">
        <v>163</v>
      </c>
    </row>
    <row r="260" spans="1:65" s="2" customFormat="1" ht="24.2" customHeight="1">
      <c r="A260" s="29"/>
      <c r="B260" s="190"/>
      <c r="C260" s="210" t="s">
        <v>411</v>
      </c>
      <c r="D260" s="210" t="s">
        <v>165</v>
      </c>
      <c r="E260" s="211" t="s">
        <v>782</v>
      </c>
      <c r="F260" s="212" t="s">
        <v>783</v>
      </c>
      <c r="G260" s="213" t="s">
        <v>234</v>
      </c>
      <c r="H260" s="214">
        <v>11.278</v>
      </c>
      <c r="I260" s="175"/>
      <c r="J260" s="215">
        <f>ROUND(I260*H260,0)</f>
        <v>0</v>
      </c>
      <c r="K260" s="212" t="s">
        <v>178</v>
      </c>
      <c r="L260" s="30"/>
      <c r="M260" s="134" t="s">
        <v>1</v>
      </c>
      <c r="N260" s="135" t="s">
        <v>39</v>
      </c>
      <c r="O260" s="136">
        <v>0.3</v>
      </c>
      <c r="P260" s="136">
        <f>O260*H260</f>
        <v>3.3834</v>
      </c>
      <c r="Q260" s="136">
        <v>1.4999999999999999E-4</v>
      </c>
      <c r="R260" s="136">
        <f>Q260*H260</f>
        <v>1.6917E-3</v>
      </c>
      <c r="S260" s="136">
        <v>0</v>
      </c>
      <c r="T260" s="137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38" t="s">
        <v>237</v>
      </c>
      <c r="AT260" s="138" t="s">
        <v>165</v>
      </c>
      <c r="AU260" s="138" t="s">
        <v>83</v>
      </c>
      <c r="AY260" s="17" t="s">
        <v>163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7" t="s">
        <v>8</v>
      </c>
      <c r="BK260" s="139">
        <f>ROUND(I260*H260,0)</f>
        <v>0</v>
      </c>
      <c r="BL260" s="17" t="s">
        <v>237</v>
      </c>
      <c r="BM260" s="138" t="s">
        <v>784</v>
      </c>
    </row>
    <row r="261" spans="1:65" s="13" customFormat="1">
      <c r="B261" s="216"/>
      <c r="C261" s="217"/>
      <c r="D261" s="218" t="s">
        <v>171</v>
      </c>
      <c r="E261" s="219" t="s">
        <v>1</v>
      </c>
      <c r="F261" s="220" t="s">
        <v>780</v>
      </c>
      <c r="G261" s="217"/>
      <c r="H261" s="221">
        <v>1.1759999999999999</v>
      </c>
      <c r="I261" s="217"/>
      <c r="J261" s="217"/>
      <c r="K261" s="217"/>
      <c r="L261" s="140"/>
      <c r="M261" s="142"/>
      <c r="N261" s="143"/>
      <c r="O261" s="143"/>
      <c r="P261" s="143"/>
      <c r="Q261" s="143"/>
      <c r="R261" s="143"/>
      <c r="S261" s="143"/>
      <c r="T261" s="144"/>
      <c r="AT261" s="141" t="s">
        <v>171</v>
      </c>
      <c r="AU261" s="141" t="s">
        <v>83</v>
      </c>
      <c r="AV261" s="13" t="s">
        <v>83</v>
      </c>
      <c r="AW261" s="13" t="s">
        <v>30</v>
      </c>
      <c r="AX261" s="13" t="s">
        <v>74</v>
      </c>
      <c r="AY261" s="141" t="s">
        <v>163</v>
      </c>
    </row>
    <row r="262" spans="1:65" s="13" customFormat="1">
      <c r="B262" s="216"/>
      <c r="C262" s="217"/>
      <c r="D262" s="218" t="s">
        <v>171</v>
      </c>
      <c r="E262" s="219" t="s">
        <v>1</v>
      </c>
      <c r="F262" s="220" t="s">
        <v>781</v>
      </c>
      <c r="G262" s="217"/>
      <c r="H262" s="221">
        <v>10.102</v>
      </c>
      <c r="I262" s="217"/>
      <c r="J262" s="217"/>
      <c r="K262" s="217"/>
      <c r="L262" s="140"/>
      <c r="M262" s="142"/>
      <c r="N262" s="143"/>
      <c r="O262" s="143"/>
      <c r="P262" s="143"/>
      <c r="Q262" s="143"/>
      <c r="R262" s="143"/>
      <c r="S262" s="143"/>
      <c r="T262" s="144"/>
      <c r="AT262" s="141" t="s">
        <v>171</v>
      </c>
      <c r="AU262" s="141" t="s">
        <v>83</v>
      </c>
      <c r="AV262" s="13" t="s">
        <v>83</v>
      </c>
      <c r="AW262" s="13" t="s">
        <v>30</v>
      </c>
      <c r="AX262" s="13" t="s">
        <v>74</v>
      </c>
      <c r="AY262" s="141" t="s">
        <v>163</v>
      </c>
    </row>
    <row r="263" spans="1:65" s="14" customFormat="1">
      <c r="B263" s="222"/>
      <c r="C263" s="223"/>
      <c r="D263" s="218" t="s">
        <v>171</v>
      </c>
      <c r="E263" s="224" t="s">
        <v>1</v>
      </c>
      <c r="F263" s="225" t="s">
        <v>173</v>
      </c>
      <c r="G263" s="223"/>
      <c r="H263" s="226">
        <v>11.278</v>
      </c>
      <c r="I263" s="223"/>
      <c r="J263" s="223"/>
      <c r="K263" s="223"/>
      <c r="L263" s="145"/>
      <c r="M263" s="147"/>
      <c r="N263" s="148"/>
      <c r="O263" s="148"/>
      <c r="P263" s="148"/>
      <c r="Q263" s="148"/>
      <c r="R263" s="148"/>
      <c r="S263" s="148"/>
      <c r="T263" s="149"/>
      <c r="AT263" s="146" t="s">
        <v>171</v>
      </c>
      <c r="AU263" s="146" t="s">
        <v>83</v>
      </c>
      <c r="AV263" s="14" t="s">
        <v>174</v>
      </c>
      <c r="AW263" s="14" t="s">
        <v>30</v>
      </c>
      <c r="AX263" s="14" t="s">
        <v>8</v>
      </c>
      <c r="AY263" s="146" t="s">
        <v>163</v>
      </c>
    </row>
    <row r="264" spans="1:65" s="2" customFormat="1" ht="24.2" customHeight="1">
      <c r="A264" s="29"/>
      <c r="B264" s="190"/>
      <c r="C264" s="210" t="s">
        <v>416</v>
      </c>
      <c r="D264" s="210" t="s">
        <v>165</v>
      </c>
      <c r="E264" s="211" t="s">
        <v>785</v>
      </c>
      <c r="F264" s="212" t="s">
        <v>786</v>
      </c>
      <c r="G264" s="213" t="s">
        <v>234</v>
      </c>
      <c r="H264" s="214">
        <v>119.79300000000001</v>
      </c>
      <c r="I264" s="175"/>
      <c r="J264" s="215">
        <f>ROUND(I264*H264,0)</f>
        <v>0</v>
      </c>
      <c r="K264" s="212" t="s">
        <v>178</v>
      </c>
      <c r="L264" s="30"/>
      <c r="M264" s="134" t="s">
        <v>1</v>
      </c>
      <c r="N264" s="135" t="s">
        <v>39</v>
      </c>
      <c r="O264" s="136">
        <v>0.184</v>
      </c>
      <c r="P264" s="136">
        <f>O264*H264</f>
        <v>22.041912</v>
      </c>
      <c r="Q264" s="136">
        <v>1.4375E-4</v>
      </c>
      <c r="R264" s="136">
        <f>Q264*H264</f>
        <v>1.7220243749999999E-2</v>
      </c>
      <c r="S264" s="136">
        <v>0</v>
      </c>
      <c r="T264" s="137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38" t="s">
        <v>237</v>
      </c>
      <c r="AT264" s="138" t="s">
        <v>165</v>
      </c>
      <c r="AU264" s="138" t="s">
        <v>83</v>
      </c>
      <c r="AY264" s="17" t="s">
        <v>163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7" t="s">
        <v>8</v>
      </c>
      <c r="BK264" s="139">
        <f>ROUND(I264*H264,0)</f>
        <v>0</v>
      </c>
      <c r="BL264" s="17" t="s">
        <v>237</v>
      </c>
      <c r="BM264" s="138" t="s">
        <v>787</v>
      </c>
    </row>
    <row r="265" spans="1:65" s="13" customFormat="1">
      <c r="B265" s="216"/>
      <c r="C265" s="217"/>
      <c r="D265" s="218" t="s">
        <v>171</v>
      </c>
      <c r="E265" s="219" t="s">
        <v>1</v>
      </c>
      <c r="F265" s="220" t="s">
        <v>788</v>
      </c>
      <c r="G265" s="217"/>
      <c r="H265" s="221">
        <v>12.35</v>
      </c>
      <c r="I265" s="217"/>
      <c r="J265" s="217"/>
      <c r="K265" s="217"/>
      <c r="L265" s="140"/>
      <c r="M265" s="142"/>
      <c r="N265" s="143"/>
      <c r="O265" s="143"/>
      <c r="P265" s="143"/>
      <c r="Q265" s="143"/>
      <c r="R265" s="143"/>
      <c r="S265" s="143"/>
      <c r="T265" s="144"/>
      <c r="AT265" s="141" t="s">
        <v>171</v>
      </c>
      <c r="AU265" s="141" t="s">
        <v>83</v>
      </c>
      <c r="AV265" s="13" t="s">
        <v>83</v>
      </c>
      <c r="AW265" s="13" t="s">
        <v>30</v>
      </c>
      <c r="AX265" s="13" t="s">
        <v>74</v>
      </c>
      <c r="AY265" s="141" t="s">
        <v>163</v>
      </c>
    </row>
    <row r="266" spans="1:65" s="13" customFormat="1">
      <c r="B266" s="216"/>
      <c r="C266" s="217"/>
      <c r="D266" s="218" t="s">
        <v>171</v>
      </c>
      <c r="E266" s="219" t="s">
        <v>1</v>
      </c>
      <c r="F266" s="220" t="s">
        <v>789</v>
      </c>
      <c r="G266" s="217"/>
      <c r="H266" s="221">
        <v>5.5949999999999998</v>
      </c>
      <c r="I266" s="217"/>
      <c r="J266" s="217"/>
      <c r="K266" s="217"/>
      <c r="L266" s="140"/>
      <c r="M266" s="142"/>
      <c r="N266" s="143"/>
      <c r="O266" s="143"/>
      <c r="P266" s="143"/>
      <c r="Q266" s="143"/>
      <c r="R266" s="143"/>
      <c r="S266" s="143"/>
      <c r="T266" s="144"/>
      <c r="AT266" s="141" t="s">
        <v>171</v>
      </c>
      <c r="AU266" s="141" t="s">
        <v>83</v>
      </c>
      <c r="AV266" s="13" t="s">
        <v>83</v>
      </c>
      <c r="AW266" s="13" t="s">
        <v>30</v>
      </c>
      <c r="AX266" s="13" t="s">
        <v>74</v>
      </c>
      <c r="AY266" s="141" t="s">
        <v>163</v>
      </c>
    </row>
    <row r="267" spans="1:65" s="13" customFormat="1">
      <c r="B267" s="216"/>
      <c r="C267" s="217"/>
      <c r="D267" s="218" t="s">
        <v>171</v>
      </c>
      <c r="E267" s="219" t="s">
        <v>1</v>
      </c>
      <c r="F267" s="220" t="s">
        <v>790</v>
      </c>
      <c r="G267" s="217"/>
      <c r="H267" s="221">
        <v>74.400000000000006</v>
      </c>
      <c r="I267" s="217"/>
      <c r="J267" s="217"/>
      <c r="K267" s="217"/>
      <c r="L267" s="140"/>
      <c r="M267" s="142"/>
      <c r="N267" s="143"/>
      <c r="O267" s="143"/>
      <c r="P267" s="143"/>
      <c r="Q267" s="143"/>
      <c r="R267" s="143"/>
      <c r="S267" s="143"/>
      <c r="T267" s="144"/>
      <c r="AT267" s="141" t="s">
        <v>171</v>
      </c>
      <c r="AU267" s="141" t="s">
        <v>83</v>
      </c>
      <c r="AV267" s="13" t="s">
        <v>83</v>
      </c>
      <c r="AW267" s="13" t="s">
        <v>30</v>
      </c>
      <c r="AX267" s="13" t="s">
        <v>74</v>
      </c>
      <c r="AY267" s="141" t="s">
        <v>163</v>
      </c>
    </row>
    <row r="268" spans="1:65" s="13" customFormat="1">
      <c r="B268" s="216"/>
      <c r="C268" s="217"/>
      <c r="D268" s="218" t="s">
        <v>171</v>
      </c>
      <c r="E268" s="219" t="s">
        <v>1</v>
      </c>
      <c r="F268" s="220" t="s">
        <v>791</v>
      </c>
      <c r="G268" s="217"/>
      <c r="H268" s="221">
        <v>27.448</v>
      </c>
      <c r="I268" s="217"/>
      <c r="J268" s="217"/>
      <c r="K268" s="217"/>
      <c r="L268" s="140"/>
      <c r="M268" s="142"/>
      <c r="N268" s="143"/>
      <c r="O268" s="143"/>
      <c r="P268" s="143"/>
      <c r="Q268" s="143"/>
      <c r="R268" s="143"/>
      <c r="S268" s="143"/>
      <c r="T268" s="144"/>
      <c r="AT268" s="141" t="s">
        <v>171</v>
      </c>
      <c r="AU268" s="141" t="s">
        <v>83</v>
      </c>
      <c r="AV268" s="13" t="s">
        <v>83</v>
      </c>
      <c r="AW268" s="13" t="s">
        <v>30</v>
      </c>
      <c r="AX268" s="13" t="s">
        <v>74</v>
      </c>
      <c r="AY268" s="141" t="s">
        <v>163</v>
      </c>
    </row>
    <row r="269" spans="1:65" s="14" customFormat="1">
      <c r="B269" s="222"/>
      <c r="C269" s="223"/>
      <c r="D269" s="218" t="s">
        <v>171</v>
      </c>
      <c r="E269" s="224" t="s">
        <v>620</v>
      </c>
      <c r="F269" s="225" t="s">
        <v>173</v>
      </c>
      <c r="G269" s="223"/>
      <c r="H269" s="226">
        <v>119.79300000000001</v>
      </c>
      <c r="I269" s="223"/>
      <c r="J269" s="223"/>
      <c r="K269" s="223"/>
      <c r="L269" s="145"/>
      <c r="M269" s="147"/>
      <c r="N269" s="148"/>
      <c r="O269" s="148"/>
      <c r="P269" s="148"/>
      <c r="Q269" s="148"/>
      <c r="R269" s="148"/>
      <c r="S269" s="148"/>
      <c r="T269" s="149"/>
      <c r="AT269" s="146" t="s">
        <v>171</v>
      </c>
      <c r="AU269" s="146" t="s">
        <v>83</v>
      </c>
      <c r="AV269" s="14" t="s">
        <v>174</v>
      </c>
      <c r="AW269" s="14" t="s">
        <v>30</v>
      </c>
      <c r="AX269" s="14" t="s">
        <v>8</v>
      </c>
      <c r="AY269" s="146" t="s">
        <v>163</v>
      </c>
    </row>
    <row r="270" spans="1:65" s="2" customFormat="1" ht="24.2" customHeight="1">
      <c r="A270" s="29"/>
      <c r="B270" s="190"/>
      <c r="C270" s="210" t="s">
        <v>420</v>
      </c>
      <c r="D270" s="210" t="s">
        <v>165</v>
      </c>
      <c r="E270" s="211" t="s">
        <v>792</v>
      </c>
      <c r="F270" s="212" t="s">
        <v>793</v>
      </c>
      <c r="G270" s="213" t="s">
        <v>234</v>
      </c>
      <c r="H270" s="214">
        <v>119.79300000000001</v>
      </c>
      <c r="I270" s="175"/>
      <c r="J270" s="215">
        <f>ROUND(I270*H270,0)</f>
        <v>0</v>
      </c>
      <c r="K270" s="212" t="s">
        <v>178</v>
      </c>
      <c r="L270" s="30"/>
      <c r="M270" s="134" t="s">
        <v>1</v>
      </c>
      <c r="N270" s="135" t="s">
        <v>39</v>
      </c>
      <c r="O270" s="136">
        <v>0.16600000000000001</v>
      </c>
      <c r="P270" s="136">
        <f>O270*H270</f>
        <v>19.885638000000004</v>
      </c>
      <c r="Q270" s="136">
        <v>1.2305000000000001E-4</v>
      </c>
      <c r="R270" s="136">
        <f>Q270*H270</f>
        <v>1.4740528650000003E-2</v>
      </c>
      <c r="S270" s="136">
        <v>0</v>
      </c>
      <c r="T270" s="137">
        <f>S270*H270</f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38" t="s">
        <v>237</v>
      </c>
      <c r="AT270" s="138" t="s">
        <v>165</v>
      </c>
      <c r="AU270" s="138" t="s">
        <v>83</v>
      </c>
      <c r="AY270" s="17" t="s">
        <v>163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7" t="s">
        <v>8</v>
      </c>
      <c r="BK270" s="139">
        <f>ROUND(I270*H270,0)</f>
        <v>0</v>
      </c>
      <c r="BL270" s="17" t="s">
        <v>237</v>
      </c>
      <c r="BM270" s="138" t="s">
        <v>794</v>
      </c>
    </row>
    <row r="271" spans="1:65" s="13" customFormat="1">
      <c r="B271" s="216"/>
      <c r="C271" s="217"/>
      <c r="D271" s="218" t="s">
        <v>171</v>
      </c>
      <c r="E271" s="219" t="s">
        <v>1</v>
      </c>
      <c r="F271" s="220" t="s">
        <v>620</v>
      </c>
      <c r="G271" s="217"/>
      <c r="H271" s="221">
        <v>119.79300000000001</v>
      </c>
      <c r="I271" s="217"/>
      <c r="J271" s="217"/>
      <c r="K271" s="217"/>
      <c r="L271" s="140"/>
      <c r="M271" s="142"/>
      <c r="N271" s="143"/>
      <c r="O271" s="143"/>
      <c r="P271" s="143"/>
      <c r="Q271" s="143"/>
      <c r="R271" s="143"/>
      <c r="S271" s="143"/>
      <c r="T271" s="144"/>
      <c r="AT271" s="141" t="s">
        <v>171</v>
      </c>
      <c r="AU271" s="141" t="s">
        <v>83</v>
      </c>
      <c r="AV271" s="13" t="s">
        <v>83</v>
      </c>
      <c r="AW271" s="13" t="s">
        <v>30</v>
      </c>
      <c r="AX271" s="13" t="s">
        <v>8</v>
      </c>
      <c r="AY271" s="141" t="s">
        <v>163</v>
      </c>
    </row>
    <row r="272" spans="1:65" s="2" customFormat="1" ht="24.2" customHeight="1">
      <c r="A272" s="29"/>
      <c r="B272" s="190"/>
      <c r="C272" s="210" t="s">
        <v>426</v>
      </c>
      <c r="D272" s="210" t="s">
        <v>165</v>
      </c>
      <c r="E272" s="211" t="s">
        <v>795</v>
      </c>
      <c r="F272" s="212" t="s">
        <v>796</v>
      </c>
      <c r="G272" s="213" t="s">
        <v>234</v>
      </c>
      <c r="H272" s="214">
        <v>119.79300000000001</v>
      </c>
      <c r="I272" s="175"/>
      <c r="J272" s="215">
        <f>ROUND(I272*H272,0)</f>
        <v>0</v>
      </c>
      <c r="K272" s="212" t="s">
        <v>178</v>
      </c>
      <c r="L272" s="30"/>
      <c r="M272" s="134" t="s">
        <v>1</v>
      </c>
      <c r="N272" s="135" t="s">
        <v>39</v>
      </c>
      <c r="O272" s="136">
        <v>0.17199999999999999</v>
      </c>
      <c r="P272" s="136">
        <f>O272*H272</f>
        <v>20.604395999999998</v>
      </c>
      <c r="Q272" s="136">
        <v>1.2305000000000001E-4</v>
      </c>
      <c r="R272" s="136">
        <f>Q272*H272</f>
        <v>1.4740528650000003E-2</v>
      </c>
      <c r="S272" s="136">
        <v>0</v>
      </c>
      <c r="T272" s="137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38" t="s">
        <v>237</v>
      </c>
      <c r="AT272" s="138" t="s">
        <v>165</v>
      </c>
      <c r="AU272" s="138" t="s">
        <v>83</v>
      </c>
      <c r="AY272" s="17" t="s">
        <v>163</v>
      </c>
      <c r="BE272" s="139">
        <f>IF(N272="základní",J272,0)</f>
        <v>0</v>
      </c>
      <c r="BF272" s="139">
        <f>IF(N272="snížená",J272,0)</f>
        <v>0</v>
      </c>
      <c r="BG272" s="139">
        <f>IF(N272="zákl. přenesená",J272,0)</f>
        <v>0</v>
      </c>
      <c r="BH272" s="139">
        <f>IF(N272="sníž. přenesená",J272,0)</f>
        <v>0</v>
      </c>
      <c r="BI272" s="139">
        <f>IF(N272="nulová",J272,0)</f>
        <v>0</v>
      </c>
      <c r="BJ272" s="17" t="s">
        <v>8</v>
      </c>
      <c r="BK272" s="139">
        <f>ROUND(I272*H272,0)</f>
        <v>0</v>
      </c>
      <c r="BL272" s="17" t="s">
        <v>237</v>
      </c>
      <c r="BM272" s="138" t="s">
        <v>797</v>
      </c>
    </row>
    <row r="273" spans="1:65" s="13" customFormat="1">
      <c r="B273" s="216"/>
      <c r="C273" s="217"/>
      <c r="D273" s="218" t="s">
        <v>171</v>
      </c>
      <c r="E273" s="219" t="s">
        <v>1</v>
      </c>
      <c r="F273" s="220" t="s">
        <v>620</v>
      </c>
      <c r="G273" s="217"/>
      <c r="H273" s="221">
        <v>119.79300000000001</v>
      </c>
      <c r="I273" s="217"/>
      <c r="J273" s="217"/>
      <c r="K273" s="217"/>
      <c r="L273" s="140"/>
      <c r="M273" s="142"/>
      <c r="N273" s="143"/>
      <c r="O273" s="143"/>
      <c r="P273" s="143"/>
      <c r="Q273" s="143"/>
      <c r="R273" s="143"/>
      <c r="S273" s="143"/>
      <c r="T273" s="144"/>
      <c r="AT273" s="141" t="s">
        <v>171</v>
      </c>
      <c r="AU273" s="141" t="s">
        <v>83</v>
      </c>
      <c r="AV273" s="13" t="s">
        <v>83</v>
      </c>
      <c r="AW273" s="13" t="s">
        <v>30</v>
      </c>
      <c r="AX273" s="13" t="s">
        <v>8</v>
      </c>
      <c r="AY273" s="141" t="s">
        <v>163</v>
      </c>
    </row>
    <row r="274" spans="1:65" s="12" customFormat="1" ht="22.9" customHeight="1">
      <c r="B274" s="203"/>
      <c r="C274" s="204"/>
      <c r="D274" s="205" t="s">
        <v>73</v>
      </c>
      <c r="E274" s="208" t="s">
        <v>798</v>
      </c>
      <c r="F274" s="208" t="s">
        <v>799</v>
      </c>
      <c r="G274" s="204"/>
      <c r="H274" s="204"/>
      <c r="I274" s="204"/>
      <c r="J274" s="209">
        <f>BK274</f>
        <v>0</v>
      </c>
      <c r="K274" s="204"/>
      <c r="L274" s="126"/>
      <c r="M274" s="128"/>
      <c r="N274" s="129"/>
      <c r="O274" s="129"/>
      <c r="P274" s="130">
        <f>SUM(P275:P276)</f>
        <v>1.964</v>
      </c>
      <c r="Q274" s="129"/>
      <c r="R274" s="130">
        <f>SUM(R275:R276)</f>
        <v>5.9128000000000002E-3</v>
      </c>
      <c r="S274" s="129"/>
      <c r="T274" s="131">
        <f>SUM(T275:T276)</f>
        <v>0</v>
      </c>
      <c r="AR274" s="127" t="s">
        <v>83</v>
      </c>
      <c r="AT274" s="132" t="s">
        <v>73</v>
      </c>
      <c r="AU274" s="132" t="s">
        <v>8</v>
      </c>
      <c r="AY274" s="127" t="s">
        <v>163</v>
      </c>
      <c r="BK274" s="133">
        <f>SUM(BK275:BK276)</f>
        <v>0</v>
      </c>
    </row>
    <row r="275" spans="1:65" s="2" customFormat="1" ht="14.45" customHeight="1">
      <c r="A275" s="29"/>
      <c r="B275" s="190"/>
      <c r="C275" s="210" t="s">
        <v>430</v>
      </c>
      <c r="D275" s="210" t="s">
        <v>165</v>
      </c>
      <c r="E275" s="211" t="s">
        <v>800</v>
      </c>
      <c r="F275" s="212" t="s">
        <v>801</v>
      </c>
      <c r="G275" s="213" t="s">
        <v>234</v>
      </c>
      <c r="H275" s="214">
        <v>4</v>
      </c>
      <c r="I275" s="175"/>
      <c r="J275" s="215">
        <f>ROUND(I275*H275,0)</f>
        <v>0</v>
      </c>
      <c r="K275" s="212" t="s">
        <v>178</v>
      </c>
      <c r="L275" s="30"/>
      <c r="M275" s="134" t="s">
        <v>1</v>
      </c>
      <c r="N275" s="135" t="s">
        <v>39</v>
      </c>
      <c r="O275" s="136">
        <v>0.49099999999999999</v>
      </c>
      <c r="P275" s="136">
        <f>O275*H275</f>
        <v>1.964</v>
      </c>
      <c r="Q275" s="136">
        <v>1.4782E-3</v>
      </c>
      <c r="R275" s="136">
        <f>Q275*H275</f>
        <v>5.9128000000000002E-3</v>
      </c>
      <c r="S275" s="136">
        <v>0</v>
      </c>
      <c r="T275" s="137">
        <f>S275*H275</f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38" t="s">
        <v>237</v>
      </c>
      <c r="AT275" s="138" t="s">
        <v>165</v>
      </c>
      <c r="AU275" s="138" t="s">
        <v>83</v>
      </c>
      <c r="AY275" s="17" t="s">
        <v>163</v>
      </c>
      <c r="BE275" s="139">
        <f>IF(N275="základní",J275,0)</f>
        <v>0</v>
      </c>
      <c r="BF275" s="139">
        <f>IF(N275="snížená",J275,0)</f>
        <v>0</v>
      </c>
      <c r="BG275" s="139">
        <f>IF(N275="zákl. přenesená",J275,0)</f>
        <v>0</v>
      </c>
      <c r="BH275" s="139">
        <f>IF(N275="sníž. přenesená",J275,0)</f>
        <v>0</v>
      </c>
      <c r="BI275" s="139">
        <f>IF(N275="nulová",J275,0)</f>
        <v>0</v>
      </c>
      <c r="BJ275" s="17" t="s">
        <v>8</v>
      </c>
      <c r="BK275" s="139">
        <f>ROUND(I275*H275,0)</f>
        <v>0</v>
      </c>
      <c r="BL275" s="17" t="s">
        <v>237</v>
      </c>
      <c r="BM275" s="138" t="s">
        <v>802</v>
      </c>
    </row>
    <row r="276" spans="1:65" s="13" customFormat="1">
      <c r="B276" s="216"/>
      <c r="C276" s="217"/>
      <c r="D276" s="218" t="s">
        <v>171</v>
      </c>
      <c r="E276" s="219" t="s">
        <v>1</v>
      </c>
      <c r="F276" s="220" t="s">
        <v>803</v>
      </c>
      <c r="G276" s="217"/>
      <c r="H276" s="221">
        <v>4</v>
      </c>
      <c r="I276" s="217"/>
      <c r="J276" s="217"/>
      <c r="K276" s="217"/>
      <c r="L276" s="140"/>
      <c r="M276" s="162"/>
      <c r="N276" s="163"/>
      <c r="O276" s="163"/>
      <c r="P276" s="163"/>
      <c r="Q276" s="163"/>
      <c r="R276" s="163"/>
      <c r="S276" s="163"/>
      <c r="T276" s="164"/>
      <c r="AT276" s="141" t="s">
        <v>171</v>
      </c>
      <c r="AU276" s="141" t="s">
        <v>83</v>
      </c>
      <c r="AV276" s="13" t="s">
        <v>83</v>
      </c>
      <c r="AW276" s="13" t="s">
        <v>30</v>
      </c>
      <c r="AX276" s="13" t="s">
        <v>8</v>
      </c>
      <c r="AY276" s="141" t="s">
        <v>163</v>
      </c>
    </row>
    <row r="277" spans="1:65" s="2" customFormat="1" ht="6.95" customHeight="1">
      <c r="A277" s="29"/>
      <c r="B277" s="239"/>
      <c r="C277" s="240"/>
      <c r="D277" s="240"/>
      <c r="E277" s="240"/>
      <c r="F277" s="240"/>
      <c r="G277" s="240"/>
      <c r="H277" s="240"/>
      <c r="I277" s="240"/>
      <c r="J277" s="240"/>
      <c r="K277" s="240"/>
      <c r="L277" s="30"/>
      <c r="M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</row>
  </sheetData>
  <sheetProtection password="D62F" sheet="1" objects="1" scenarios="1"/>
  <autoFilter ref="C128:K276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7"/>
  <sheetViews>
    <sheetView showGridLines="0" topLeftCell="A95" workbookViewId="0">
      <selection activeCell="I120" sqref="I12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>
      <c r="A1" s="88"/>
    </row>
    <row r="2" spans="1:56" s="1" customFormat="1" ht="36.950000000000003" customHeight="1">
      <c r="L2" s="292" t="s">
        <v>5</v>
      </c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95</v>
      </c>
      <c r="AZ2" s="89" t="s">
        <v>117</v>
      </c>
      <c r="BA2" s="89" t="s">
        <v>804</v>
      </c>
      <c r="BB2" s="89" t="s">
        <v>1</v>
      </c>
      <c r="BC2" s="89" t="s">
        <v>805</v>
      </c>
      <c r="BD2" s="89" t="s">
        <v>83</v>
      </c>
    </row>
    <row r="3" spans="1:56" s="1" customFormat="1" ht="6.95" customHeight="1"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20"/>
      <c r="AT3" s="17" t="s">
        <v>83</v>
      </c>
      <c r="AZ3" s="89" t="s">
        <v>114</v>
      </c>
      <c r="BA3" s="89" t="s">
        <v>806</v>
      </c>
      <c r="BB3" s="89" t="s">
        <v>1</v>
      </c>
      <c r="BC3" s="89" t="s">
        <v>807</v>
      </c>
      <c r="BD3" s="89" t="s">
        <v>83</v>
      </c>
    </row>
    <row r="4" spans="1:56" s="1" customFormat="1" ht="24.95" customHeight="1">
      <c r="B4" s="243"/>
      <c r="C4" s="88"/>
      <c r="D4" s="191" t="s">
        <v>120</v>
      </c>
      <c r="E4" s="88"/>
      <c r="F4" s="88"/>
      <c r="G4" s="88"/>
      <c r="H4" s="88"/>
      <c r="I4" s="88"/>
      <c r="J4" s="88"/>
      <c r="K4" s="88"/>
      <c r="L4" s="20"/>
      <c r="M4" s="90" t="s">
        <v>11</v>
      </c>
      <c r="AT4" s="17" t="s">
        <v>3</v>
      </c>
      <c r="AZ4" s="89" t="s">
        <v>808</v>
      </c>
      <c r="BA4" s="89" t="s">
        <v>809</v>
      </c>
      <c r="BB4" s="89" t="s">
        <v>1</v>
      </c>
      <c r="BC4" s="89" t="s">
        <v>810</v>
      </c>
      <c r="BD4" s="89" t="s">
        <v>83</v>
      </c>
    </row>
    <row r="5" spans="1:56" s="1" customFormat="1" ht="6.95" customHeight="1">
      <c r="B5" s="243"/>
      <c r="C5" s="88"/>
      <c r="D5" s="88"/>
      <c r="E5" s="88"/>
      <c r="F5" s="88"/>
      <c r="G5" s="88"/>
      <c r="H5" s="88"/>
      <c r="I5" s="88"/>
      <c r="J5" s="88"/>
      <c r="K5" s="88"/>
      <c r="L5" s="20"/>
    </row>
    <row r="6" spans="1:56" s="1" customFormat="1" ht="12" customHeight="1">
      <c r="B6" s="243"/>
      <c r="C6" s="88"/>
      <c r="D6" s="193" t="s">
        <v>15</v>
      </c>
      <c r="E6" s="88"/>
      <c r="F6" s="88"/>
      <c r="G6" s="88"/>
      <c r="H6" s="88"/>
      <c r="I6" s="88"/>
      <c r="J6" s="88"/>
      <c r="K6" s="88"/>
      <c r="L6" s="20"/>
    </row>
    <row r="7" spans="1:56" s="1" customFormat="1" ht="16.5" customHeight="1">
      <c r="B7" s="243"/>
      <c r="C7" s="88"/>
      <c r="D7" s="88"/>
      <c r="E7" s="319" t="str">
        <f>'Rekapitulace stavby'!K6</f>
        <v>Expozice Jihozápadní Afrika, ZOO Dvůr Králové a.s. - Změna B, 3.etapa-3.část</v>
      </c>
      <c r="F7" s="320"/>
      <c r="G7" s="320"/>
      <c r="H7" s="320"/>
      <c r="I7" s="88"/>
      <c r="J7" s="88"/>
      <c r="K7" s="88"/>
      <c r="L7" s="20"/>
    </row>
    <row r="8" spans="1:56" s="2" customFormat="1" ht="12" customHeight="1">
      <c r="A8" s="29"/>
      <c r="B8" s="190"/>
      <c r="C8" s="192"/>
      <c r="D8" s="193" t="s">
        <v>130</v>
      </c>
      <c r="E8" s="192"/>
      <c r="F8" s="192"/>
      <c r="G8" s="192"/>
      <c r="H8" s="192"/>
      <c r="I8" s="192"/>
      <c r="J8" s="192"/>
      <c r="K8" s="192"/>
      <c r="L8" s="3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56" s="2" customFormat="1" ht="16.5" customHeight="1">
      <c r="A9" s="29"/>
      <c r="B9" s="190"/>
      <c r="C9" s="192"/>
      <c r="D9" s="192"/>
      <c r="E9" s="321" t="s">
        <v>1439</v>
      </c>
      <c r="F9" s="322"/>
      <c r="G9" s="322"/>
      <c r="H9" s="322"/>
      <c r="I9" s="192"/>
      <c r="J9" s="192"/>
      <c r="K9" s="192"/>
      <c r="L9" s="3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56" s="2" customFormat="1">
      <c r="A10" s="29"/>
      <c r="B10" s="190"/>
      <c r="C10" s="192"/>
      <c r="D10" s="192"/>
      <c r="E10" s="192"/>
      <c r="F10" s="192"/>
      <c r="G10" s="192"/>
      <c r="H10" s="192"/>
      <c r="I10" s="192"/>
      <c r="J10" s="192"/>
      <c r="K10" s="192"/>
      <c r="L10" s="3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56" s="2" customFormat="1" ht="12" customHeight="1">
      <c r="A11" s="29"/>
      <c r="B11" s="190"/>
      <c r="C11" s="192"/>
      <c r="D11" s="193" t="s">
        <v>16</v>
      </c>
      <c r="E11" s="192"/>
      <c r="F11" s="194" t="s">
        <v>1</v>
      </c>
      <c r="G11" s="192"/>
      <c r="H11" s="192"/>
      <c r="I11" s="193" t="s">
        <v>17</v>
      </c>
      <c r="J11" s="194" t="s">
        <v>1</v>
      </c>
      <c r="K11" s="192"/>
      <c r="L11" s="3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56" s="2" customFormat="1" ht="12" customHeight="1">
      <c r="A12" s="29"/>
      <c r="B12" s="190"/>
      <c r="C12" s="192"/>
      <c r="D12" s="193" t="s">
        <v>18</v>
      </c>
      <c r="E12" s="192"/>
      <c r="F12" s="194" t="s">
        <v>19</v>
      </c>
      <c r="G12" s="192"/>
      <c r="H12" s="192"/>
      <c r="I12" s="193" t="s">
        <v>20</v>
      </c>
      <c r="J12" s="195" t="str">
        <f>'Rekapitulace stavby'!AN8</f>
        <v>11. 5. 2021</v>
      </c>
      <c r="K12" s="192"/>
      <c r="L12" s="3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56" s="2" customFormat="1" ht="10.9" customHeight="1">
      <c r="A13" s="29"/>
      <c r="B13" s="190"/>
      <c r="C13" s="192"/>
      <c r="D13" s="192"/>
      <c r="E13" s="192"/>
      <c r="F13" s="192"/>
      <c r="G13" s="192"/>
      <c r="H13" s="192"/>
      <c r="I13" s="192"/>
      <c r="J13" s="192"/>
      <c r="K13" s="192"/>
      <c r="L13" s="3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56" s="2" customFormat="1" ht="12" customHeight="1">
      <c r="A14" s="29"/>
      <c r="B14" s="190"/>
      <c r="C14" s="192"/>
      <c r="D14" s="193" t="s">
        <v>22</v>
      </c>
      <c r="E14" s="192"/>
      <c r="F14" s="192"/>
      <c r="G14" s="192"/>
      <c r="H14" s="192"/>
      <c r="I14" s="193" t="s">
        <v>23</v>
      </c>
      <c r="J14" s="194" t="s">
        <v>1</v>
      </c>
      <c r="K14" s="192"/>
      <c r="L14" s="3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56" s="2" customFormat="1" ht="18" customHeight="1">
      <c r="A15" s="29"/>
      <c r="B15" s="190"/>
      <c r="C15" s="192"/>
      <c r="D15" s="192"/>
      <c r="E15" s="194" t="s">
        <v>24</v>
      </c>
      <c r="F15" s="192"/>
      <c r="G15" s="192"/>
      <c r="H15" s="192"/>
      <c r="I15" s="193" t="s">
        <v>25</v>
      </c>
      <c r="J15" s="194" t="s">
        <v>1</v>
      </c>
      <c r="K15" s="192"/>
      <c r="L15" s="3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56" s="2" customFormat="1" ht="6.95" customHeight="1">
      <c r="A16" s="29"/>
      <c r="B16" s="190"/>
      <c r="C16" s="192"/>
      <c r="D16" s="192"/>
      <c r="E16" s="192"/>
      <c r="F16" s="192"/>
      <c r="G16" s="192"/>
      <c r="H16" s="192"/>
      <c r="I16" s="192"/>
      <c r="J16" s="192"/>
      <c r="K16" s="192"/>
      <c r="L16" s="3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190"/>
      <c r="C17" s="192"/>
      <c r="D17" s="193" t="s">
        <v>26</v>
      </c>
      <c r="E17" s="192"/>
      <c r="F17" s="192"/>
      <c r="G17" s="192"/>
      <c r="H17" s="192"/>
      <c r="I17" s="193" t="s">
        <v>23</v>
      </c>
      <c r="J17" s="194" t="str">
        <f>'Rekapitulace stavby'!AN13</f>
        <v/>
      </c>
      <c r="K17" s="192"/>
      <c r="L17" s="3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190"/>
      <c r="C18" s="192"/>
      <c r="D18" s="192"/>
      <c r="E18" s="325" t="str">
        <f>'Rekapitulace stavby'!E14</f>
        <v xml:space="preserve"> </v>
      </c>
      <c r="F18" s="325"/>
      <c r="G18" s="325"/>
      <c r="H18" s="325"/>
      <c r="I18" s="193" t="s">
        <v>25</v>
      </c>
      <c r="J18" s="194" t="str">
        <f>'Rekapitulace stavby'!AN14</f>
        <v/>
      </c>
      <c r="K18" s="192"/>
      <c r="L18" s="3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190"/>
      <c r="C19" s="192"/>
      <c r="D19" s="192"/>
      <c r="E19" s="192"/>
      <c r="F19" s="192"/>
      <c r="G19" s="192"/>
      <c r="H19" s="192"/>
      <c r="I19" s="192"/>
      <c r="J19" s="192"/>
      <c r="K19" s="192"/>
      <c r="L19" s="3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190"/>
      <c r="C20" s="192"/>
      <c r="D20" s="193" t="s">
        <v>28</v>
      </c>
      <c r="E20" s="192"/>
      <c r="F20" s="192"/>
      <c r="G20" s="192"/>
      <c r="H20" s="192"/>
      <c r="I20" s="193" t="s">
        <v>23</v>
      </c>
      <c r="J20" s="194" t="s">
        <v>1</v>
      </c>
      <c r="K20" s="192"/>
      <c r="L20" s="3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190"/>
      <c r="C21" s="192"/>
      <c r="D21" s="192"/>
      <c r="E21" s="194" t="s">
        <v>29</v>
      </c>
      <c r="F21" s="192"/>
      <c r="G21" s="192"/>
      <c r="H21" s="192"/>
      <c r="I21" s="193" t="s">
        <v>25</v>
      </c>
      <c r="J21" s="194" t="s">
        <v>1</v>
      </c>
      <c r="K21" s="192"/>
      <c r="L21" s="3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190"/>
      <c r="C22" s="192"/>
      <c r="D22" s="192"/>
      <c r="E22" s="192"/>
      <c r="F22" s="192"/>
      <c r="G22" s="192"/>
      <c r="H22" s="192"/>
      <c r="I22" s="192"/>
      <c r="J22" s="192"/>
      <c r="K22" s="192"/>
      <c r="L22" s="3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190"/>
      <c r="C23" s="192"/>
      <c r="D23" s="193" t="s">
        <v>31</v>
      </c>
      <c r="E23" s="192"/>
      <c r="F23" s="192"/>
      <c r="G23" s="192"/>
      <c r="H23" s="192"/>
      <c r="I23" s="193" t="s">
        <v>23</v>
      </c>
      <c r="J23" s="194" t="s">
        <v>1</v>
      </c>
      <c r="K23" s="192"/>
      <c r="L23" s="3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190"/>
      <c r="C24" s="192"/>
      <c r="D24" s="192"/>
      <c r="E24" s="194" t="s">
        <v>32</v>
      </c>
      <c r="F24" s="192"/>
      <c r="G24" s="192"/>
      <c r="H24" s="192"/>
      <c r="I24" s="193" t="s">
        <v>25</v>
      </c>
      <c r="J24" s="194" t="s">
        <v>1</v>
      </c>
      <c r="K24" s="192"/>
      <c r="L24" s="3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190"/>
      <c r="C25" s="192"/>
      <c r="D25" s="192"/>
      <c r="E25" s="192"/>
      <c r="F25" s="192"/>
      <c r="G25" s="192"/>
      <c r="H25" s="192"/>
      <c r="I25" s="192"/>
      <c r="J25" s="192"/>
      <c r="K25" s="192"/>
      <c r="L25" s="3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190"/>
      <c r="C26" s="192"/>
      <c r="D26" s="193" t="s">
        <v>33</v>
      </c>
      <c r="E26" s="192"/>
      <c r="F26" s="192"/>
      <c r="G26" s="192"/>
      <c r="H26" s="192"/>
      <c r="I26" s="192"/>
      <c r="J26" s="192"/>
      <c r="K26" s="192"/>
      <c r="L26" s="3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244"/>
      <c r="C27" s="245"/>
      <c r="D27" s="245"/>
      <c r="E27" s="326" t="s">
        <v>1</v>
      </c>
      <c r="F27" s="326"/>
      <c r="G27" s="326"/>
      <c r="H27" s="326"/>
      <c r="I27" s="245"/>
      <c r="J27" s="245"/>
      <c r="K27" s="245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190"/>
      <c r="C28" s="192"/>
      <c r="D28" s="192"/>
      <c r="E28" s="192"/>
      <c r="F28" s="192"/>
      <c r="G28" s="192"/>
      <c r="H28" s="192"/>
      <c r="I28" s="192"/>
      <c r="J28" s="192"/>
      <c r="K28" s="192"/>
      <c r="L28" s="3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190"/>
      <c r="C29" s="192"/>
      <c r="D29" s="246"/>
      <c r="E29" s="246"/>
      <c r="F29" s="246"/>
      <c r="G29" s="246"/>
      <c r="H29" s="246"/>
      <c r="I29" s="246"/>
      <c r="J29" s="246"/>
      <c r="K29" s="246"/>
      <c r="L29" s="3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190"/>
      <c r="C30" s="192"/>
      <c r="D30" s="247" t="s">
        <v>34</v>
      </c>
      <c r="E30" s="192"/>
      <c r="F30" s="192"/>
      <c r="G30" s="192"/>
      <c r="H30" s="192"/>
      <c r="I30" s="192"/>
      <c r="J30" s="248">
        <f>ROUND(J119, 0)</f>
        <v>0</v>
      </c>
      <c r="K30" s="192"/>
      <c r="L30" s="3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190"/>
      <c r="C31" s="192"/>
      <c r="D31" s="246"/>
      <c r="E31" s="246"/>
      <c r="F31" s="246"/>
      <c r="G31" s="246"/>
      <c r="H31" s="246"/>
      <c r="I31" s="246"/>
      <c r="J31" s="246"/>
      <c r="K31" s="246"/>
      <c r="L31" s="3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190"/>
      <c r="C32" s="192"/>
      <c r="D32" s="192"/>
      <c r="E32" s="192"/>
      <c r="F32" s="249" t="s">
        <v>36</v>
      </c>
      <c r="G32" s="192"/>
      <c r="H32" s="192"/>
      <c r="I32" s="249" t="s">
        <v>35</v>
      </c>
      <c r="J32" s="249" t="s">
        <v>37</v>
      </c>
      <c r="K32" s="192"/>
      <c r="L32" s="3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190"/>
      <c r="C33" s="192"/>
      <c r="D33" s="250" t="s">
        <v>38</v>
      </c>
      <c r="E33" s="193" t="s">
        <v>39</v>
      </c>
      <c r="F33" s="251">
        <f>ROUND((SUM(BE119:BE176)),  0)</f>
        <v>0</v>
      </c>
      <c r="G33" s="192"/>
      <c r="H33" s="192"/>
      <c r="I33" s="252">
        <v>0.21</v>
      </c>
      <c r="J33" s="251">
        <f>ROUND(((SUM(BE119:BE176))*I33),  0)</f>
        <v>0</v>
      </c>
      <c r="K33" s="192"/>
      <c r="L33" s="3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190"/>
      <c r="C34" s="192"/>
      <c r="D34" s="192"/>
      <c r="E34" s="193" t="s">
        <v>40</v>
      </c>
      <c r="F34" s="251">
        <f>ROUND((SUM(BF119:BF176)),  0)</f>
        <v>0</v>
      </c>
      <c r="G34" s="192"/>
      <c r="H34" s="192"/>
      <c r="I34" s="252">
        <v>0.15</v>
      </c>
      <c r="J34" s="251">
        <f>ROUND(((SUM(BF119:BF176))*I34),  0)</f>
        <v>0</v>
      </c>
      <c r="K34" s="192"/>
      <c r="L34" s="3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190"/>
      <c r="C35" s="192"/>
      <c r="D35" s="192"/>
      <c r="E35" s="193" t="s">
        <v>41</v>
      </c>
      <c r="F35" s="251">
        <f>ROUND((SUM(BG119:BG176)),  0)</f>
        <v>0</v>
      </c>
      <c r="G35" s="192"/>
      <c r="H35" s="192"/>
      <c r="I35" s="252">
        <v>0.21</v>
      </c>
      <c r="J35" s="251">
        <f>0</f>
        <v>0</v>
      </c>
      <c r="K35" s="192"/>
      <c r="L35" s="3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190"/>
      <c r="C36" s="192"/>
      <c r="D36" s="192"/>
      <c r="E36" s="193" t="s">
        <v>42</v>
      </c>
      <c r="F36" s="251">
        <f>ROUND((SUM(BH119:BH176)),  0)</f>
        <v>0</v>
      </c>
      <c r="G36" s="192"/>
      <c r="H36" s="192"/>
      <c r="I36" s="252">
        <v>0.15</v>
      </c>
      <c r="J36" s="251">
        <f>0</f>
        <v>0</v>
      </c>
      <c r="K36" s="192"/>
      <c r="L36" s="3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190"/>
      <c r="C37" s="192"/>
      <c r="D37" s="192"/>
      <c r="E37" s="193" t="s">
        <v>43</v>
      </c>
      <c r="F37" s="251">
        <f>ROUND((SUM(BI119:BI176)),  0)</f>
        <v>0</v>
      </c>
      <c r="G37" s="192"/>
      <c r="H37" s="192"/>
      <c r="I37" s="252">
        <v>0</v>
      </c>
      <c r="J37" s="251">
        <f>0</f>
        <v>0</v>
      </c>
      <c r="K37" s="192"/>
      <c r="L37" s="3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190"/>
      <c r="C38" s="192"/>
      <c r="D38" s="192"/>
      <c r="E38" s="192"/>
      <c r="F38" s="192"/>
      <c r="G38" s="192"/>
      <c r="H38" s="192"/>
      <c r="I38" s="192"/>
      <c r="J38" s="192"/>
      <c r="K38" s="192"/>
      <c r="L38" s="3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190"/>
      <c r="C39" s="253"/>
      <c r="D39" s="254" t="s">
        <v>44</v>
      </c>
      <c r="E39" s="255"/>
      <c r="F39" s="255"/>
      <c r="G39" s="256" t="s">
        <v>45</v>
      </c>
      <c r="H39" s="257" t="s">
        <v>46</v>
      </c>
      <c r="I39" s="255"/>
      <c r="J39" s="258">
        <f>SUM(J30:J37)</f>
        <v>0</v>
      </c>
      <c r="K39" s="259"/>
      <c r="L39" s="3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190"/>
      <c r="C40" s="192"/>
      <c r="D40" s="192"/>
      <c r="E40" s="192"/>
      <c r="F40" s="192"/>
      <c r="G40" s="192"/>
      <c r="H40" s="192"/>
      <c r="I40" s="192"/>
      <c r="J40" s="192"/>
      <c r="K40" s="192"/>
      <c r="L40" s="3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243"/>
      <c r="C41" s="88"/>
      <c r="D41" s="88"/>
      <c r="E41" s="88"/>
      <c r="F41" s="88"/>
      <c r="G41" s="88"/>
      <c r="H41" s="88"/>
      <c r="I41" s="88"/>
      <c r="J41" s="88"/>
      <c r="K41" s="88"/>
      <c r="L41" s="20"/>
    </row>
    <row r="42" spans="1:31" s="1" customFormat="1" ht="14.45" customHeight="1">
      <c r="B42" s="243"/>
      <c r="C42" s="88"/>
      <c r="D42" s="88"/>
      <c r="E42" s="88"/>
      <c r="F42" s="88"/>
      <c r="G42" s="88"/>
      <c r="H42" s="88"/>
      <c r="I42" s="88"/>
      <c r="J42" s="88"/>
      <c r="K42" s="88"/>
      <c r="L42" s="20"/>
    </row>
    <row r="43" spans="1:31" s="1" customFormat="1" ht="14.45" customHeight="1">
      <c r="B43" s="243"/>
      <c r="C43" s="88"/>
      <c r="D43" s="88"/>
      <c r="E43" s="88"/>
      <c r="F43" s="88"/>
      <c r="G43" s="88"/>
      <c r="H43" s="88"/>
      <c r="I43" s="88"/>
      <c r="J43" s="88"/>
      <c r="K43" s="88"/>
      <c r="L43" s="20"/>
    </row>
    <row r="44" spans="1:31" s="1" customFormat="1" ht="14.45" customHeight="1">
      <c r="B44" s="243"/>
      <c r="C44" s="88"/>
      <c r="D44" s="88"/>
      <c r="E44" s="88"/>
      <c r="F44" s="88"/>
      <c r="G44" s="88"/>
      <c r="H44" s="88"/>
      <c r="I44" s="88"/>
      <c r="J44" s="88"/>
      <c r="K44" s="88"/>
      <c r="L44" s="20"/>
    </row>
    <row r="45" spans="1:31" s="1" customFormat="1" ht="14.45" customHeight="1">
      <c r="B45" s="243"/>
      <c r="C45" s="88"/>
      <c r="D45" s="88"/>
      <c r="E45" s="88"/>
      <c r="F45" s="88"/>
      <c r="G45" s="88"/>
      <c r="H45" s="88"/>
      <c r="I45" s="88"/>
      <c r="J45" s="88"/>
      <c r="K45" s="88"/>
      <c r="L45" s="20"/>
    </row>
    <row r="46" spans="1:31" s="1" customFormat="1" ht="14.45" customHeight="1">
      <c r="B46" s="243"/>
      <c r="C46" s="88"/>
      <c r="D46" s="88"/>
      <c r="E46" s="88"/>
      <c r="F46" s="88"/>
      <c r="G46" s="88"/>
      <c r="H46" s="88"/>
      <c r="I46" s="88"/>
      <c r="J46" s="88"/>
      <c r="K46" s="88"/>
      <c r="L46" s="20"/>
    </row>
    <row r="47" spans="1:31" s="1" customFormat="1" ht="14.45" customHeight="1">
      <c r="B47" s="243"/>
      <c r="C47" s="88"/>
      <c r="D47" s="88"/>
      <c r="E47" s="88"/>
      <c r="F47" s="88"/>
      <c r="G47" s="88"/>
      <c r="H47" s="88"/>
      <c r="I47" s="88"/>
      <c r="J47" s="88"/>
      <c r="K47" s="88"/>
      <c r="L47" s="20"/>
    </row>
    <row r="48" spans="1:31" s="1" customFormat="1" ht="14.45" customHeight="1">
      <c r="B48" s="243"/>
      <c r="C48" s="88"/>
      <c r="D48" s="88"/>
      <c r="E48" s="88"/>
      <c r="F48" s="88"/>
      <c r="G48" s="88"/>
      <c r="H48" s="88"/>
      <c r="I48" s="88"/>
      <c r="J48" s="88"/>
      <c r="K48" s="88"/>
      <c r="L48" s="20"/>
    </row>
    <row r="49" spans="1:31" s="1" customFormat="1" ht="14.45" customHeight="1">
      <c r="B49" s="243"/>
      <c r="C49" s="88"/>
      <c r="D49" s="88"/>
      <c r="E49" s="88"/>
      <c r="F49" s="88"/>
      <c r="G49" s="88"/>
      <c r="H49" s="88"/>
      <c r="I49" s="88"/>
      <c r="J49" s="88"/>
      <c r="K49" s="88"/>
      <c r="L49" s="20"/>
    </row>
    <row r="50" spans="1:31" s="2" customFormat="1" ht="14.45" customHeight="1">
      <c r="B50" s="260"/>
      <c r="C50" s="261"/>
      <c r="D50" s="262" t="s">
        <v>47</v>
      </c>
      <c r="E50" s="263"/>
      <c r="F50" s="263"/>
      <c r="G50" s="262" t="s">
        <v>48</v>
      </c>
      <c r="H50" s="263"/>
      <c r="I50" s="263"/>
      <c r="J50" s="263"/>
      <c r="K50" s="263"/>
      <c r="L50" s="38"/>
    </row>
    <row r="51" spans="1:31">
      <c r="B51" s="243"/>
      <c r="C51" s="88"/>
      <c r="D51" s="88"/>
      <c r="E51" s="88"/>
      <c r="F51" s="88"/>
      <c r="G51" s="88"/>
      <c r="H51" s="88"/>
      <c r="I51" s="88"/>
      <c r="J51" s="88"/>
      <c r="K51" s="88"/>
      <c r="L51" s="20"/>
    </row>
    <row r="52" spans="1:31">
      <c r="B52" s="243"/>
      <c r="C52" s="88"/>
      <c r="D52" s="88"/>
      <c r="E52" s="88"/>
      <c r="F52" s="88"/>
      <c r="G52" s="88"/>
      <c r="H52" s="88"/>
      <c r="I52" s="88"/>
      <c r="J52" s="88"/>
      <c r="K52" s="88"/>
      <c r="L52" s="20"/>
    </row>
    <row r="53" spans="1:31">
      <c r="B53" s="243"/>
      <c r="C53" s="88"/>
      <c r="D53" s="88"/>
      <c r="E53" s="88"/>
      <c r="F53" s="88"/>
      <c r="G53" s="88"/>
      <c r="H53" s="88"/>
      <c r="I53" s="88"/>
      <c r="J53" s="88"/>
      <c r="K53" s="88"/>
      <c r="L53" s="20"/>
    </row>
    <row r="54" spans="1:31">
      <c r="B54" s="243"/>
      <c r="C54" s="88"/>
      <c r="D54" s="88"/>
      <c r="E54" s="88"/>
      <c r="F54" s="88"/>
      <c r="G54" s="88"/>
      <c r="H54" s="88"/>
      <c r="I54" s="88"/>
      <c r="J54" s="88"/>
      <c r="K54" s="88"/>
      <c r="L54" s="20"/>
    </row>
    <row r="55" spans="1:31">
      <c r="B55" s="243"/>
      <c r="C55" s="88"/>
      <c r="D55" s="88"/>
      <c r="E55" s="88"/>
      <c r="F55" s="88"/>
      <c r="G55" s="88"/>
      <c r="H55" s="88"/>
      <c r="I55" s="88"/>
      <c r="J55" s="88"/>
      <c r="K55" s="88"/>
      <c r="L55" s="20"/>
    </row>
    <row r="56" spans="1:31">
      <c r="B56" s="243"/>
      <c r="C56" s="88"/>
      <c r="D56" s="88"/>
      <c r="E56" s="88"/>
      <c r="F56" s="88"/>
      <c r="G56" s="88"/>
      <c r="H56" s="88"/>
      <c r="I56" s="88"/>
      <c r="J56" s="88"/>
      <c r="K56" s="88"/>
      <c r="L56" s="20"/>
    </row>
    <row r="57" spans="1:31">
      <c r="B57" s="243"/>
      <c r="C57" s="88"/>
      <c r="D57" s="88"/>
      <c r="E57" s="88"/>
      <c r="F57" s="88"/>
      <c r="G57" s="88"/>
      <c r="H57" s="88"/>
      <c r="I57" s="88"/>
      <c r="J57" s="88"/>
      <c r="K57" s="88"/>
      <c r="L57" s="20"/>
    </row>
    <row r="58" spans="1:31">
      <c r="B58" s="243"/>
      <c r="C58" s="88"/>
      <c r="D58" s="88"/>
      <c r="E58" s="88"/>
      <c r="F58" s="88"/>
      <c r="G58" s="88"/>
      <c r="H58" s="88"/>
      <c r="I58" s="88"/>
      <c r="J58" s="88"/>
      <c r="K58" s="88"/>
      <c r="L58" s="20"/>
    </row>
    <row r="59" spans="1:31">
      <c r="B59" s="243"/>
      <c r="C59" s="88"/>
      <c r="D59" s="88"/>
      <c r="E59" s="88"/>
      <c r="F59" s="88"/>
      <c r="G59" s="88"/>
      <c r="H59" s="88"/>
      <c r="I59" s="88"/>
      <c r="J59" s="88"/>
      <c r="K59" s="88"/>
      <c r="L59" s="20"/>
    </row>
    <row r="60" spans="1:31">
      <c r="B60" s="243"/>
      <c r="C60" s="88"/>
      <c r="D60" s="88"/>
      <c r="E60" s="88"/>
      <c r="F60" s="88"/>
      <c r="G60" s="88"/>
      <c r="H60" s="88"/>
      <c r="I60" s="88"/>
      <c r="J60" s="88"/>
      <c r="K60" s="88"/>
      <c r="L60" s="20"/>
    </row>
    <row r="61" spans="1:31" s="2" customFormat="1" ht="12.75">
      <c r="A61" s="29"/>
      <c r="B61" s="190"/>
      <c r="C61" s="192"/>
      <c r="D61" s="264" t="s">
        <v>49</v>
      </c>
      <c r="E61" s="265"/>
      <c r="F61" s="266" t="s">
        <v>50</v>
      </c>
      <c r="G61" s="264" t="s">
        <v>49</v>
      </c>
      <c r="H61" s="265"/>
      <c r="I61" s="265"/>
      <c r="J61" s="267" t="s">
        <v>50</v>
      </c>
      <c r="K61" s="265"/>
      <c r="L61" s="38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43"/>
      <c r="C62" s="88"/>
      <c r="D62" s="88"/>
      <c r="E62" s="88"/>
      <c r="F62" s="88"/>
      <c r="G62" s="88"/>
      <c r="H62" s="88"/>
      <c r="I62" s="88"/>
      <c r="J62" s="88"/>
      <c r="K62" s="88"/>
      <c r="L62" s="20"/>
    </row>
    <row r="63" spans="1:31">
      <c r="B63" s="243"/>
      <c r="C63" s="88"/>
      <c r="D63" s="88"/>
      <c r="E63" s="88"/>
      <c r="F63" s="88"/>
      <c r="G63" s="88"/>
      <c r="H63" s="88"/>
      <c r="I63" s="88"/>
      <c r="J63" s="88"/>
      <c r="K63" s="88"/>
      <c r="L63" s="20"/>
    </row>
    <row r="64" spans="1:31">
      <c r="B64" s="243"/>
      <c r="C64" s="88"/>
      <c r="D64" s="88"/>
      <c r="E64" s="88"/>
      <c r="F64" s="88"/>
      <c r="G64" s="88"/>
      <c r="H64" s="88"/>
      <c r="I64" s="88"/>
      <c r="J64" s="88"/>
      <c r="K64" s="88"/>
      <c r="L64" s="20"/>
    </row>
    <row r="65" spans="1:31" s="2" customFormat="1" ht="12.75">
      <c r="A65" s="29"/>
      <c r="B65" s="190"/>
      <c r="C65" s="192"/>
      <c r="D65" s="262" t="s">
        <v>51</v>
      </c>
      <c r="E65" s="268"/>
      <c r="F65" s="268"/>
      <c r="G65" s="262" t="s">
        <v>52</v>
      </c>
      <c r="H65" s="268"/>
      <c r="I65" s="268"/>
      <c r="J65" s="268"/>
      <c r="K65" s="268"/>
      <c r="L65" s="38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43"/>
      <c r="C66" s="88"/>
      <c r="D66" s="88"/>
      <c r="E66" s="88"/>
      <c r="F66" s="88"/>
      <c r="G66" s="88"/>
      <c r="H66" s="88"/>
      <c r="I66" s="88"/>
      <c r="J66" s="88"/>
      <c r="K66" s="88"/>
      <c r="L66" s="20"/>
    </row>
    <row r="67" spans="1:31">
      <c r="B67" s="243"/>
      <c r="C67" s="88"/>
      <c r="D67" s="88"/>
      <c r="E67" s="88"/>
      <c r="F67" s="88"/>
      <c r="G67" s="88"/>
      <c r="H67" s="88"/>
      <c r="I67" s="88"/>
      <c r="J67" s="88"/>
      <c r="K67" s="88"/>
      <c r="L67" s="20"/>
    </row>
    <row r="68" spans="1:31">
      <c r="B68" s="243"/>
      <c r="C68" s="88"/>
      <c r="D68" s="88"/>
      <c r="E68" s="88"/>
      <c r="F68" s="88"/>
      <c r="G68" s="88"/>
      <c r="H68" s="88"/>
      <c r="I68" s="88"/>
      <c r="J68" s="88"/>
      <c r="K68" s="88"/>
      <c r="L68" s="20"/>
    </row>
    <row r="69" spans="1:31">
      <c r="B69" s="243"/>
      <c r="C69" s="88"/>
      <c r="D69" s="88"/>
      <c r="E69" s="88"/>
      <c r="F69" s="88"/>
      <c r="G69" s="88"/>
      <c r="H69" s="88"/>
      <c r="I69" s="88"/>
      <c r="J69" s="88"/>
      <c r="K69" s="88"/>
      <c r="L69" s="20"/>
    </row>
    <row r="70" spans="1:31">
      <c r="B70" s="243"/>
      <c r="C70" s="88"/>
      <c r="D70" s="88"/>
      <c r="E70" s="88"/>
      <c r="F70" s="88"/>
      <c r="G70" s="88"/>
      <c r="H70" s="88"/>
      <c r="I70" s="88"/>
      <c r="J70" s="88"/>
      <c r="K70" s="88"/>
      <c r="L70" s="20"/>
    </row>
    <row r="71" spans="1:31">
      <c r="B71" s="243"/>
      <c r="C71" s="88"/>
      <c r="D71" s="88"/>
      <c r="E71" s="88"/>
      <c r="F71" s="88"/>
      <c r="G71" s="88"/>
      <c r="H71" s="88"/>
      <c r="I71" s="88"/>
      <c r="J71" s="88"/>
      <c r="K71" s="88"/>
      <c r="L71" s="20"/>
    </row>
    <row r="72" spans="1:31">
      <c r="B72" s="243"/>
      <c r="C72" s="88"/>
      <c r="D72" s="88"/>
      <c r="E72" s="88"/>
      <c r="F72" s="88"/>
      <c r="G72" s="88"/>
      <c r="H72" s="88"/>
      <c r="I72" s="88"/>
      <c r="J72" s="88"/>
      <c r="K72" s="88"/>
      <c r="L72" s="20"/>
    </row>
    <row r="73" spans="1:31">
      <c r="B73" s="243"/>
      <c r="C73" s="88"/>
      <c r="D73" s="88"/>
      <c r="E73" s="88"/>
      <c r="F73" s="88"/>
      <c r="G73" s="88"/>
      <c r="H73" s="88"/>
      <c r="I73" s="88"/>
      <c r="J73" s="88"/>
      <c r="K73" s="88"/>
      <c r="L73" s="20"/>
    </row>
    <row r="74" spans="1:31">
      <c r="B74" s="243"/>
      <c r="C74" s="88"/>
      <c r="D74" s="88"/>
      <c r="E74" s="88"/>
      <c r="F74" s="88"/>
      <c r="G74" s="88"/>
      <c r="H74" s="88"/>
      <c r="I74" s="88"/>
      <c r="J74" s="88"/>
      <c r="K74" s="88"/>
      <c r="L74" s="20"/>
    </row>
    <row r="75" spans="1:31">
      <c r="B75" s="243"/>
      <c r="C75" s="88"/>
      <c r="D75" s="88"/>
      <c r="E75" s="88"/>
      <c r="F75" s="88"/>
      <c r="G75" s="88"/>
      <c r="H75" s="88"/>
      <c r="I75" s="88"/>
      <c r="J75" s="88"/>
      <c r="K75" s="88"/>
      <c r="L75" s="20"/>
    </row>
    <row r="76" spans="1:31" s="2" customFormat="1" ht="12.75">
      <c r="A76" s="29"/>
      <c r="B76" s="190"/>
      <c r="C76" s="192"/>
      <c r="D76" s="264" t="s">
        <v>49</v>
      </c>
      <c r="E76" s="265"/>
      <c r="F76" s="266" t="s">
        <v>50</v>
      </c>
      <c r="G76" s="264" t="s">
        <v>49</v>
      </c>
      <c r="H76" s="265"/>
      <c r="I76" s="265"/>
      <c r="J76" s="267" t="s">
        <v>50</v>
      </c>
      <c r="K76" s="265"/>
      <c r="L76" s="3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239"/>
      <c r="C77" s="240"/>
      <c r="D77" s="240"/>
      <c r="E77" s="240"/>
      <c r="F77" s="240"/>
      <c r="G77" s="240"/>
      <c r="H77" s="240"/>
      <c r="I77" s="240"/>
      <c r="J77" s="240"/>
      <c r="K77" s="240"/>
      <c r="L77" s="3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>
      <c r="B78" s="88"/>
      <c r="C78" s="88"/>
      <c r="D78" s="88"/>
      <c r="E78" s="88"/>
      <c r="F78" s="88"/>
      <c r="G78" s="88"/>
      <c r="H78" s="88"/>
      <c r="I78" s="88"/>
      <c r="J78" s="88"/>
      <c r="K78" s="88"/>
    </row>
    <row r="79" spans="1:31">
      <c r="B79" s="88"/>
      <c r="C79" s="88"/>
      <c r="D79" s="88"/>
      <c r="E79" s="88"/>
      <c r="F79" s="88"/>
      <c r="G79" s="88"/>
      <c r="H79" s="88"/>
      <c r="I79" s="88"/>
      <c r="J79" s="88"/>
      <c r="K79" s="88"/>
    </row>
    <row r="80" spans="1:31">
      <c r="B80" s="88"/>
      <c r="C80" s="88"/>
      <c r="D80" s="88"/>
      <c r="E80" s="88"/>
      <c r="F80" s="88"/>
      <c r="G80" s="88"/>
      <c r="H80" s="88"/>
      <c r="I80" s="88"/>
      <c r="J80" s="88"/>
      <c r="K80" s="88"/>
    </row>
    <row r="81" spans="1:47" s="2" customFormat="1" ht="6.95" customHeight="1">
      <c r="A81" s="29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3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190"/>
      <c r="C82" s="191" t="s">
        <v>131</v>
      </c>
      <c r="D82" s="192"/>
      <c r="E82" s="192"/>
      <c r="F82" s="192"/>
      <c r="G82" s="192"/>
      <c r="H82" s="192"/>
      <c r="I82" s="192"/>
      <c r="J82" s="192"/>
      <c r="K82" s="192"/>
      <c r="L82" s="38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190"/>
      <c r="C83" s="192"/>
      <c r="D83" s="192"/>
      <c r="E83" s="192"/>
      <c r="F83" s="192"/>
      <c r="G83" s="192"/>
      <c r="H83" s="192"/>
      <c r="I83" s="192"/>
      <c r="J83" s="192"/>
      <c r="K83" s="192"/>
      <c r="L83" s="38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190"/>
      <c r="C84" s="193" t="s">
        <v>15</v>
      </c>
      <c r="D84" s="192"/>
      <c r="E84" s="192"/>
      <c r="F84" s="192"/>
      <c r="G84" s="192"/>
      <c r="H84" s="192"/>
      <c r="I84" s="192"/>
      <c r="J84" s="192"/>
      <c r="K84" s="192"/>
      <c r="L84" s="38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190"/>
      <c r="C85" s="192"/>
      <c r="D85" s="192"/>
      <c r="E85" s="319" t="str">
        <f>E7</f>
        <v>Expozice Jihozápadní Afrika, ZOO Dvůr Králové a.s. - Změna B, 3.etapa-3.část</v>
      </c>
      <c r="F85" s="320"/>
      <c r="G85" s="320"/>
      <c r="H85" s="320"/>
      <c r="I85" s="192"/>
      <c r="J85" s="192"/>
      <c r="K85" s="192"/>
      <c r="L85" s="38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190"/>
      <c r="C86" s="193" t="s">
        <v>130</v>
      </c>
      <c r="D86" s="192"/>
      <c r="E86" s="192"/>
      <c r="F86" s="192"/>
      <c r="G86" s="192"/>
      <c r="H86" s="192"/>
      <c r="I86" s="192"/>
      <c r="J86" s="192"/>
      <c r="K86" s="192"/>
      <c r="L86" s="38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190"/>
      <c r="C87" s="192"/>
      <c r="D87" s="192"/>
      <c r="E87" s="321" t="str">
        <f>E9</f>
        <v>41ab - SO 41b - Terénní úpravy - změna B, 3. etapa-3.část</v>
      </c>
      <c r="F87" s="322"/>
      <c r="G87" s="322"/>
      <c r="H87" s="322"/>
      <c r="I87" s="192"/>
      <c r="J87" s="192"/>
      <c r="K87" s="192"/>
      <c r="L87" s="38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190"/>
      <c r="C88" s="192"/>
      <c r="D88" s="192"/>
      <c r="E88" s="192"/>
      <c r="F88" s="192"/>
      <c r="G88" s="192"/>
      <c r="H88" s="192"/>
      <c r="I88" s="192"/>
      <c r="J88" s="192"/>
      <c r="K88" s="192"/>
      <c r="L88" s="38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190"/>
      <c r="C89" s="193" t="s">
        <v>18</v>
      </c>
      <c r="D89" s="192"/>
      <c r="E89" s="192"/>
      <c r="F89" s="194" t="str">
        <f>F12</f>
        <v>Dvůr Králové nad Labem</v>
      </c>
      <c r="G89" s="192"/>
      <c r="H89" s="192"/>
      <c r="I89" s="193" t="s">
        <v>20</v>
      </c>
      <c r="J89" s="195" t="str">
        <f>IF(J12="","",J12)</f>
        <v>11. 5. 2021</v>
      </c>
      <c r="K89" s="192"/>
      <c r="L89" s="38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190"/>
      <c r="C90" s="192"/>
      <c r="D90" s="192"/>
      <c r="E90" s="192"/>
      <c r="F90" s="192"/>
      <c r="G90" s="192"/>
      <c r="H90" s="192"/>
      <c r="I90" s="192"/>
      <c r="J90" s="192"/>
      <c r="K90" s="192"/>
      <c r="L90" s="38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15" customHeight="1">
      <c r="A91" s="29"/>
      <c r="B91" s="190"/>
      <c r="C91" s="193" t="s">
        <v>22</v>
      </c>
      <c r="D91" s="192"/>
      <c r="E91" s="192"/>
      <c r="F91" s="194" t="str">
        <f>E15</f>
        <v>ZOO Dvůr Králové a.s., Štefánikova 1029, D.K.n.L.</v>
      </c>
      <c r="G91" s="192"/>
      <c r="H91" s="192"/>
      <c r="I91" s="193" t="s">
        <v>28</v>
      </c>
      <c r="J91" s="196" t="str">
        <f>E21</f>
        <v>Projektis spol. s r.o., Legionářská 562, D.K.n.L.</v>
      </c>
      <c r="K91" s="192"/>
      <c r="L91" s="38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190"/>
      <c r="C92" s="193" t="s">
        <v>26</v>
      </c>
      <c r="D92" s="192"/>
      <c r="E92" s="192"/>
      <c r="F92" s="194" t="str">
        <f>IF(E18="","",E18)</f>
        <v xml:space="preserve"> </v>
      </c>
      <c r="G92" s="192"/>
      <c r="H92" s="192"/>
      <c r="I92" s="193" t="s">
        <v>31</v>
      </c>
      <c r="J92" s="196" t="str">
        <f>E24</f>
        <v>ing. V. Švehla</v>
      </c>
      <c r="K92" s="192"/>
      <c r="L92" s="38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190"/>
      <c r="C93" s="192"/>
      <c r="D93" s="192"/>
      <c r="E93" s="192"/>
      <c r="F93" s="192"/>
      <c r="G93" s="192"/>
      <c r="H93" s="192"/>
      <c r="I93" s="192"/>
      <c r="J93" s="192"/>
      <c r="K93" s="192"/>
      <c r="L93" s="38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190"/>
      <c r="C94" s="269" t="s">
        <v>132</v>
      </c>
      <c r="D94" s="253"/>
      <c r="E94" s="253"/>
      <c r="F94" s="253"/>
      <c r="G94" s="253"/>
      <c r="H94" s="253"/>
      <c r="I94" s="253"/>
      <c r="J94" s="270" t="s">
        <v>133</v>
      </c>
      <c r="K94" s="253"/>
      <c r="L94" s="38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190"/>
      <c r="C95" s="192"/>
      <c r="D95" s="192"/>
      <c r="E95" s="192"/>
      <c r="F95" s="192"/>
      <c r="G95" s="192"/>
      <c r="H95" s="192"/>
      <c r="I95" s="192"/>
      <c r="J95" s="192"/>
      <c r="K95" s="192"/>
      <c r="L95" s="38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190"/>
      <c r="C96" s="271" t="s">
        <v>134</v>
      </c>
      <c r="D96" s="192"/>
      <c r="E96" s="192"/>
      <c r="F96" s="192"/>
      <c r="G96" s="192"/>
      <c r="H96" s="192"/>
      <c r="I96" s="192"/>
      <c r="J96" s="248">
        <f>J119</f>
        <v>0</v>
      </c>
      <c r="K96" s="192"/>
      <c r="L96" s="38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135</v>
      </c>
    </row>
    <row r="97" spans="1:31" s="9" customFormat="1" ht="24.95" customHeight="1">
      <c r="B97" s="272"/>
      <c r="C97" s="273"/>
      <c r="D97" s="274" t="s">
        <v>136</v>
      </c>
      <c r="E97" s="275"/>
      <c r="F97" s="275"/>
      <c r="G97" s="275"/>
      <c r="H97" s="275"/>
      <c r="I97" s="275"/>
      <c r="J97" s="276">
        <f>J120</f>
        <v>0</v>
      </c>
      <c r="K97" s="273"/>
      <c r="L97" s="109"/>
    </row>
    <row r="98" spans="1:31" s="10" customFormat="1" ht="19.899999999999999" customHeight="1">
      <c r="B98" s="277"/>
      <c r="C98" s="278"/>
      <c r="D98" s="279" t="s">
        <v>137</v>
      </c>
      <c r="E98" s="280"/>
      <c r="F98" s="280"/>
      <c r="G98" s="280"/>
      <c r="H98" s="280"/>
      <c r="I98" s="280"/>
      <c r="J98" s="281">
        <f>J121</f>
        <v>0</v>
      </c>
      <c r="K98" s="278"/>
      <c r="L98" s="113"/>
    </row>
    <row r="99" spans="1:31" s="10" customFormat="1" ht="19.899999999999999" customHeight="1">
      <c r="B99" s="277"/>
      <c r="C99" s="278"/>
      <c r="D99" s="279" t="s">
        <v>145</v>
      </c>
      <c r="E99" s="280"/>
      <c r="F99" s="280"/>
      <c r="G99" s="280"/>
      <c r="H99" s="280"/>
      <c r="I99" s="280"/>
      <c r="J99" s="281">
        <f>J175</f>
        <v>0</v>
      </c>
      <c r="K99" s="278"/>
      <c r="L99" s="113"/>
    </row>
    <row r="100" spans="1:31" s="2" customFormat="1" ht="21.75" customHeight="1">
      <c r="A100" s="29"/>
      <c r="B100" s="190"/>
      <c r="C100" s="192"/>
      <c r="D100" s="192"/>
      <c r="E100" s="192"/>
      <c r="F100" s="192"/>
      <c r="G100" s="192"/>
      <c r="H100" s="192"/>
      <c r="I100" s="192"/>
      <c r="J100" s="192"/>
      <c r="K100" s="192"/>
      <c r="L100" s="38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239"/>
      <c r="C101" s="240"/>
      <c r="D101" s="240"/>
      <c r="E101" s="240"/>
      <c r="F101" s="240"/>
      <c r="G101" s="240"/>
      <c r="H101" s="240"/>
      <c r="I101" s="240"/>
      <c r="J101" s="240"/>
      <c r="K101" s="240"/>
      <c r="L101" s="38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>
      <c r="B102" s="88"/>
      <c r="C102" s="88"/>
      <c r="D102" s="88"/>
      <c r="E102" s="88"/>
      <c r="F102" s="88"/>
      <c r="G102" s="88"/>
      <c r="H102" s="88"/>
      <c r="I102" s="88"/>
      <c r="J102" s="88"/>
      <c r="K102" s="88"/>
    </row>
    <row r="103" spans="1:31">
      <c r="B103" s="88"/>
      <c r="C103" s="88"/>
      <c r="D103" s="88"/>
      <c r="E103" s="88"/>
      <c r="F103" s="88"/>
      <c r="G103" s="88"/>
      <c r="H103" s="88"/>
      <c r="I103" s="88"/>
      <c r="J103" s="88"/>
      <c r="K103" s="88"/>
    </row>
    <row r="104" spans="1:31">
      <c r="B104" s="88"/>
      <c r="C104" s="88"/>
      <c r="D104" s="88"/>
      <c r="E104" s="88"/>
      <c r="F104" s="88"/>
      <c r="G104" s="88"/>
      <c r="H104" s="88"/>
      <c r="I104" s="88"/>
      <c r="J104" s="88"/>
      <c r="K104" s="88"/>
    </row>
    <row r="105" spans="1:31" s="2" customFormat="1" ht="6.95" customHeight="1">
      <c r="A105" s="29"/>
      <c r="B105" s="188"/>
      <c r="C105" s="189"/>
      <c r="D105" s="189"/>
      <c r="E105" s="189"/>
      <c r="F105" s="189"/>
      <c r="G105" s="189"/>
      <c r="H105" s="189"/>
      <c r="I105" s="189"/>
      <c r="J105" s="189"/>
      <c r="K105" s="189"/>
      <c r="L105" s="38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190"/>
      <c r="C106" s="191" t="s">
        <v>148</v>
      </c>
      <c r="D106" s="192"/>
      <c r="E106" s="192"/>
      <c r="F106" s="192"/>
      <c r="G106" s="192"/>
      <c r="H106" s="192"/>
      <c r="I106" s="192"/>
      <c r="J106" s="192"/>
      <c r="K106" s="192"/>
      <c r="L106" s="38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190"/>
      <c r="C107" s="192"/>
      <c r="D107" s="192"/>
      <c r="E107" s="192"/>
      <c r="F107" s="192"/>
      <c r="G107" s="192"/>
      <c r="H107" s="192"/>
      <c r="I107" s="192"/>
      <c r="J107" s="192"/>
      <c r="K107" s="192"/>
      <c r="L107" s="38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190"/>
      <c r="C108" s="193" t="s">
        <v>15</v>
      </c>
      <c r="D108" s="192"/>
      <c r="E108" s="192"/>
      <c r="F108" s="192"/>
      <c r="G108" s="192"/>
      <c r="H108" s="192"/>
      <c r="I108" s="192"/>
      <c r="J108" s="192"/>
      <c r="K108" s="192"/>
      <c r="L108" s="38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190"/>
      <c r="C109" s="192"/>
      <c r="D109" s="192"/>
      <c r="E109" s="319" t="str">
        <f>E7</f>
        <v>Expozice Jihozápadní Afrika, ZOO Dvůr Králové a.s. - Změna B, 3.etapa-3.část</v>
      </c>
      <c r="F109" s="320"/>
      <c r="G109" s="320"/>
      <c r="H109" s="320"/>
      <c r="I109" s="192"/>
      <c r="J109" s="192"/>
      <c r="K109" s="192"/>
      <c r="L109" s="38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190"/>
      <c r="C110" s="193" t="s">
        <v>130</v>
      </c>
      <c r="D110" s="192"/>
      <c r="E110" s="192"/>
      <c r="F110" s="192"/>
      <c r="G110" s="192"/>
      <c r="H110" s="192"/>
      <c r="I110" s="192"/>
      <c r="J110" s="192"/>
      <c r="K110" s="192"/>
      <c r="L110" s="38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190"/>
      <c r="C111" s="192"/>
      <c r="D111" s="192"/>
      <c r="E111" s="321" t="str">
        <f>E9</f>
        <v>41ab - SO 41b - Terénní úpravy - změna B, 3. etapa-3.část</v>
      </c>
      <c r="F111" s="322"/>
      <c r="G111" s="322"/>
      <c r="H111" s="322"/>
      <c r="I111" s="192"/>
      <c r="J111" s="192"/>
      <c r="K111" s="192"/>
      <c r="L111" s="38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190"/>
      <c r="C112" s="192"/>
      <c r="D112" s="192"/>
      <c r="E112" s="192"/>
      <c r="F112" s="192"/>
      <c r="G112" s="192"/>
      <c r="H112" s="192"/>
      <c r="I112" s="192"/>
      <c r="J112" s="192"/>
      <c r="K112" s="192"/>
      <c r="L112" s="38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190"/>
      <c r="C113" s="193" t="s">
        <v>18</v>
      </c>
      <c r="D113" s="192"/>
      <c r="E113" s="192"/>
      <c r="F113" s="194" t="str">
        <f>F12</f>
        <v>Dvůr Králové nad Labem</v>
      </c>
      <c r="G113" s="192"/>
      <c r="H113" s="192"/>
      <c r="I113" s="193" t="s">
        <v>20</v>
      </c>
      <c r="J113" s="195" t="str">
        <f>IF(J12="","",J12)</f>
        <v>11. 5. 2021</v>
      </c>
      <c r="K113" s="192"/>
      <c r="L113" s="38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190"/>
      <c r="C114" s="192"/>
      <c r="D114" s="192"/>
      <c r="E114" s="192"/>
      <c r="F114" s="192"/>
      <c r="G114" s="192"/>
      <c r="H114" s="192"/>
      <c r="I114" s="192"/>
      <c r="J114" s="192"/>
      <c r="K114" s="192"/>
      <c r="L114" s="38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40.15" customHeight="1">
      <c r="A115" s="29"/>
      <c r="B115" s="190"/>
      <c r="C115" s="193" t="s">
        <v>22</v>
      </c>
      <c r="D115" s="192"/>
      <c r="E115" s="192"/>
      <c r="F115" s="194" t="str">
        <f>E15</f>
        <v>ZOO Dvůr Králové a.s., Štefánikova 1029, D.K.n.L.</v>
      </c>
      <c r="G115" s="192"/>
      <c r="H115" s="192"/>
      <c r="I115" s="193" t="s">
        <v>28</v>
      </c>
      <c r="J115" s="196" t="str">
        <f>E21</f>
        <v>Projektis spol. s r.o., Legionářská 562, D.K.n.L.</v>
      </c>
      <c r="K115" s="192"/>
      <c r="L115" s="38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190"/>
      <c r="C116" s="193" t="s">
        <v>26</v>
      </c>
      <c r="D116" s="192"/>
      <c r="E116" s="192"/>
      <c r="F116" s="194" t="str">
        <f>IF(E18="","",E18)</f>
        <v xml:space="preserve"> </v>
      </c>
      <c r="G116" s="192"/>
      <c r="H116" s="192"/>
      <c r="I116" s="193" t="s">
        <v>31</v>
      </c>
      <c r="J116" s="196" t="str">
        <f>E24</f>
        <v>ing. V. Švehla</v>
      </c>
      <c r="K116" s="192"/>
      <c r="L116" s="38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190"/>
      <c r="C117" s="192"/>
      <c r="D117" s="192"/>
      <c r="E117" s="192"/>
      <c r="F117" s="192"/>
      <c r="G117" s="192"/>
      <c r="H117" s="192"/>
      <c r="I117" s="192"/>
      <c r="J117" s="192"/>
      <c r="K117" s="192"/>
      <c r="L117" s="38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17"/>
      <c r="B118" s="197"/>
      <c r="C118" s="198" t="s">
        <v>149</v>
      </c>
      <c r="D118" s="199" t="s">
        <v>59</v>
      </c>
      <c r="E118" s="199" t="s">
        <v>55</v>
      </c>
      <c r="F118" s="199" t="s">
        <v>56</v>
      </c>
      <c r="G118" s="199" t="s">
        <v>150</v>
      </c>
      <c r="H118" s="199" t="s">
        <v>151</v>
      </c>
      <c r="I118" s="199" t="s">
        <v>152</v>
      </c>
      <c r="J118" s="199" t="s">
        <v>133</v>
      </c>
      <c r="K118" s="200" t="s">
        <v>153</v>
      </c>
      <c r="L118" s="122"/>
      <c r="M118" s="58" t="s">
        <v>1</v>
      </c>
      <c r="N118" s="59" t="s">
        <v>38</v>
      </c>
      <c r="O118" s="59" t="s">
        <v>154</v>
      </c>
      <c r="P118" s="59" t="s">
        <v>155</v>
      </c>
      <c r="Q118" s="59" t="s">
        <v>156</v>
      </c>
      <c r="R118" s="59" t="s">
        <v>157</v>
      </c>
      <c r="S118" s="59" t="s">
        <v>158</v>
      </c>
      <c r="T118" s="60" t="s">
        <v>159</v>
      </c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</row>
    <row r="119" spans="1:65" s="2" customFormat="1" ht="22.9" customHeight="1">
      <c r="A119" s="29"/>
      <c r="B119" s="190"/>
      <c r="C119" s="201" t="s">
        <v>160</v>
      </c>
      <c r="D119" s="192"/>
      <c r="E119" s="192"/>
      <c r="F119" s="192"/>
      <c r="G119" s="192"/>
      <c r="H119" s="192"/>
      <c r="I119" s="192"/>
      <c r="J119" s="202">
        <f>BK119</f>
        <v>0</v>
      </c>
      <c r="K119" s="192"/>
      <c r="L119" s="30"/>
      <c r="M119" s="61"/>
      <c r="N119" s="52"/>
      <c r="O119" s="62"/>
      <c r="P119" s="123">
        <f>P120</f>
        <v>82.835300000000004</v>
      </c>
      <c r="Q119" s="62"/>
      <c r="R119" s="123">
        <f>R120</f>
        <v>216.54997500000002</v>
      </c>
      <c r="S119" s="62"/>
      <c r="T119" s="124">
        <f>T120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7" t="s">
        <v>73</v>
      </c>
      <c r="AU119" s="17" t="s">
        <v>135</v>
      </c>
      <c r="BK119" s="125">
        <f>BK120</f>
        <v>0</v>
      </c>
    </row>
    <row r="120" spans="1:65" s="12" customFormat="1" ht="25.9" customHeight="1">
      <c r="B120" s="203"/>
      <c r="C120" s="204"/>
      <c r="D120" s="205" t="s">
        <v>73</v>
      </c>
      <c r="E120" s="206" t="s">
        <v>161</v>
      </c>
      <c r="F120" s="206" t="s">
        <v>162</v>
      </c>
      <c r="G120" s="204"/>
      <c r="H120" s="204"/>
      <c r="I120" s="204"/>
      <c r="J120" s="207">
        <f>BK120</f>
        <v>0</v>
      </c>
      <c r="K120" s="204"/>
      <c r="L120" s="126"/>
      <c r="M120" s="128"/>
      <c r="N120" s="129"/>
      <c r="O120" s="129"/>
      <c r="P120" s="130">
        <f>P121+P175</f>
        <v>82.835300000000004</v>
      </c>
      <c r="Q120" s="129"/>
      <c r="R120" s="130">
        <f>R121+R175</f>
        <v>216.54997500000002</v>
      </c>
      <c r="S120" s="129"/>
      <c r="T120" s="131">
        <f>T121+T175</f>
        <v>0</v>
      </c>
      <c r="AR120" s="127" t="s">
        <v>8</v>
      </c>
      <c r="AT120" s="132" t="s">
        <v>73</v>
      </c>
      <c r="AU120" s="132" t="s">
        <v>74</v>
      </c>
      <c r="AY120" s="127" t="s">
        <v>163</v>
      </c>
      <c r="BK120" s="133">
        <f>BK121+BK175</f>
        <v>0</v>
      </c>
    </row>
    <row r="121" spans="1:65" s="12" customFormat="1" ht="22.9" customHeight="1">
      <c r="B121" s="203"/>
      <c r="C121" s="204"/>
      <c r="D121" s="205" t="s">
        <v>73</v>
      </c>
      <c r="E121" s="208" t="s">
        <v>8</v>
      </c>
      <c r="F121" s="208" t="s">
        <v>164</v>
      </c>
      <c r="G121" s="204"/>
      <c r="H121" s="204"/>
      <c r="I121" s="204"/>
      <c r="J121" s="209">
        <f>BK121</f>
        <v>0</v>
      </c>
      <c r="K121" s="204"/>
      <c r="L121" s="126"/>
      <c r="M121" s="128"/>
      <c r="N121" s="129"/>
      <c r="O121" s="129"/>
      <c r="P121" s="130">
        <f>SUM(P122:P174)</f>
        <v>68.543000000000006</v>
      </c>
      <c r="Q121" s="129"/>
      <c r="R121" s="130">
        <f>SUM(R122:R174)</f>
        <v>216.54997500000002</v>
      </c>
      <c r="S121" s="129"/>
      <c r="T121" s="131">
        <f>SUM(T122:T174)</f>
        <v>0</v>
      </c>
      <c r="AR121" s="127" t="s">
        <v>8</v>
      </c>
      <c r="AT121" s="132" t="s">
        <v>73</v>
      </c>
      <c r="AU121" s="132" t="s">
        <v>8</v>
      </c>
      <c r="AY121" s="127" t="s">
        <v>163</v>
      </c>
      <c r="BK121" s="133">
        <f>SUM(BK122:BK174)</f>
        <v>0</v>
      </c>
    </row>
    <row r="122" spans="1:65" s="2" customFormat="1" ht="24.2" customHeight="1">
      <c r="A122" s="29"/>
      <c r="B122" s="190"/>
      <c r="C122" s="210" t="s">
        <v>8</v>
      </c>
      <c r="D122" s="210" t="s">
        <v>165</v>
      </c>
      <c r="E122" s="211" t="s">
        <v>811</v>
      </c>
      <c r="F122" s="212" t="s">
        <v>812</v>
      </c>
      <c r="G122" s="213" t="s">
        <v>168</v>
      </c>
      <c r="H122" s="214">
        <v>3.6</v>
      </c>
      <c r="I122" s="175"/>
      <c r="J122" s="215">
        <f>ROUND(I122*H122,0)</f>
        <v>0</v>
      </c>
      <c r="K122" s="212" t="s">
        <v>178</v>
      </c>
      <c r="L122" s="30"/>
      <c r="M122" s="134" t="s">
        <v>1</v>
      </c>
      <c r="N122" s="135" t="s">
        <v>39</v>
      </c>
      <c r="O122" s="136">
        <v>0.97499999999999998</v>
      </c>
      <c r="P122" s="136">
        <f>O122*H122</f>
        <v>3.51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38" t="s">
        <v>169</v>
      </c>
      <c r="AT122" s="138" t="s">
        <v>165</v>
      </c>
      <c r="AU122" s="138" t="s">
        <v>83</v>
      </c>
      <c r="AY122" s="17" t="s">
        <v>163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7" t="s">
        <v>8</v>
      </c>
      <c r="BK122" s="139">
        <f>ROUND(I122*H122,0)</f>
        <v>0</v>
      </c>
      <c r="BL122" s="17" t="s">
        <v>169</v>
      </c>
      <c r="BM122" s="138" t="s">
        <v>813</v>
      </c>
    </row>
    <row r="123" spans="1:65" s="13" customFormat="1">
      <c r="B123" s="216"/>
      <c r="C123" s="217"/>
      <c r="D123" s="218" t="s">
        <v>171</v>
      </c>
      <c r="E123" s="219" t="s">
        <v>1</v>
      </c>
      <c r="F123" s="220" t="s">
        <v>814</v>
      </c>
      <c r="G123" s="217"/>
      <c r="H123" s="221">
        <v>7.2</v>
      </c>
      <c r="I123" s="217"/>
      <c r="J123" s="217"/>
      <c r="K123" s="217"/>
      <c r="L123" s="140"/>
      <c r="M123" s="142"/>
      <c r="N123" s="143"/>
      <c r="O123" s="143"/>
      <c r="P123" s="143"/>
      <c r="Q123" s="143"/>
      <c r="R123" s="143"/>
      <c r="S123" s="143"/>
      <c r="T123" s="144"/>
      <c r="AT123" s="141" t="s">
        <v>171</v>
      </c>
      <c r="AU123" s="141" t="s">
        <v>83</v>
      </c>
      <c r="AV123" s="13" t="s">
        <v>83</v>
      </c>
      <c r="AW123" s="13" t="s">
        <v>30</v>
      </c>
      <c r="AX123" s="13" t="s">
        <v>74</v>
      </c>
      <c r="AY123" s="141" t="s">
        <v>163</v>
      </c>
    </row>
    <row r="124" spans="1:65" s="13" customFormat="1">
      <c r="B124" s="216"/>
      <c r="C124" s="217"/>
      <c r="D124" s="218" t="s">
        <v>171</v>
      </c>
      <c r="E124" s="219" t="s">
        <v>1</v>
      </c>
      <c r="F124" s="220" t="s">
        <v>815</v>
      </c>
      <c r="G124" s="217"/>
      <c r="H124" s="221">
        <v>0</v>
      </c>
      <c r="I124" s="217"/>
      <c r="J124" s="217"/>
      <c r="K124" s="217"/>
      <c r="L124" s="140"/>
      <c r="M124" s="142"/>
      <c r="N124" s="143"/>
      <c r="O124" s="143"/>
      <c r="P124" s="143"/>
      <c r="Q124" s="143"/>
      <c r="R124" s="143"/>
      <c r="S124" s="143"/>
      <c r="T124" s="144"/>
      <c r="AT124" s="141" t="s">
        <v>171</v>
      </c>
      <c r="AU124" s="141" t="s">
        <v>83</v>
      </c>
      <c r="AV124" s="13" t="s">
        <v>83</v>
      </c>
      <c r="AW124" s="13" t="s">
        <v>30</v>
      </c>
      <c r="AX124" s="13" t="s">
        <v>74</v>
      </c>
      <c r="AY124" s="141" t="s">
        <v>163</v>
      </c>
    </row>
    <row r="125" spans="1:65" s="14" customFormat="1">
      <c r="B125" s="222"/>
      <c r="C125" s="223"/>
      <c r="D125" s="218" t="s">
        <v>171</v>
      </c>
      <c r="E125" s="224" t="s">
        <v>117</v>
      </c>
      <c r="F125" s="225" t="s">
        <v>173</v>
      </c>
      <c r="G125" s="223"/>
      <c r="H125" s="226">
        <v>7.2</v>
      </c>
      <c r="I125" s="223"/>
      <c r="J125" s="223"/>
      <c r="K125" s="223"/>
      <c r="L125" s="145"/>
      <c r="M125" s="147"/>
      <c r="N125" s="148"/>
      <c r="O125" s="148"/>
      <c r="P125" s="148"/>
      <c r="Q125" s="148"/>
      <c r="R125" s="148"/>
      <c r="S125" s="148"/>
      <c r="T125" s="149"/>
      <c r="AT125" s="146" t="s">
        <v>171</v>
      </c>
      <c r="AU125" s="146" t="s">
        <v>83</v>
      </c>
      <c r="AV125" s="14" t="s">
        <v>174</v>
      </c>
      <c r="AW125" s="14" t="s">
        <v>30</v>
      </c>
      <c r="AX125" s="14" t="s">
        <v>74</v>
      </c>
      <c r="AY125" s="146" t="s">
        <v>163</v>
      </c>
    </row>
    <row r="126" spans="1:65" s="13" customFormat="1">
      <c r="B126" s="216"/>
      <c r="C126" s="217"/>
      <c r="D126" s="218" t="s">
        <v>171</v>
      </c>
      <c r="E126" s="219" t="s">
        <v>1</v>
      </c>
      <c r="F126" s="220" t="s">
        <v>181</v>
      </c>
      <c r="G126" s="217"/>
      <c r="H126" s="221">
        <v>3.6</v>
      </c>
      <c r="I126" s="217"/>
      <c r="J126" s="217"/>
      <c r="K126" s="217"/>
      <c r="L126" s="140"/>
      <c r="M126" s="142"/>
      <c r="N126" s="143"/>
      <c r="O126" s="143"/>
      <c r="P126" s="143"/>
      <c r="Q126" s="143"/>
      <c r="R126" s="143"/>
      <c r="S126" s="143"/>
      <c r="T126" s="144"/>
      <c r="AT126" s="141" t="s">
        <v>171</v>
      </c>
      <c r="AU126" s="141" t="s">
        <v>83</v>
      </c>
      <c r="AV126" s="13" t="s">
        <v>83</v>
      </c>
      <c r="AW126" s="13" t="s">
        <v>30</v>
      </c>
      <c r="AX126" s="13" t="s">
        <v>8</v>
      </c>
      <c r="AY126" s="141" t="s">
        <v>163</v>
      </c>
    </row>
    <row r="127" spans="1:65" s="2" customFormat="1" ht="24.2" customHeight="1">
      <c r="A127" s="29"/>
      <c r="B127" s="190"/>
      <c r="C127" s="210" t="s">
        <v>83</v>
      </c>
      <c r="D127" s="210" t="s">
        <v>165</v>
      </c>
      <c r="E127" s="211" t="s">
        <v>816</v>
      </c>
      <c r="F127" s="212" t="s">
        <v>817</v>
      </c>
      <c r="G127" s="213" t="s">
        <v>168</v>
      </c>
      <c r="H127" s="214">
        <v>3.6</v>
      </c>
      <c r="I127" s="175"/>
      <c r="J127" s="215">
        <f>ROUND(I127*H127,0)</f>
        <v>0</v>
      </c>
      <c r="K127" s="212" t="s">
        <v>178</v>
      </c>
      <c r="L127" s="30"/>
      <c r="M127" s="134" t="s">
        <v>1</v>
      </c>
      <c r="N127" s="135" t="s">
        <v>39</v>
      </c>
      <c r="O127" s="136">
        <v>1.383</v>
      </c>
      <c r="P127" s="136">
        <f>O127*H127</f>
        <v>4.9788000000000006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38" t="s">
        <v>169</v>
      </c>
      <c r="AT127" s="138" t="s">
        <v>165</v>
      </c>
      <c r="AU127" s="138" t="s">
        <v>83</v>
      </c>
      <c r="AY127" s="17" t="s">
        <v>163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7" t="s">
        <v>8</v>
      </c>
      <c r="BK127" s="139">
        <f>ROUND(I127*H127,0)</f>
        <v>0</v>
      </c>
      <c r="BL127" s="17" t="s">
        <v>169</v>
      </c>
      <c r="BM127" s="138" t="s">
        <v>818</v>
      </c>
    </row>
    <row r="128" spans="1:65" s="13" customFormat="1">
      <c r="B128" s="216"/>
      <c r="C128" s="217"/>
      <c r="D128" s="218" t="s">
        <v>171</v>
      </c>
      <c r="E128" s="219" t="s">
        <v>1</v>
      </c>
      <c r="F128" s="220" t="s">
        <v>181</v>
      </c>
      <c r="G128" s="217"/>
      <c r="H128" s="221">
        <v>3.6</v>
      </c>
      <c r="I128" s="217"/>
      <c r="J128" s="217"/>
      <c r="K128" s="217"/>
      <c r="L128" s="140"/>
      <c r="M128" s="142"/>
      <c r="N128" s="143"/>
      <c r="O128" s="143"/>
      <c r="P128" s="143"/>
      <c r="Q128" s="143"/>
      <c r="R128" s="143"/>
      <c r="S128" s="143"/>
      <c r="T128" s="144"/>
      <c r="AT128" s="141" t="s">
        <v>171</v>
      </c>
      <c r="AU128" s="141" t="s">
        <v>83</v>
      </c>
      <c r="AV128" s="13" t="s">
        <v>83</v>
      </c>
      <c r="AW128" s="13" t="s">
        <v>30</v>
      </c>
      <c r="AX128" s="13" t="s">
        <v>8</v>
      </c>
      <c r="AY128" s="141" t="s">
        <v>163</v>
      </c>
    </row>
    <row r="129" spans="1:65" s="2" customFormat="1" ht="24.2" customHeight="1">
      <c r="A129" s="29"/>
      <c r="B129" s="190"/>
      <c r="C129" s="210" t="s">
        <v>174</v>
      </c>
      <c r="D129" s="210" t="s">
        <v>165</v>
      </c>
      <c r="E129" s="211" t="s">
        <v>185</v>
      </c>
      <c r="F129" s="212" t="s">
        <v>186</v>
      </c>
      <c r="G129" s="213" t="s">
        <v>168</v>
      </c>
      <c r="H129" s="214">
        <v>3.6</v>
      </c>
      <c r="I129" s="175"/>
      <c r="J129" s="215">
        <f>ROUND(I129*H129,0)</f>
        <v>0</v>
      </c>
      <c r="K129" s="212" t="s">
        <v>178</v>
      </c>
      <c r="L129" s="30"/>
      <c r="M129" s="134" t="s">
        <v>1</v>
      </c>
      <c r="N129" s="135" t="s">
        <v>39</v>
      </c>
      <c r="O129" s="136">
        <v>8.6999999999999994E-2</v>
      </c>
      <c r="P129" s="136">
        <f>O129*H129</f>
        <v>0.31319999999999998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38" t="s">
        <v>169</v>
      </c>
      <c r="AT129" s="138" t="s">
        <v>165</v>
      </c>
      <c r="AU129" s="138" t="s">
        <v>83</v>
      </c>
      <c r="AY129" s="17" t="s">
        <v>163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8</v>
      </c>
      <c r="BK129" s="139">
        <f>ROUND(I129*H129,0)</f>
        <v>0</v>
      </c>
      <c r="BL129" s="17" t="s">
        <v>169</v>
      </c>
      <c r="BM129" s="138" t="s">
        <v>819</v>
      </c>
    </row>
    <row r="130" spans="1:65" s="13" customFormat="1">
      <c r="B130" s="216"/>
      <c r="C130" s="217"/>
      <c r="D130" s="218" t="s">
        <v>171</v>
      </c>
      <c r="E130" s="219" t="s">
        <v>1</v>
      </c>
      <c r="F130" s="220" t="s">
        <v>181</v>
      </c>
      <c r="G130" s="217"/>
      <c r="H130" s="221">
        <v>3.6</v>
      </c>
      <c r="I130" s="217"/>
      <c r="J130" s="217"/>
      <c r="K130" s="217"/>
      <c r="L130" s="140"/>
      <c r="M130" s="142"/>
      <c r="N130" s="143"/>
      <c r="O130" s="143"/>
      <c r="P130" s="143"/>
      <c r="Q130" s="143"/>
      <c r="R130" s="143"/>
      <c r="S130" s="143"/>
      <c r="T130" s="144"/>
      <c r="AT130" s="141" t="s">
        <v>171</v>
      </c>
      <c r="AU130" s="141" t="s">
        <v>83</v>
      </c>
      <c r="AV130" s="13" t="s">
        <v>83</v>
      </c>
      <c r="AW130" s="13" t="s">
        <v>30</v>
      </c>
      <c r="AX130" s="13" t="s">
        <v>8</v>
      </c>
      <c r="AY130" s="141" t="s">
        <v>163</v>
      </c>
    </row>
    <row r="131" spans="1:65" s="2" customFormat="1" ht="37.9" customHeight="1">
      <c r="A131" s="29"/>
      <c r="B131" s="190"/>
      <c r="C131" s="210" t="s">
        <v>169</v>
      </c>
      <c r="D131" s="210" t="s">
        <v>165</v>
      </c>
      <c r="E131" s="211" t="s">
        <v>189</v>
      </c>
      <c r="F131" s="212" t="s">
        <v>190</v>
      </c>
      <c r="G131" s="213" t="s">
        <v>168</v>
      </c>
      <c r="H131" s="214">
        <v>72</v>
      </c>
      <c r="I131" s="175"/>
      <c r="J131" s="215">
        <f>ROUND(I131*H131,0)</f>
        <v>0</v>
      </c>
      <c r="K131" s="212" t="s">
        <v>178</v>
      </c>
      <c r="L131" s="30"/>
      <c r="M131" s="134" t="s">
        <v>1</v>
      </c>
      <c r="N131" s="135" t="s">
        <v>39</v>
      </c>
      <c r="O131" s="136">
        <v>5.0000000000000001E-3</v>
      </c>
      <c r="P131" s="136">
        <f>O131*H131</f>
        <v>0.36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38" t="s">
        <v>169</v>
      </c>
      <c r="AT131" s="138" t="s">
        <v>165</v>
      </c>
      <c r="AU131" s="138" t="s">
        <v>83</v>
      </c>
      <c r="AY131" s="17" t="s">
        <v>163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8</v>
      </c>
      <c r="BK131" s="139">
        <f>ROUND(I131*H131,0)</f>
        <v>0</v>
      </c>
      <c r="BL131" s="17" t="s">
        <v>169</v>
      </c>
      <c r="BM131" s="138" t="s">
        <v>820</v>
      </c>
    </row>
    <row r="132" spans="1:65" s="13" customFormat="1">
      <c r="B132" s="216"/>
      <c r="C132" s="217"/>
      <c r="D132" s="218" t="s">
        <v>171</v>
      </c>
      <c r="E132" s="219" t="s">
        <v>1</v>
      </c>
      <c r="F132" s="220" t="s">
        <v>181</v>
      </c>
      <c r="G132" s="217"/>
      <c r="H132" s="221">
        <v>3.6</v>
      </c>
      <c r="I132" s="217"/>
      <c r="J132" s="217"/>
      <c r="K132" s="217"/>
      <c r="L132" s="140"/>
      <c r="M132" s="142"/>
      <c r="N132" s="143"/>
      <c r="O132" s="143"/>
      <c r="P132" s="143"/>
      <c r="Q132" s="143"/>
      <c r="R132" s="143"/>
      <c r="S132" s="143"/>
      <c r="T132" s="144"/>
      <c r="AT132" s="141" t="s">
        <v>171</v>
      </c>
      <c r="AU132" s="141" t="s">
        <v>83</v>
      </c>
      <c r="AV132" s="13" t="s">
        <v>83</v>
      </c>
      <c r="AW132" s="13" t="s">
        <v>30</v>
      </c>
      <c r="AX132" s="13" t="s">
        <v>8</v>
      </c>
      <c r="AY132" s="141" t="s">
        <v>163</v>
      </c>
    </row>
    <row r="133" spans="1:65" s="13" customFormat="1">
      <c r="B133" s="216"/>
      <c r="C133" s="217"/>
      <c r="D133" s="218" t="s">
        <v>171</v>
      </c>
      <c r="E133" s="217"/>
      <c r="F133" s="220" t="s">
        <v>821</v>
      </c>
      <c r="G133" s="217"/>
      <c r="H133" s="221">
        <v>72</v>
      </c>
      <c r="I133" s="217"/>
      <c r="J133" s="217"/>
      <c r="K133" s="217"/>
      <c r="L133" s="140"/>
      <c r="M133" s="142"/>
      <c r="N133" s="143"/>
      <c r="O133" s="143"/>
      <c r="P133" s="143"/>
      <c r="Q133" s="143"/>
      <c r="R133" s="143"/>
      <c r="S133" s="143"/>
      <c r="T133" s="144"/>
      <c r="AT133" s="141" t="s">
        <v>171</v>
      </c>
      <c r="AU133" s="141" t="s">
        <v>83</v>
      </c>
      <c r="AV133" s="13" t="s">
        <v>83</v>
      </c>
      <c r="AW133" s="13" t="s">
        <v>3</v>
      </c>
      <c r="AX133" s="13" t="s">
        <v>8</v>
      </c>
      <c r="AY133" s="141" t="s">
        <v>163</v>
      </c>
    </row>
    <row r="134" spans="1:65" s="2" customFormat="1" ht="24.2" customHeight="1">
      <c r="A134" s="29"/>
      <c r="B134" s="190"/>
      <c r="C134" s="210" t="s">
        <v>188</v>
      </c>
      <c r="D134" s="210" t="s">
        <v>165</v>
      </c>
      <c r="E134" s="211" t="s">
        <v>194</v>
      </c>
      <c r="F134" s="212" t="s">
        <v>195</v>
      </c>
      <c r="G134" s="213" t="s">
        <v>168</v>
      </c>
      <c r="H134" s="214">
        <v>3.6</v>
      </c>
      <c r="I134" s="175"/>
      <c r="J134" s="215">
        <f>ROUND(I134*H134,0)</f>
        <v>0</v>
      </c>
      <c r="K134" s="212" t="s">
        <v>178</v>
      </c>
      <c r="L134" s="30"/>
      <c r="M134" s="134" t="s">
        <v>1</v>
      </c>
      <c r="N134" s="135" t="s">
        <v>39</v>
      </c>
      <c r="O134" s="136">
        <v>9.9000000000000005E-2</v>
      </c>
      <c r="P134" s="136">
        <f>O134*H134</f>
        <v>0.35640000000000005</v>
      </c>
      <c r="Q134" s="136">
        <v>0</v>
      </c>
      <c r="R134" s="136">
        <f>Q134*H134</f>
        <v>0</v>
      </c>
      <c r="S134" s="136">
        <v>0</v>
      </c>
      <c r="T134" s="137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38" t="s">
        <v>169</v>
      </c>
      <c r="AT134" s="138" t="s">
        <v>165</v>
      </c>
      <c r="AU134" s="138" t="s">
        <v>83</v>
      </c>
      <c r="AY134" s="17" t="s">
        <v>163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7" t="s">
        <v>8</v>
      </c>
      <c r="BK134" s="139">
        <f>ROUND(I134*H134,0)</f>
        <v>0</v>
      </c>
      <c r="BL134" s="17" t="s">
        <v>169</v>
      </c>
      <c r="BM134" s="138" t="s">
        <v>822</v>
      </c>
    </row>
    <row r="135" spans="1:65" s="13" customFormat="1">
      <c r="B135" s="216"/>
      <c r="C135" s="217"/>
      <c r="D135" s="218" t="s">
        <v>171</v>
      </c>
      <c r="E135" s="219" t="s">
        <v>1</v>
      </c>
      <c r="F135" s="220" t="s">
        <v>181</v>
      </c>
      <c r="G135" s="217"/>
      <c r="H135" s="221">
        <v>3.6</v>
      </c>
      <c r="I135" s="217"/>
      <c r="J135" s="217"/>
      <c r="K135" s="217"/>
      <c r="L135" s="140"/>
      <c r="M135" s="142"/>
      <c r="N135" s="143"/>
      <c r="O135" s="143"/>
      <c r="P135" s="143"/>
      <c r="Q135" s="143"/>
      <c r="R135" s="143"/>
      <c r="S135" s="143"/>
      <c r="T135" s="144"/>
      <c r="AT135" s="141" t="s">
        <v>171</v>
      </c>
      <c r="AU135" s="141" t="s">
        <v>83</v>
      </c>
      <c r="AV135" s="13" t="s">
        <v>83</v>
      </c>
      <c r="AW135" s="13" t="s">
        <v>30</v>
      </c>
      <c r="AX135" s="13" t="s">
        <v>8</v>
      </c>
      <c r="AY135" s="141" t="s">
        <v>163</v>
      </c>
    </row>
    <row r="136" spans="1:65" s="2" customFormat="1" ht="37.9" customHeight="1">
      <c r="A136" s="29"/>
      <c r="B136" s="190"/>
      <c r="C136" s="210" t="s">
        <v>193</v>
      </c>
      <c r="D136" s="210" t="s">
        <v>165</v>
      </c>
      <c r="E136" s="211" t="s">
        <v>198</v>
      </c>
      <c r="F136" s="212" t="s">
        <v>199</v>
      </c>
      <c r="G136" s="213" t="s">
        <v>168</v>
      </c>
      <c r="H136" s="214">
        <v>72</v>
      </c>
      <c r="I136" s="175"/>
      <c r="J136" s="215">
        <f>ROUND(I136*H136,0)</f>
        <v>0</v>
      </c>
      <c r="K136" s="212" t="s">
        <v>178</v>
      </c>
      <c r="L136" s="30"/>
      <c r="M136" s="134" t="s">
        <v>1</v>
      </c>
      <c r="N136" s="135" t="s">
        <v>39</v>
      </c>
      <c r="O136" s="136">
        <v>6.0000000000000001E-3</v>
      </c>
      <c r="P136" s="136">
        <f>O136*H136</f>
        <v>0.432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38" t="s">
        <v>169</v>
      </c>
      <c r="AT136" s="138" t="s">
        <v>165</v>
      </c>
      <c r="AU136" s="138" t="s">
        <v>83</v>
      </c>
      <c r="AY136" s="17" t="s">
        <v>163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7" t="s">
        <v>8</v>
      </c>
      <c r="BK136" s="139">
        <f>ROUND(I136*H136,0)</f>
        <v>0</v>
      </c>
      <c r="BL136" s="17" t="s">
        <v>169</v>
      </c>
      <c r="BM136" s="138" t="s">
        <v>823</v>
      </c>
    </row>
    <row r="137" spans="1:65" s="13" customFormat="1">
      <c r="B137" s="216"/>
      <c r="C137" s="217"/>
      <c r="D137" s="218" t="s">
        <v>171</v>
      </c>
      <c r="E137" s="219" t="s">
        <v>1</v>
      </c>
      <c r="F137" s="220" t="s">
        <v>181</v>
      </c>
      <c r="G137" s="217"/>
      <c r="H137" s="221">
        <v>3.6</v>
      </c>
      <c r="I137" s="217"/>
      <c r="J137" s="217"/>
      <c r="K137" s="217"/>
      <c r="L137" s="140"/>
      <c r="M137" s="142"/>
      <c r="N137" s="143"/>
      <c r="O137" s="143"/>
      <c r="P137" s="143"/>
      <c r="Q137" s="143"/>
      <c r="R137" s="143"/>
      <c r="S137" s="143"/>
      <c r="T137" s="144"/>
      <c r="AT137" s="141" t="s">
        <v>171</v>
      </c>
      <c r="AU137" s="141" t="s">
        <v>83</v>
      </c>
      <c r="AV137" s="13" t="s">
        <v>83</v>
      </c>
      <c r="AW137" s="13" t="s">
        <v>30</v>
      </c>
      <c r="AX137" s="13" t="s">
        <v>8</v>
      </c>
      <c r="AY137" s="141" t="s">
        <v>163</v>
      </c>
    </row>
    <row r="138" spans="1:65" s="13" customFormat="1">
      <c r="B138" s="216"/>
      <c r="C138" s="217"/>
      <c r="D138" s="218" t="s">
        <v>171</v>
      </c>
      <c r="E138" s="217"/>
      <c r="F138" s="220" t="s">
        <v>821</v>
      </c>
      <c r="G138" s="217"/>
      <c r="H138" s="221">
        <v>72</v>
      </c>
      <c r="I138" s="217"/>
      <c r="J138" s="217"/>
      <c r="K138" s="217"/>
      <c r="L138" s="140"/>
      <c r="M138" s="142"/>
      <c r="N138" s="143"/>
      <c r="O138" s="143"/>
      <c r="P138" s="143"/>
      <c r="Q138" s="143"/>
      <c r="R138" s="143"/>
      <c r="S138" s="143"/>
      <c r="T138" s="144"/>
      <c r="AT138" s="141" t="s">
        <v>171</v>
      </c>
      <c r="AU138" s="141" t="s">
        <v>83</v>
      </c>
      <c r="AV138" s="13" t="s">
        <v>83</v>
      </c>
      <c r="AW138" s="13" t="s">
        <v>3</v>
      </c>
      <c r="AX138" s="13" t="s">
        <v>8</v>
      </c>
      <c r="AY138" s="141" t="s">
        <v>163</v>
      </c>
    </row>
    <row r="139" spans="1:65" s="2" customFormat="1" ht="14.45" customHeight="1">
      <c r="A139" s="29"/>
      <c r="B139" s="190"/>
      <c r="C139" s="210" t="s">
        <v>197</v>
      </c>
      <c r="D139" s="210" t="s">
        <v>165</v>
      </c>
      <c r="E139" s="211" t="s">
        <v>207</v>
      </c>
      <c r="F139" s="212" t="s">
        <v>208</v>
      </c>
      <c r="G139" s="213" t="s">
        <v>168</v>
      </c>
      <c r="H139" s="214">
        <v>7.2</v>
      </c>
      <c r="I139" s="175"/>
      <c r="J139" s="215">
        <f>ROUND(I139*H139,0)</f>
        <v>0</v>
      </c>
      <c r="K139" s="212" t="s">
        <v>178</v>
      </c>
      <c r="L139" s="30"/>
      <c r="M139" s="134" t="s">
        <v>1</v>
      </c>
      <c r="N139" s="135" t="s">
        <v>39</v>
      </c>
      <c r="O139" s="136">
        <v>8.9999999999999993E-3</v>
      </c>
      <c r="P139" s="136">
        <f>O139*H139</f>
        <v>6.4799999999999996E-2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38" t="s">
        <v>169</v>
      </c>
      <c r="AT139" s="138" t="s">
        <v>165</v>
      </c>
      <c r="AU139" s="138" t="s">
        <v>83</v>
      </c>
      <c r="AY139" s="17" t="s">
        <v>163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7" t="s">
        <v>8</v>
      </c>
      <c r="BK139" s="139">
        <f>ROUND(I139*H139,0)</f>
        <v>0</v>
      </c>
      <c r="BL139" s="17" t="s">
        <v>169</v>
      </c>
      <c r="BM139" s="138" t="s">
        <v>824</v>
      </c>
    </row>
    <row r="140" spans="1:65" s="13" customFormat="1">
      <c r="B140" s="216"/>
      <c r="C140" s="217"/>
      <c r="D140" s="218" t="s">
        <v>171</v>
      </c>
      <c r="E140" s="219" t="s">
        <v>1</v>
      </c>
      <c r="F140" s="220" t="s">
        <v>117</v>
      </c>
      <c r="G140" s="217"/>
      <c r="H140" s="221">
        <v>7.2</v>
      </c>
      <c r="I140" s="217"/>
      <c r="J140" s="217"/>
      <c r="K140" s="217"/>
      <c r="L140" s="140"/>
      <c r="M140" s="142"/>
      <c r="N140" s="143"/>
      <c r="O140" s="143"/>
      <c r="P140" s="143"/>
      <c r="Q140" s="143"/>
      <c r="R140" s="143"/>
      <c r="S140" s="143"/>
      <c r="T140" s="144"/>
      <c r="AT140" s="141" t="s">
        <v>171</v>
      </c>
      <c r="AU140" s="141" t="s">
        <v>83</v>
      </c>
      <c r="AV140" s="13" t="s">
        <v>83</v>
      </c>
      <c r="AW140" s="13" t="s">
        <v>30</v>
      </c>
      <c r="AX140" s="13" t="s">
        <v>8</v>
      </c>
      <c r="AY140" s="141" t="s">
        <v>163</v>
      </c>
    </row>
    <row r="141" spans="1:65" s="2" customFormat="1" ht="24.2" customHeight="1">
      <c r="A141" s="29"/>
      <c r="B141" s="190"/>
      <c r="C141" s="210" t="s">
        <v>201</v>
      </c>
      <c r="D141" s="210" t="s">
        <v>165</v>
      </c>
      <c r="E141" s="211" t="s">
        <v>211</v>
      </c>
      <c r="F141" s="212" t="s">
        <v>212</v>
      </c>
      <c r="G141" s="213" t="s">
        <v>213</v>
      </c>
      <c r="H141" s="214">
        <v>12.96</v>
      </c>
      <c r="I141" s="175"/>
      <c r="J141" s="215">
        <f>ROUND(I141*H141,0)</f>
        <v>0</v>
      </c>
      <c r="K141" s="212" t="s">
        <v>178</v>
      </c>
      <c r="L141" s="30"/>
      <c r="M141" s="134" t="s">
        <v>1</v>
      </c>
      <c r="N141" s="135" t="s">
        <v>39</v>
      </c>
      <c r="O141" s="136">
        <v>0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38" t="s">
        <v>169</v>
      </c>
      <c r="AT141" s="138" t="s">
        <v>165</v>
      </c>
      <c r="AU141" s="138" t="s">
        <v>83</v>
      </c>
      <c r="AY141" s="17" t="s">
        <v>163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7" t="s">
        <v>8</v>
      </c>
      <c r="BK141" s="139">
        <f>ROUND(I141*H141,0)</f>
        <v>0</v>
      </c>
      <c r="BL141" s="17" t="s">
        <v>169</v>
      </c>
      <c r="BM141" s="138" t="s">
        <v>825</v>
      </c>
    </row>
    <row r="142" spans="1:65" s="13" customFormat="1">
      <c r="B142" s="216"/>
      <c r="C142" s="217"/>
      <c r="D142" s="218" t="s">
        <v>171</v>
      </c>
      <c r="E142" s="219" t="s">
        <v>1</v>
      </c>
      <c r="F142" s="220" t="s">
        <v>215</v>
      </c>
      <c r="G142" s="217"/>
      <c r="H142" s="221">
        <v>12.96</v>
      </c>
      <c r="I142" s="217"/>
      <c r="J142" s="217"/>
      <c r="K142" s="217"/>
      <c r="L142" s="140"/>
      <c r="M142" s="142"/>
      <c r="N142" s="143"/>
      <c r="O142" s="143"/>
      <c r="P142" s="143"/>
      <c r="Q142" s="143"/>
      <c r="R142" s="143"/>
      <c r="S142" s="143"/>
      <c r="T142" s="144"/>
      <c r="AT142" s="141" t="s">
        <v>171</v>
      </c>
      <c r="AU142" s="141" t="s">
        <v>83</v>
      </c>
      <c r="AV142" s="13" t="s">
        <v>83</v>
      </c>
      <c r="AW142" s="13" t="s">
        <v>30</v>
      </c>
      <c r="AX142" s="13" t="s">
        <v>8</v>
      </c>
      <c r="AY142" s="141" t="s">
        <v>163</v>
      </c>
    </row>
    <row r="143" spans="1:65" s="2" customFormat="1" ht="24.2" customHeight="1">
      <c r="A143" s="29"/>
      <c r="B143" s="190"/>
      <c r="C143" s="210" t="s">
        <v>206</v>
      </c>
      <c r="D143" s="210" t="s">
        <v>165</v>
      </c>
      <c r="E143" s="211" t="s">
        <v>202</v>
      </c>
      <c r="F143" s="212" t="s">
        <v>203</v>
      </c>
      <c r="G143" s="213" t="s">
        <v>168</v>
      </c>
      <c r="H143" s="214">
        <v>53.8</v>
      </c>
      <c r="I143" s="175"/>
      <c r="J143" s="215">
        <f>ROUND(I143*H143,0)</f>
        <v>0</v>
      </c>
      <c r="K143" s="212" t="s">
        <v>178</v>
      </c>
      <c r="L143" s="30"/>
      <c r="M143" s="134" t="s">
        <v>1</v>
      </c>
      <c r="N143" s="135" t="s">
        <v>39</v>
      </c>
      <c r="O143" s="136">
        <v>0.14599999999999999</v>
      </c>
      <c r="P143" s="136">
        <f>O143*H143</f>
        <v>7.8547999999999991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38" t="s">
        <v>169</v>
      </c>
      <c r="AT143" s="138" t="s">
        <v>165</v>
      </c>
      <c r="AU143" s="138" t="s">
        <v>83</v>
      </c>
      <c r="AY143" s="17" t="s">
        <v>163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7" t="s">
        <v>8</v>
      </c>
      <c r="BK143" s="139">
        <f>ROUND(I143*H143,0)</f>
        <v>0</v>
      </c>
      <c r="BL143" s="17" t="s">
        <v>169</v>
      </c>
      <c r="BM143" s="138" t="s">
        <v>826</v>
      </c>
    </row>
    <row r="144" spans="1:65" s="13" customFormat="1">
      <c r="B144" s="216"/>
      <c r="C144" s="217"/>
      <c r="D144" s="218" t="s">
        <v>171</v>
      </c>
      <c r="E144" s="219" t="s">
        <v>1</v>
      </c>
      <c r="F144" s="220" t="s">
        <v>827</v>
      </c>
      <c r="G144" s="217"/>
      <c r="H144" s="221">
        <v>6</v>
      </c>
      <c r="I144" s="217"/>
      <c r="J144" s="217"/>
      <c r="K144" s="217"/>
      <c r="L144" s="140"/>
      <c r="M144" s="142"/>
      <c r="N144" s="143"/>
      <c r="O144" s="143"/>
      <c r="P144" s="143"/>
      <c r="Q144" s="143"/>
      <c r="R144" s="143"/>
      <c r="S144" s="143"/>
      <c r="T144" s="144"/>
      <c r="AT144" s="141" t="s">
        <v>171</v>
      </c>
      <c r="AU144" s="141" t="s">
        <v>83</v>
      </c>
      <c r="AV144" s="13" t="s">
        <v>83</v>
      </c>
      <c r="AW144" s="13" t="s">
        <v>30</v>
      </c>
      <c r="AX144" s="13" t="s">
        <v>74</v>
      </c>
      <c r="AY144" s="141" t="s">
        <v>163</v>
      </c>
    </row>
    <row r="145" spans="1:65" s="13" customFormat="1">
      <c r="B145" s="216"/>
      <c r="C145" s="217"/>
      <c r="D145" s="218" t="s">
        <v>171</v>
      </c>
      <c r="E145" s="219" t="s">
        <v>1</v>
      </c>
      <c r="F145" s="220" t="s">
        <v>828</v>
      </c>
      <c r="G145" s="217"/>
      <c r="H145" s="221">
        <v>6</v>
      </c>
      <c r="I145" s="217"/>
      <c r="J145" s="217"/>
      <c r="K145" s="217"/>
      <c r="L145" s="140"/>
      <c r="M145" s="142"/>
      <c r="N145" s="143"/>
      <c r="O145" s="143"/>
      <c r="P145" s="143"/>
      <c r="Q145" s="143"/>
      <c r="R145" s="143"/>
      <c r="S145" s="143"/>
      <c r="T145" s="144"/>
      <c r="AT145" s="141" t="s">
        <v>171</v>
      </c>
      <c r="AU145" s="141" t="s">
        <v>83</v>
      </c>
      <c r="AV145" s="13" t="s">
        <v>83</v>
      </c>
      <c r="AW145" s="13" t="s">
        <v>30</v>
      </c>
      <c r="AX145" s="13" t="s">
        <v>74</v>
      </c>
      <c r="AY145" s="141" t="s">
        <v>163</v>
      </c>
    </row>
    <row r="146" spans="1:65" s="13" customFormat="1">
      <c r="B146" s="216"/>
      <c r="C146" s="217"/>
      <c r="D146" s="218" t="s">
        <v>171</v>
      </c>
      <c r="E146" s="219" t="s">
        <v>1</v>
      </c>
      <c r="F146" s="220" t="s">
        <v>829</v>
      </c>
      <c r="G146" s="217"/>
      <c r="H146" s="221">
        <v>7.2</v>
      </c>
      <c r="I146" s="217"/>
      <c r="J146" s="217"/>
      <c r="K146" s="217"/>
      <c r="L146" s="140"/>
      <c r="M146" s="142"/>
      <c r="N146" s="143"/>
      <c r="O146" s="143"/>
      <c r="P146" s="143"/>
      <c r="Q146" s="143"/>
      <c r="R146" s="143"/>
      <c r="S146" s="143"/>
      <c r="T146" s="144"/>
      <c r="AT146" s="141" t="s">
        <v>171</v>
      </c>
      <c r="AU146" s="141" t="s">
        <v>83</v>
      </c>
      <c r="AV146" s="13" t="s">
        <v>83</v>
      </c>
      <c r="AW146" s="13" t="s">
        <v>30</v>
      </c>
      <c r="AX146" s="13" t="s">
        <v>74</v>
      </c>
      <c r="AY146" s="141" t="s">
        <v>163</v>
      </c>
    </row>
    <row r="147" spans="1:65" s="13" customFormat="1">
      <c r="B147" s="216"/>
      <c r="C147" s="217"/>
      <c r="D147" s="218" t="s">
        <v>171</v>
      </c>
      <c r="E147" s="219" t="s">
        <v>1</v>
      </c>
      <c r="F147" s="220" t="s">
        <v>830</v>
      </c>
      <c r="G147" s="217"/>
      <c r="H147" s="221">
        <v>26</v>
      </c>
      <c r="I147" s="217"/>
      <c r="J147" s="217"/>
      <c r="K147" s="217"/>
      <c r="L147" s="140"/>
      <c r="M147" s="142"/>
      <c r="N147" s="143"/>
      <c r="O147" s="143"/>
      <c r="P147" s="143"/>
      <c r="Q147" s="143"/>
      <c r="R147" s="143"/>
      <c r="S147" s="143"/>
      <c r="T147" s="144"/>
      <c r="AT147" s="141" t="s">
        <v>171</v>
      </c>
      <c r="AU147" s="141" t="s">
        <v>83</v>
      </c>
      <c r="AV147" s="13" t="s">
        <v>83</v>
      </c>
      <c r="AW147" s="13" t="s">
        <v>30</v>
      </c>
      <c r="AX147" s="13" t="s">
        <v>74</v>
      </c>
      <c r="AY147" s="141" t="s">
        <v>163</v>
      </c>
    </row>
    <row r="148" spans="1:65" s="13" customFormat="1">
      <c r="B148" s="216"/>
      <c r="C148" s="217"/>
      <c r="D148" s="218" t="s">
        <v>171</v>
      </c>
      <c r="E148" s="219" t="s">
        <v>1</v>
      </c>
      <c r="F148" s="220" t="s">
        <v>831</v>
      </c>
      <c r="G148" s="217"/>
      <c r="H148" s="221">
        <v>8.6</v>
      </c>
      <c r="I148" s="217"/>
      <c r="J148" s="217"/>
      <c r="K148" s="217"/>
      <c r="L148" s="140"/>
      <c r="M148" s="142"/>
      <c r="N148" s="143"/>
      <c r="O148" s="143"/>
      <c r="P148" s="143"/>
      <c r="Q148" s="143"/>
      <c r="R148" s="143"/>
      <c r="S148" s="143"/>
      <c r="T148" s="144"/>
      <c r="AT148" s="141" t="s">
        <v>171</v>
      </c>
      <c r="AU148" s="141" t="s">
        <v>83</v>
      </c>
      <c r="AV148" s="13" t="s">
        <v>83</v>
      </c>
      <c r="AW148" s="13" t="s">
        <v>30</v>
      </c>
      <c r="AX148" s="13" t="s">
        <v>74</v>
      </c>
      <c r="AY148" s="141" t="s">
        <v>163</v>
      </c>
    </row>
    <row r="149" spans="1:65" s="14" customFormat="1">
      <c r="B149" s="222"/>
      <c r="C149" s="223"/>
      <c r="D149" s="218" t="s">
        <v>171</v>
      </c>
      <c r="E149" s="224" t="s">
        <v>114</v>
      </c>
      <c r="F149" s="225" t="s">
        <v>173</v>
      </c>
      <c r="G149" s="223"/>
      <c r="H149" s="226">
        <v>53.8</v>
      </c>
      <c r="I149" s="223"/>
      <c r="J149" s="223"/>
      <c r="K149" s="223"/>
      <c r="L149" s="145"/>
      <c r="M149" s="147"/>
      <c r="N149" s="148"/>
      <c r="O149" s="148"/>
      <c r="P149" s="148"/>
      <c r="Q149" s="148"/>
      <c r="R149" s="148"/>
      <c r="S149" s="148"/>
      <c r="T149" s="149"/>
      <c r="AT149" s="146" t="s">
        <v>171</v>
      </c>
      <c r="AU149" s="146" t="s">
        <v>83</v>
      </c>
      <c r="AV149" s="14" t="s">
        <v>174</v>
      </c>
      <c r="AW149" s="14" t="s">
        <v>30</v>
      </c>
      <c r="AX149" s="14" t="s">
        <v>8</v>
      </c>
      <c r="AY149" s="146" t="s">
        <v>163</v>
      </c>
    </row>
    <row r="150" spans="1:65" s="2" customFormat="1" ht="14.45" customHeight="1">
      <c r="A150" s="29"/>
      <c r="B150" s="190"/>
      <c r="C150" s="227" t="s">
        <v>210</v>
      </c>
      <c r="D150" s="227" t="s">
        <v>238</v>
      </c>
      <c r="E150" s="228" t="s">
        <v>832</v>
      </c>
      <c r="F150" s="229" t="s">
        <v>833</v>
      </c>
      <c r="G150" s="230" t="s">
        <v>213</v>
      </c>
      <c r="H150" s="231">
        <v>96.84</v>
      </c>
      <c r="I150" s="176"/>
      <c r="J150" s="232">
        <f>ROUND(I150*H150,0)</f>
        <v>0</v>
      </c>
      <c r="K150" s="229" t="s">
        <v>178</v>
      </c>
      <c r="L150" s="150"/>
      <c r="M150" s="151" t="s">
        <v>1</v>
      </c>
      <c r="N150" s="152" t="s">
        <v>39</v>
      </c>
      <c r="O150" s="136">
        <v>0</v>
      </c>
      <c r="P150" s="136">
        <f>O150*H150</f>
        <v>0</v>
      </c>
      <c r="Q150" s="136">
        <v>1</v>
      </c>
      <c r="R150" s="136">
        <f>Q150*H150</f>
        <v>96.84</v>
      </c>
      <c r="S150" s="136">
        <v>0</v>
      </c>
      <c r="T150" s="137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38" t="s">
        <v>201</v>
      </c>
      <c r="AT150" s="138" t="s">
        <v>238</v>
      </c>
      <c r="AU150" s="138" t="s">
        <v>83</v>
      </c>
      <c r="AY150" s="17" t="s">
        <v>163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7" t="s">
        <v>8</v>
      </c>
      <c r="BK150" s="139">
        <f>ROUND(I150*H150,0)</f>
        <v>0</v>
      </c>
      <c r="BL150" s="17" t="s">
        <v>169</v>
      </c>
      <c r="BM150" s="138" t="s">
        <v>834</v>
      </c>
    </row>
    <row r="151" spans="1:65" s="13" customFormat="1">
      <c r="B151" s="216"/>
      <c r="C151" s="217"/>
      <c r="D151" s="218" t="s">
        <v>171</v>
      </c>
      <c r="E151" s="219" t="s">
        <v>1</v>
      </c>
      <c r="F151" s="220" t="s">
        <v>835</v>
      </c>
      <c r="G151" s="217"/>
      <c r="H151" s="221">
        <v>96.84</v>
      </c>
      <c r="I151" s="217"/>
      <c r="J151" s="217"/>
      <c r="K151" s="217"/>
      <c r="L151" s="140"/>
      <c r="M151" s="142"/>
      <c r="N151" s="143"/>
      <c r="O151" s="143"/>
      <c r="P151" s="143"/>
      <c r="Q151" s="143"/>
      <c r="R151" s="143"/>
      <c r="S151" s="143"/>
      <c r="T151" s="144"/>
      <c r="AT151" s="141" t="s">
        <v>171</v>
      </c>
      <c r="AU151" s="141" t="s">
        <v>83</v>
      </c>
      <c r="AV151" s="13" t="s">
        <v>83</v>
      </c>
      <c r="AW151" s="13" t="s">
        <v>30</v>
      </c>
      <c r="AX151" s="13" t="s">
        <v>8</v>
      </c>
      <c r="AY151" s="141" t="s">
        <v>163</v>
      </c>
    </row>
    <row r="152" spans="1:65" s="2" customFormat="1" ht="24.2" customHeight="1">
      <c r="A152" s="29"/>
      <c r="B152" s="190"/>
      <c r="C152" s="210" t="s">
        <v>216</v>
      </c>
      <c r="D152" s="210" t="s">
        <v>165</v>
      </c>
      <c r="E152" s="211" t="s">
        <v>836</v>
      </c>
      <c r="F152" s="212" t="s">
        <v>837</v>
      </c>
      <c r="G152" s="213" t="s">
        <v>234</v>
      </c>
      <c r="H152" s="214">
        <v>399</v>
      </c>
      <c r="I152" s="175"/>
      <c r="J152" s="215">
        <f>ROUND(I152*H152,0)</f>
        <v>0</v>
      </c>
      <c r="K152" s="212" t="s">
        <v>178</v>
      </c>
      <c r="L152" s="30"/>
      <c r="M152" s="134" t="s">
        <v>1</v>
      </c>
      <c r="N152" s="135" t="s">
        <v>39</v>
      </c>
      <c r="O152" s="136">
        <v>5.8000000000000003E-2</v>
      </c>
      <c r="P152" s="136">
        <f>O152*H152</f>
        <v>23.141999999999999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38" t="s">
        <v>169</v>
      </c>
      <c r="AT152" s="138" t="s">
        <v>165</v>
      </c>
      <c r="AU152" s="138" t="s">
        <v>83</v>
      </c>
      <c r="AY152" s="17" t="s">
        <v>163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7" t="s">
        <v>8</v>
      </c>
      <c r="BK152" s="139">
        <f>ROUND(I152*H152,0)</f>
        <v>0</v>
      </c>
      <c r="BL152" s="17" t="s">
        <v>169</v>
      </c>
      <c r="BM152" s="138" t="s">
        <v>838</v>
      </c>
    </row>
    <row r="153" spans="1:65" s="13" customFormat="1">
      <c r="B153" s="216"/>
      <c r="C153" s="217"/>
      <c r="D153" s="218" t="s">
        <v>171</v>
      </c>
      <c r="E153" s="219" t="s">
        <v>1</v>
      </c>
      <c r="F153" s="220" t="s">
        <v>839</v>
      </c>
      <c r="G153" s="217"/>
      <c r="H153" s="221">
        <v>303</v>
      </c>
      <c r="I153" s="217"/>
      <c r="J153" s="217"/>
      <c r="K153" s="217"/>
      <c r="L153" s="140"/>
      <c r="M153" s="142"/>
      <c r="N153" s="143"/>
      <c r="O153" s="143"/>
      <c r="P153" s="143"/>
      <c r="Q153" s="143"/>
      <c r="R153" s="143"/>
      <c r="S153" s="143"/>
      <c r="T153" s="144"/>
      <c r="AT153" s="141" t="s">
        <v>171</v>
      </c>
      <c r="AU153" s="141" t="s">
        <v>83</v>
      </c>
      <c r="AV153" s="13" t="s">
        <v>83</v>
      </c>
      <c r="AW153" s="13" t="s">
        <v>30</v>
      </c>
      <c r="AX153" s="13" t="s">
        <v>74</v>
      </c>
      <c r="AY153" s="141" t="s">
        <v>163</v>
      </c>
    </row>
    <row r="154" spans="1:65" s="14" customFormat="1">
      <c r="B154" s="222"/>
      <c r="C154" s="223"/>
      <c r="D154" s="218" t="s">
        <v>171</v>
      </c>
      <c r="E154" s="224" t="s">
        <v>1</v>
      </c>
      <c r="F154" s="225" t="s">
        <v>840</v>
      </c>
      <c r="G154" s="223"/>
      <c r="H154" s="226">
        <v>303</v>
      </c>
      <c r="I154" s="223"/>
      <c r="J154" s="223"/>
      <c r="K154" s="223"/>
      <c r="L154" s="145"/>
      <c r="M154" s="147"/>
      <c r="N154" s="148"/>
      <c r="O154" s="148"/>
      <c r="P154" s="148"/>
      <c r="Q154" s="148"/>
      <c r="R154" s="148"/>
      <c r="S154" s="148"/>
      <c r="T154" s="149"/>
      <c r="AT154" s="146" t="s">
        <v>171</v>
      </c>
      <c r="AU154" s="146" t="s">
        <v>83</v>
      </c>
      <c r="AV154" s="14" t="s">
        <v>174</v>
      </c>
      <c r="AW154" s="14" t="s">
        <v>30</v>
      </c>
      <c r="AX154" s="14" t="s">
        <v>74</v>
      </c>
      <c r="AY154" s="146" t="s">
        <v>163</v>
      </c>
    </row>
    <row r="155" spans="1:65" s="13" customFormat="1">
      <c r="B155" s="216"/>
      <c r="C155" s="217"/>
      <c r="D155" s="218" t="s">
        <v>171</v>
      </c>
      <c r="E155" s="219" t="s">
        <v>1</v>
      </c>
      <c r="F155" s="220" t="s">
        <v>841</v>
      </c>
      <c r="G155" s="217"/>
      <c r="H155" s="221">
        <v>96</v>
      </c>
      <c r="I155" s="217"/>
      <c r="J155" s="217"/>
      <c r="K155" s="217"/>
      <c r="L155" s="140"/>
      <c r="M155" s="142"/>
      <c r="N155" s="143"/>
      <c r="O155" s="143"/>
      <c r="P155" s="143"/>
      <c r="Q155" s="143"/>
      <c r="R155" s="143"/>
      <c r="S155" s="143"/>
      <c r="T155" s="144"/>
      <c r="AT155" s="141" t="s">
        <v>171</v>
      </c>
      <c r="AU155" s="141" t="s">
        <v>83</v>
      </c>
      <c r="AV155" s="13" t="s">
        <v>83</v>
      </c>
      <c r="AW155" s="13" t="s">
        <v>30</v>
      </c>
      <c r="AX155" s="13" t="s">
        <v>74</v>
      </c>
      <c r="AY155" s="141" t="s">
        <v>163</v>
      </c>
    </row>
    <row r="156" spans="1:65" s="14" customFormat="1">
      <c r="B156" s="222"/>
      <c r="C156" s="223"/>
      <c r="D156" s="218" t="s">
        <v>171</v>
      </c>
      <c r="E156" s="224" t="s">
        <v>1</v>
      </c>
      <c r="F156" s="225" t="s">
        <v>842</v>
      </c>
      <c r="G156" s="223"/>
      <c r="H156" s="226">
        <v>96</v>
      </c>
      <c r="I156" s="223"/>
      <c r="J156" s="223"/>
      <c r="K156" s="223"/>
      <c r="L156" s="145"/>
      <c r="M156" s="147"/>
      <c r="N156" s="148"/>
      <c r="O156" s="148"/>
      <c r="P156" s="148"/>
      <c r="Q156" s="148"/>
      <c r="R156" s="148"/>
      <c r="S156" s="148"/>
      <c r="T156" s="149"/>
      <c r="AT156" s="146" t="s">
        <v>171</v>
      </c>
      <c r="AU156" s="146" t="s">
        <v>83</v>
      </c>
      <c r="AV156" s="14" t="s">
        <v>174</v>
      </c>
      <c r="AW156" s="14" t="s">
        <v>30</v>
      </c>
      <c r="AX156" s="14" t="s">
        <v>74</v>
      </c>
      <c r="AY156" s="146" t="s">
        <v>163</v>
      </c>
    </row>
    <row r="157" spans="1:65" s="15" customFormat="1">
      <c r="B157" s="234"/>
      <c r="C157" s="235"/>
      <c r="D157" s="218" t="s">
        <v>171</v>
      </c>
      <c r="E157" s="236" t="s">
        <v>1</v>
      </c>
      <c r="F157" s="237" t="s">
        <v>317</v>
      </c>
      <c r="G157" s="235"/>
      <c r="H157" s="238">
        <v>399</v>
      </c>
      <c r="I157" s="235"/>
      <c r="J157" s="235"/>
      <c r="K157" s="235"/>
      <c r="L157" s="153"/>
      <c r="M157" s="155"/>
      <c r="N157" s="156"/>
      <c r="O157" s="156"/>
      <c r="P157" s="156"/>
      <c r="Q157" s="156"/>
      <c r="R157" s="156"/>
      <c r="S157" s="156"/>
      <c r="T157" s="157"/>
      <c r="AT157" s="154" t="s">
        <v>171</v>
      </c>
      <c r="AU157" s="154" t="s">
        <v>83</v>
      </c>
      <c r="AV157" s="15" t="s">
        <v>169</v>
      </c>
      <c r="AW157" s="15" t="s">
        <v>30</v>
      </c>
      <c r="AX157" s="15" t="s">
        <v>8</v>
      </c>
      <c r="AY157" s="154" t="s">
        <v>163</v>
      </c>
    </row>
    <row r="158" spans="1:65" s="2" customFormat="1" ht="14.45" customHeight="1">
      <c r="A158" s="29"/>
      <c r="B158" s="190"/>
      <c r="C158" s="227" t="s">
        <v>221</v>
      </c>
      <c r="D158" s="227" t="s">
        <v>238</v>
      </c>
      <c r="E158" s="228" t="s">
        <v>843</v>
      </c>
      <c r="F158" s="229" t="s">
        <v>844</v>
      </c>
      <c r="G158" s="230" t="s">
        <v>845</v>
      </c>
      <c r="H158" s="231">
        <v>9.9749999999999996</v>
      </c>
      <c r="I158" s="176"/>
      <c r="J158" s="232">
        <f>ROUND(I158*H158,0)</f>
        <v>0</v>
      </c>
      <c r="K158" s="229" t="s">
        <v>178</v>
      </c>
      <c r="L158" s="150"/>
      <c r="M158" s="151" t="s">
        <v>1</v>
      </c>
      <c r="N158" s="152" t="s">
        <v>39</v>
      </c>
      <c r="O158" s="136">
        <v>0</v>
      </c>
      <c r="P158" s="136">
        <f>O158*H158</f>
        <v>0</v>
      </c>
      <c r="Q158" s="136">
        <v>1E-3</v>
      </c>
      <c r="R158" s="136">
        <f>Q158*H158</f>
        <v>9.9749999999999995E-3</v>
      </c>
      <c r="S158" s="136">
        <v>0</v>
      </c>
      <c r="T158" s="137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38" t="s">
        <v>201</v>
      </c>
      <c r="AT158" s="138" t="s">
        <v>238</v>
      </c>
      <c r="AU158" s="138" t="s">
        <v>83</v>
      </c>
      <c r="AY158" s="17" t="s">
        <v>163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7" t="s">
        <v>8</v>
      </c>
      <c r="BK158" s="139">
        <f>ROUND(I158*H158,0)</f>
        <v>0</v>
      </c>
      <c r="BL158" s="17" t="s">
        <v>169</v>
      </c>
      <c r="BM158" s="138" t="s">
        <v>846</v>
      </c>
    </row>
    <row r="159" spans="1:65" s="13" customFormat="1">
      <c r="B159" s="216"/>
      <c r="C159" s="217"/>
      <c r="D159" s="218" t="s">
        <v>171</v>
      </c>
      <c r="E159" s="219" t="s">
        <v>1</v>
      </c>
      <c r="F159" s="220" t="s">
        <v>847</v>
      </c>
      <c r="G159" s="217"/>
      <c r="H159" s="221">
        <v>7.5750000000000002</v>
      </c>
      <c r="I159" s="217"/>
      <c r="J159" s="217"/>
      <c r="K159" s="217"/>
      <c r="L159" s="140"/>
      <c r="M159" s="142"/>
      <c r="N159" s="143"/>
      <c r="O159" s="143"/>
      <c r="P159" s="143"/>
      <c r="Q159" s="143"/>
      <c r="R159" s="143"/>
      <c r="S159" s="143"/>
      <c r="T159" s="144"/>
      <c r="AT159" s="141" t="s">
        <v>171</v>
      </c>
      <c r="AU159" s="141" t="s">
        <v>83</v>
      </c>
      <c r="AV159" s="13" t="s">
        <v>83</v>
      </c>
      <c r="AW159" s="13" t="s">
        <v>30</v>
      </c>
      <c r="AX159" s="13" t="s">
        <v>74</v>
      </c>
      <c r="AY159" s="141" t="s">
        <v>163</v>
      </c>
    </row>
    <row r="160" spans="1:65" s="14" customFormat="1">
      <c r="B160" s="222"/>
      <c r="C160" s="223"/>
      <c r="D160" s="218" t="s">
        <v>171</v>
      </c>
      <c r="E160" s="224" t="s">
        <v>1</v>
      </c>
      <c r="F160" s="225" t="s">
        <v>840</v>
      </c>
      <c r="G160" s="223"/>
      <c r="H160" s="226">
        <v>7.5750000000000002</v>
      </c>
      <c r="I160" s="223"/>
      <c r="J160" s="223"/>
      <c r="K160" s="223"/>
      <c r="L160" s="145"/>
      <c r="M160" s="147"/>
      <c r="N160" s="148"/>
      <c r="O160" s="148"/>
      <c r="P160" s="148"/>
      <c r="Q160" s="148"/>
      <c r="R160" s="148"/>
      <c r="S160" s="148"/>
      <c r="T160" s="149"/>
      <c r="AT160" s="146" t="s">
        <v>171</v>
      </c>
      <c r="AU160" s="146" t="s">
        <v>83</v>
      </c>
      <c r="AV160" s="14" t="s">
        <v>174</v>
      </c>
      <c r="AW160" s="14" t="s">
        <v>30</v>
      </c>
      <c r="AX160" s="14" t="s">
        <v>74</v>
      </c>
      <c r="AY160" s="146" t="s">
        <v>163</v>
      </c>
    </row>
    <row r="161" spans="1:65" s="13" customFormat="1">
      <c r="B161" s="216"/>
      <c r="C161" s="217"/>
      <c r="D161" s="218" t="s">
        <v>171</v>
      </c>
      <c r="E161" s="219" t="s">
        <v>1</v>
      </c>
      <c r="F161" s="220" t="s">
        <v>848</v>
      </c>
      <c r="G161" s="217"/>
      <c r="H161" s="221">
        <v>2.4</v>
      </c>
      <c r="I161" s="217"/>
      <c r="J161" s="217"/>
      <c r="K161" s="217"/>
      <c r="L161" s="140"/>
      <c r="M161" s="142"/>
      <c r="N161" s="143"/>
      <c r="O161" s="143"/>
      <c r="P161" s="143"/>
      <c r="Q161" s="143"/>
      <c r="R161" s="143"/>
      <c r="S161" s="143"/>
      <c r="T161" s="144"/>
      <c r="AT161" s="141" t="s">
        <v>171</v>
      </c>
      <c r="AU161" s="141" t="s">
        <v>83</v>
      </c>
      <c r="AV161" s="13" t="s">
        <v>83</v>
      </c>
      <c r="AW161" s="13" t="s">
        <v>30</v>
      </c>
      <c r="AX161" s="13" t="s">
        <v>74</v>
      </c>
      <c r="AY161" s="141" t="s">
        <v>163</v>
      </c>
    </row>
    <row r="162" spans="1:65" s="14" customFormat="1">
      <c r="B162" s="222"/>
      <c r="C162" s="223"/>
      <c r="D162" s="218" t="s">
        <v>171</v>
      </c>
      <c r="E162" s="224" t="s">
        <v>1</v>
      </c>
      <c r="F162" s="225" t="s">
        <v>842</v>
      </c>
      <c r="G162" s="223"/>
      <c r="H162" s="226">
        <v>2.4</v>
      </c>
      <c r="I162" s="223"/>
      <c r="J162" s="223"/>
      <c r="K162" s="223"/>
      <c r="L162" s="145"/>
      <c r="M162" s="147"/>
      <c r="N162" s="148"/>
      <c r="O162" s="148"/>
      <c r="P162" s="148"/>
      <c r="Q162" s="148"/>
      <c r="R162" s="148"/>
      <c r="S162" s="148"/>
      <c r="T162" s="149"/>
      <c r="AT162" s="146" t="s">
        <v>171</v>
      </c>
      <c r="AU162" s="146" t="s">
        <v>83</v>
      </c>
      <c r="AV162" s="14" t="s">
        <v>174</v>
      </c>
      <c r="AW162" s="14" t="s">
        <v>30</v>
      </c>
      <c r="AX162" s="14" t="s">
        <v>74</v>
      </c>
      <c r="AY162" s="146" t="s">
        <v>163</v>
      </c>
    </row>
    <row r="163" spans="1:65" s="15" customFormat="1">
      <c r="B163" s="234"/>
      <c r="C163" s="235"/>
      <c r="D163" s="218" t="s">
        <v>171</v>
      </c>
      <c r="E163" s="236" t="s">
        <v>1</v>
      </c>
      <c r="F163" s="237" t="s">
        <v>317</v>
      </c>
      <c r="G163" s="235"/>
      <c r="H163" s="238">
        <v>9.9749999999999996</v>
      </c>
      <c r="I163" s="235"/>
      <c r="J163" s="235"/>
      <c r="K163" s="235"/>
      <c r="L163" s="153"/>
      <c r="M163" s="155"/>
      <c r="N163" s="156"/>
      <c r="O163" s="156"/>
      <c r="P163" s="156"/>
      <c r="Q163" s="156"/>
      <c r="R163" s="156"/>
      <c r="S163" s="156"/>
      <c r="T163" s="157"/>
      <c r="AT163" s="154" t="s">
        <v>171</v>
      </c>
      <c r="AU163" s="154" t="s">
        <v>83</v>
      </c>
      <c r="AV163" s="15" t="s">
        <v>169</v>
      </c>
      <c r="AW163" s="15" t="s">
        <v>30</v>
      </c>
      <c r="AX163" s="15" t="s">
        <v>8</v>
      </c>
      <c r="AY163" s="154" t="s">
        <v>163</v>
      </c>
    </row>
    <row r="164" spans="1:65" s="2" customFormat="1" ht="24.2" customHeight="1">
      <c r="A164" s="29"/>
      <c r="B164" s="190"/>
      <c r="C164" s="210" t="s">
        <v>225</v>
      </c>
      <c r="D164" s="210" t="s">
        <v>165</v>
      </c>
      <c r="E164" s="211" t="s">
        <v>565</v>
      </c>
      <c r="F164" s="212" t="s">
        <v>566</v>
      </c>
      <c r="G164" s="213" t="s">
        <v>234</v>
      </c>
      <c r="H164" s="214">
        <v>399</v>
      </c>
      <c r="I164" s="175"/>
      <c r="J164" s="215">
        <f>ROUND(I164*H164,0)</f>
        <v>0</v>
      </c>
      <c r="K164" s="212" t="s">
        <v>178</v>
      </c>
      <c r="L164" s="30"/>
      <c r="M164" s="134" t="s">
        <v>1</v>
      </c>
      <c r="N164" s="135" t="s">
        <v>39</v>
      </c>
      <c r="O164" s="136">
        <v>2.5000000000000001E-2</v>
      </c>
      <c r="P164" s="136">
        <f>O164*H164</f>
        <v>9.9750000000000014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38" t="s">
        <v>169</v>
      </c>
      <c r="AT164" s="138" t="s">
        <v>165</v>
      </c>
      <c r="AU164" s="138" t="s">
        <v>83</v>
      </c>
      <c r="AY164" s="17" t="s">
        <v>163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7" t="s">
        <v>8</v>
      </c>
      <c r="BK164" s="139">
        <f>ROUND(I164*H164,0)</f>
        <v>0</v>
      </c>
      <c r="BL164" s="17" t="s">
        <v>169</v>
      </c>
      <c r="BM164" s="138" t="s">
        <v>849</v>
      </c>
    </row>
    <row r="165" spans="1:65" s="13" customFormat="1">
      <c r="B165" s="216"/>
      <c r="C165" s="217"/>
      <c r="D165" s="218" t="s">
        <v>171</v>
      </c>
      <c r="E165" s="219" t="s">
        <v>1</v>
      </c>
      <c r="F165" s="220" t="s">
        <v>808</v>
      </c>
      <c r="G165" s="217"/>
      <c r="H165" s="221">
        <v>399</v>
      </c>
      <c r="I165" s="217"/>
      <c r="J165" s="217"/>
      <c r="K165" s="217"/>
      <c r="L165" s="140"/>
      <c r="M165" s="142"/>
      <c r="N165" s="143"/>
      <c r="O165" s="143"/>
      <c r="P165" s="143"/>
      <c r="Q165" s="143"/>
      <c r="R165" s="143"/>
      <c r="S165" s="143"/>
      <c r="T165" s="144"/>
      <c r="AT165" s="141" t="s">
        <v>171</v>
      </c>
      <c r="AU165" s="141" t="s">
        <v>83</v>
      </c>
      <c r="AV165" s="13" t="s">
        <v>83</v>
      </c>
      <c r="AW165" s="13" t="s">
        <v>30</v>
      </c>
      <c r="AX165" s="13" t="s">
        <v>74</v>
      </c>
      <c r="AY165" s="141" t="s">
        <v>163</v>
      </c>
    </row>
    <row r="166" spans="1:65" s="14" customFormat="1">
      <c r="B166" s="222"/>
      <c r="C166" s="223"/>
      <c r="D166" s="218" t="s">
        <v>171</v>
      </c>
      <c r="E166" s="224" t="s">
        <v>1</v>
      </c>
      <c r="F166" s="225" t="s">
        <v>173</v>
      </c>
      <c r="G166" s="223"/>
      <c r="H166" s="226">
        <v>399</v>
      </c>
      <c r="I166" s="223"/>
      <c r="J166" s="223"/>
      <c r="K166" s="223"/>
      <c r="L166" s="145"/>
      <c r="M166" s="147"/>
      <c r="N166" s="148"/>
      <c r="O166" s="148"/>
      <c r="P166" s="148"/>
      <c r="Q166" s="148"/>
      <c r="R166" s="148"/>
      <c r="S166" s="148"/>
      <c r="T166" s="149"/>
      <c r="AT166" s="146" t="s">
        <v>171</v>
      </c>
      <c r="AU166" s="146" t="s">
        <v>83</v>
      </c>
      <c r="AV166" s="14" t="s">
        <v>174</v>
      </c>
      <c r="AW166" s="14" t="s">
        <v>30</v>
      </c>
      <c r="AX166" s="14" t="s">
        <v>8</v>
      </c>
      <c r="AY166" s="146" t="s">
        <v>163</v>
      </c>
    </row>
    <row r="167" spans="1:65" s="2" customFormat="1" ht="24.2" customHeight="1">
      <c r="A167" s="29"/>
      <c r="B167" s="190"/>
      <c r="C167" s="210" t="s">
        <v>229</v>
      </c>
      <c r="D167" s="210" t="s">
        <v>165</v>
      </c>
      <c r="E167" s="211" t="s">
        <v>850</v>
      </c>
      <c r="F167" s="212" t="s">
        <v>851</v>
      </c>
      <c r="G167" s="213" t="s">
        <v>234</v>
      </c>
      <c r="H167" s="214">
        <v>399</v>
      </c>
      <c r="I167" s="175"/>
      <c r="J167" s="215">
        <f>ROUND(I167*H167,0)</f>
        <v>0</v>
      </c>
      <c r="K167" s="212" t="s">
        <v>178</v>
      </c>
      <c r="L167" s="30"/>
      <c r="M167" s="134" t="s">
        <v>1</v>
      </c>
      <c r="N167" s="135" t="s">
        <v>39</v>
      </c>
      <c r="O167" s="136">
        <v>4.3999999999999997E-2</v>
      </c>
      <c r="P167" s="136">
        <f>O167*H167</f>
        <v>17.555999999999997</v>
      </c>
      <c r="Q167" s="136">
        <v>0</v>
      </c>
      <c r="R167" s="136">
        <f>Q167*H167</f>
        <v>0</v>
      </c>
      <c r="S167" s="136">
        <v>0</v>
      </c>
      <c r="T167" s="137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38" t="s">
        <v>169</v>
      </c>
      <c r="AT167" s="138" t="s">
        <v>165</v>
      </c>
      <c r="AU167" s="138" t="s">
        <v>83</v>
      </c>
      <c r="AY167" s="17" t="s">
        <v>163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7" t="s">
        <v>8</v>
      </c>
      <c r="BK167" s="139">
        <f>ROUND(I167*H167,0)</f>
        <v>0</v>
      </c>
      <c r="BL167" s="17" t="s">
        <v>169</v>
      </c>
      <c r="BM167" s="138" t="s">
        <v>852</v>
      </c>
    </row>
    <row r="168" spans="1:65" s="13" customFormat="1">
      <c r="B168" s="216"/>
      <c r="C168" s="217"/>
      <c r="D168" s="218" t="s">
        <v>171</v>
      </c>
      <c r="E168" s="219" t="s">
        <v>1</v>
      </c>
      <c r="F168" s="220" t="s">
        <v>839</v>
      </c>
      <c r="G168" s="217"/>
      <c r="H168" s="221">
        <v>303</v>
      </c>
      <c r="I168" s="217"/>
      <c r="J168" s="217"/>
      <c r="K168" s="217"/>
      <c r="L168" s="140"/>
      <c r="M168" s="142"/>
      <c r="N168" s="143"/>
      <c r="O168" s="143"/>
      <c r="P168" s="143"/>
      <c r="Q168" s="143"/>
      <c r="R168" s="143"/>
      <c r="S168" s="143"/>
      <c r="T168" s="144"/>
      <c r="AT168" s="141" t="s">
        <v>171</v>
      </c>
      <c r="AU168" s="141" t="s">
        <v>83</v>
      </c>
      <c r="AV168" s="13" t="s">
        <v>83</v>
      </c>
      <c r="AW168" s="13" t="s">
        <v>30</v>
      </c>
      <c r="AX168" s="13" t="s">
        <v>74</v>
      </c>
      <c r="AY168" s="141" t="s">
        <v>163</v>
      </c>
    </row>
    <row r="169" spans="1:65" s="14" customFormat="1">
      <c r="B169" s="222"/>
      <c r="C169" s="223"/>
      <c r="D169" s="218" t="s">
        <v>171</v>
      </c>
      <c r="E169" s="224" t="s">
        <v>1</v>
      </c>
      <c r="F169" s="225" t="s">
        <v>840</v>
      </c>
      <c r="G169" s="223"/>
      <c r="H169" s="226">
        <v>303</v>
      </c>
      <c r="I169" s="223"/>
      <c r="J169" s="223"/>
      <c r="K169" s="223"/>
      <c r="L169" s="145"/>
      <c r="M169" s="147"/>
      <c r="N169" s="148"/>
      <c r="O169" s="148"/>
      <c r="P169" s="148"/>
      <c r="Q169" s="148"/>
      <c r="R169" s="148"/>
      <c r="S169" s="148"/>
      <c r="T169" s="149"/>
      <c r="AT169" s="146" t="s">
        <v>171</v>
      </c>
      <c r="AU169" s="146" t="s">
        <v>83</v>
      </c>
      <c r="AV169" s="14" t="s">
        <v>174</v>
      </c>
      <c r="AW169" s="14" t="s">
        <v>30</v>
      </c>
      <c r="AX169" s="14" t="s">
        <v>74</v>
      </c>
      <c r="AY169" s="146" t="s">
        <v>163</v>
      </c>
    </row>
    <row r="170" spans="1:65" s="13" customFormat="1">
      <c r="B170" s="216"/>
      <c r="C170" s="217"/>
      <c r="D170" s="218" t="s">
        <v>171</v>
      </c>
      <c r="E170" s="219" t="s">
        <v>1</v>
      </c>
      <c r="F170" s="220" t="s">
        <v>853</v>
      </c>
      <c r="G170" s="217"/>
      <c r="H170" s="221">
        <v>96</v>
      </c>
      <c r="I170" s="217"/>
      <c r="J170" s="217"/>
      <c r="K170" s="217"/>
      <c r="L170" s="140"/>
      <c r="M170" s="142"/>
      <c r="N170" s="143"/>
      <c r="O170" s="143"/>
      <c r="P170" s="143"/>
      <c r="Q170" s="143"/>
      <c r="R170" s="143"/>
      <c r="S170" s="143"/>
      <c r="T170" s="144"/>
      <c r="AT170" s="141" t="s">
        <v>171</v>
      </c>
      <c r="AU170" s="141" t="s">
        <v>83</v>
      </c>
      <c r="AV170" s="13" t="s">
        <v>83</v>
      </c>
      <c r="AW170" s="13" t="s">
        <v>30</v>
      </c>
      <c r="AX170" s="13" t="s">
        <v>74</v>
      </c>
      <c r="AY170" s="141" t="s">
        <v>163</v>
      </c>
    </row>
    <row r="171" spans="1:65" s="14" customFormat="1">
      <c r="B171" s="222"/>
      <c r="C171" s="223"/>
      <c r="D171" s="218" t="s">
        <v>171</v>
      </c>
      <c r="E171" s="224" t="s">
        <v>1</v>
      </c>
      <c r="F171" s="225" t="s">
        <v>842</v>
      </c>
      <c r="G171" s="223"/>
      <c r="H171" s="226">
        <v>96</v>
      </c>
      <c r="I171" s="223"/>
      <c r="J171" s="223"/>
      <c r="K171" s="223"/>
      <c r="L171" s="145"/>
      <c r="M171" s="147"/>
      <c r="N171" s="148"/>
      <c r="O171" s="148"/>
      <c r="P171" s="148"/>
      <c r="Q171" s="148"/>
      <c r="R171" s="148"/>
      <c r="S171" s="148"/>
      <c r="T171" s="149"/>
      <c r="AT171" s="146" t="s">
        <v>171</v>
      </c>
      <c r="AU171" s="146" t="s">
        <v>83</v>
      </c>
      <c r="AV171" s="14" t="s">
        <v>174</v>
      </c>
      <c r="AW171" s="14" t="s">
        <v>30</v>
      </c>
      <c r="AX171" s="14" t="s">
        <v>74</v>
      </c>
      <c r="AY171" s="146" t="s">
        <v>163</v>
      </c>
    </row>
    <row r="172" spans="1:65" s="15" customFormat="1">
      <c r="B172" s="234"/>
      <c r="C172" s="235"/>
      <c r="D172" s="218" t="s">
        <v>171</v>
      </c>
      <c r="E172" s="236" t="s">
        <v>808</v>
      </c>
      <c r="F172" s="237" t="s">
        <v>317</v>
      </c>
      <c r="G172" s="235"/>
      <c r="H172" s="238">
        <v>399</v>
      </c>
      <c r="I172" s="235"/>
      <c r="J172" s="235"/>
      <c r="K172" s="235"/>
      <c r="L172" s="153"/>
      <c r="M172" s="155"/>
      <c r="N172" s="156"/>
      <c r="O172" s="156"/>
      <c r="P172" s="156"/>
      <c r="Q172" s="156"/>
      <c r="R172" s="156"/>
      <c r="S172" s="156"/>
      <c r="T172" s="157"/>
      <c r="AT172" s="154" t="s">
        <v>171</v>
      </c>
      <c r="AU172" s="154" t="s">
        <v>83</v>
      </c>
      <c r="AV172" s="15" t="s">
        <v>169</v>
      </c>
      <c r="AW172" s="15" t="s">
        <v>30</v>
      </c>
      <c r="AX172" s="15" t="s">
        <v>8</v>
      </c>
      <c r="AY172" s="154" t="s">
        <v>163</v>
      </c>
    </row>
    <row r="173" spans="1:65" s="2" customFormat="1" ht="14.45" customHeight="1">
      <c r="A173" s="29"/>
      <c r="B173" s="190"/>
      <c r="C173" s="227" t="s">
        <v>9</v>
      </c>
      <c r="D173" s="227" t="s">
        <v>238</v>
      </c>
      <c r="E173" s="228" t="s">
        <v>854</v>
      </c>
      <c r="F173" s="229" t="s">
        <v>855</v>
      </c>
      <c r="G173" s="230" t="s">
        <v>213</v>
      </c>
      <c r="H173" s="231">
        <v>119.7</v>
      </c>
      <c r="I173" s="176"/>
      <c r="J173" s="232">
        <f>ROUND(I173*H173,0)</f>
        <v>0</v>
      </c>
      <c r="K173" s="229" t="s">
        <v>178</v>
      </c>
      <c r="L173" s="150"/>
      <c r="M173" s="151" t="s">
        <v>1</v>
      </c>
      <c r="N173" s="152" t="s">
        <v>39</v>
      </c>
      <c r="O173" s="136">
        <v>0</v>
      </c>
      <c r="P173" s="136">
        <f>O173*H173</f>
        <v>0</v>
      </c>
      <c r="Q173" s="136">
        <v>1</v>
      </c>
      <c r="R173" s="136">
        <f>Q173*H173</f>
        <v>119.7</v>
      </c>
      <c r="S173" s="136">
        <v>0</v>
      </c>
      <c r="T173" s="137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38" t="s">
        <v>201</v>
      </c>
      <c r="AT173" s="138" t="s">
        <v>238</v>
      </c>
      <c r="AU173" s="138" t="s">
        <v>83</v>
      </c>
      <c r="AY173" s="17" t="s">
        <v>163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7" t="s">
        <v>8</v>
      </c>
      <c r="BK173" s="139">
        <f>ROUND(I173*H173,0)</f>
        <v>0</v>
      </c>
      <c r="BL173" s="17" t="s">
        <v>169</v>
      </c>
      <c r="BM173" s="138" t="s">
        <v>856</v>
      </c>
    </row>
    <row r="174" spans="1:65" s="13" customFormat="1">
      <c r="B174" s="216"/>
      <c r="C174" s="217"/>
      <c r="D174" s="218" t="s">
        <v>171</v>
      </c>
      <c r="E174" s="219" t="s">
        <v>1</v>
      </c>
      <c r="F174" s="220" t="s">
        <v>857</v>
      </c>
      <c r="G174" s="217"/>
      <c r="H174" s="221">
        <v>119.7</v>
      </c>
      <c r="I174" s="217"/>
      <c r="J174" s="217"/>
      <c r="K174" s="217"/>
      <c r="L174" s="140"/>
      <c r="M174" s="142"/>
      <c r="N174" s="143"/>
      <c r="O174" s="143"/>
      <c r="P174" s="143"/>
      <c r="Q174" s="143"/>
      <c r="R174" s="143"/>
      <c r="S174" s="143"/>
      <c r="T174" s="144"/>
      <c r="AT174" s="141" t="s">
        <v>171</v>
      </c>
      <c r="AU174" s="141" t="s">
        <v>83</v>
      </c>
      <c r="AV174" s="13" t="s">
        <v>83</v>
      </c>
      <c r="AW174" s="13" t="s">
        <v>30</v>
      </c>
      <c r="AX174" s="13" t="s">
        <v>8</v>
      </c>
      <c r="AY174" s="141" t="s">
        <v>163</v>
      </c>
    </row>
    <row r="175" spans="1:65" s="12" customFormat="1" ht="22.9" customHeight="1">
      <c r="B175" s="203"/>
      <c r="C175" s="204"/>
      <c r="D175" s="205" t="s">
        <v>73</v>
      </c>
      <c r="E175" s="208" t="s">
        <v>424</v>
      </c>
      <c r="F175" s="208" t="s">
        <v>425</v>
      </c>
      <c r="G175" s="204"/>
      <c r="H175" s="204"/>
      <c r="I175" s="204"/>
      <c r="J175" s="209">
        <f>BK175</f>
        <v>0</v>
      </c>
      <c r="K175" s="204"/>
      <c r="L175" s="126"/>
      <c r="M175" s="128"/>
      <c r="N175" s="129"/>
      <c r="O175" s="129"/>
      <c r="P175" s="130">
        <f>P176</f>
        <v>14.292300000000001</v>
      </c>
      <c r="Q175" s="129"/>
      <c r="R175" s="130">
        <f>R176</f>
        <v>0</v>
      </c>
      <c r="S175" s="129"/>
      <c r="T175" s="131">
        <f>T176</f>
        <v>0</v>
      </c>
      <c r="AR175" s="127" t="s">
        <v>8</v>
      </c>
      <c r="AT175" s="132" t="s">
        <v>73</v>
      </c>
      <c r="AU175" s="132" t="s">
        <v>8</v>
      </c>
      <c r="AY175" s="127" t="s">
        <v>163</v>
      </c>
      <c r="BK175" s="133">
        <f>BK176</f>
        <v>0</v>
      </c>
    </row>
    <row r="176" spans="1:65" s="2" customFormat="1" ht="24.2" customHeight="1">
      <c r="A176" s="29"/>
      <c r="B176" s="190"/>
      <c r="C176" s="210" t="s">
        <v>237</v>
      </c>
      <c r="D176" s="210" t="s">
        <v>165</v>
      </c>
      <c r="E176" s="211" t="s">
        <v>431</v>
      </c>
      <c r="F176" s="212" t="s">
        <v>432</v>
      </c>
      <c r="G176" s="213" t="s">
        <v>213</v>
      </c>
      <c r="H176" s="214">
        <v>216.55</v>
      </c>
      <c r="I176" s="175"/>
      <c r="J176" s="215">
        <f>ROUND(I176*H176,0)</f>
        <v>0</v>
      </c>
      <c r="K176" s="212" t="s">
        <v>178</v>
      </c>
      <c r="L176" s="30"/>
      <c r="M176" s="158" t="s">
        <v>1</v>
      </c>
      <c r="N176" s="159" t="s">
        <v>39</v>
      </c>
      <c r="O176" s="160">
        <v>6.6000000000000003E-2</v>
      </c>
      <c r="P176" s="160">
        <f>O176*H176</f>
        <v>14.292300000000001</v>
      </c>
      <c r="Q176" s="160">
        <v>0</v>
      </c>
      <c r="R176" s="160">
        <f>Q176*H176</f>
        <v>0</v>
      </c>
      <c r="S176" s="160">
        <v>0</v>
      </c>
      <c r="T176" s="161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38" t="s">
        <v>169</v>
      </c>
      <c r="AT176" s="138" t="s">
        <v>165</v>
      </c>
      <c r="AU176" s="138" t="s">
        <v>83</v>
      </c>
      <c r="AY176" s="17" t="s">
        <v>163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7" t="s">
        <v>8</v>
      </c>
      <c r="BK176" s="139">
        <f>ROUND(I176*H176,0)</f>
        <v>0</v>
      </c>
      <c r="BL176" s="17" t="s">
        <v>169</v>
      </c>
      <c r="BM176" s="138" t="s">
        <v>858</v>
      </c>
    </row>
    <row r="177" spans="1:31" s="2" customFormat="1" ht="6.95" customHeight="1">
      <c r="A177" s="29"/>
      <c r="B177" s="239"/>
      <c r="C177" s="240"/>
      <c r="D177" s="240"/>
      <c r="E177" s="240"/>
      <c r="F177" s="240"/>
      <c r="G177" s="240"/>
      <c r="H177" s="240"/>
      <c r="I177" s="240"/>
      <c r="J177" s="240"/>
      <c r="K177" s="240"/>
      <c r="L177" s="30"/>
      <c r="M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</row>
  </sheetData>
  <sheetProtection password="D62F" sheet="1" objects="1" scenarios="1"/>
  <autoFilter ref="C118:K17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45"/>
  <sheetViews>
    <sheetView showGridLines="0" topLeftCell="A224" zoomScaleNormal="100" workbookViewId="0">
      <selection activeCell="W237" sqref="W23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>
      <c r="A1" s="88"/>
    </row>
    <row r="2" spans="1:56" s="1" customFormat="1" ht="36.950000000000003" customHeight="1">
      <c r="L2" s="292" t="s">
        <v>5</v>
      </c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98</v>
      </c>
      <c r="AZ2" s="89" t="s">
        <v>541</v>
      </c>
      <c r="BA2" s="89" t="s">
        <v>859</v>
      </c>
      <c r="BB2" s="89" t="s">
        <v>1</v>
      </c>
      <c r="BC2" s="89" t="s">
        <v>860</v>
      </c>
      <c r="BD2" s="89" t="s">
        <v>83</v>
      </c>
    </row>
    <row r="3" spans="1:56" s="1" customFormat="1" ht="6.95" customHeight="1"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20"/>
      <c r="AT3" s="17" t="s">
        <v>83</v>
      </c>
      <c r="AZ3" s="89" t="s">
        <v>808</v>
      </c>
      <c r="BA3" s="89" t="s">
        <v>861</v>
      </c>
      <c r="BB3" s="89" t="s">
        <v>1</v>
      </c>
      <c r="BC3" s="89" t="s">
        <v>396</v>
      </c>
      <c r="BD3" s="89" t="s">
        <v>83</v>
      </c>
    </row>
    <row r="4" spans="1:56" s="1" customFormat="1" ht="24.95" customHeight="1">
      <c r="B4" s="243"/>
      <c r="C4" s="88"/>
      <c r="D4" s="191" t="s">
        <v>120</v>
      </c>
      <c r="E4" s="88"/>
      <c r="F4" s="88"/>
      <c r="G4" s="88"/>
      <c r="H4" s="88"/>
      <c r="I4" s="88"/>
      <c r="J4" s="88"/>
      <c r="K4" s="88"/>
      <c r="L4" s="20"/>
      <c r="M4" s="90" t="s">
        <v>11</v>
      </c>
      <c r="AT4" s="17" t="s">
        <v>3</v>
      </c>
      <c r="AZ4" s="89" t="s">
        <v>862</v>
      </c>
      <c r="BA4" s="89" t="s">
        <v>863</v>
      </c>
      <c r="BB4" s="89" t="s">
        <v>1</v>
      </c>
      <c r="BC4" s="89" t="s">
        <v>864</v>
      </c>
      <c r="BD4" s="89" t="s">
        <v>83</v>
      </c>
    </row>
    <row r="5" spans="1:56" s="1" customFormat="1" ht="6.95" customHeight="1">
      <c r="B5" s="243"/>
      <c r="C5" s="88"/>
      <c r="D5" s="88"/>
      <c r="E5" s="88"/>
      <c r="F5" s="88"/>
      <c r="G5" s="88"/>
      <c r="H5" s="88"/>
      <c r="I5" s="88"/>
      <c r="J5" s="88"/>
      <c r="K5" s="88"/>
      <c r="L5" s="20"/>
      <c r="AZ5" s="89" t="s">
        <v>865</v>
      </c>
      <c r="BA5" s="89" t="s">
        <v>866</v>
      </c>
      <c r="BB5" s="89" t="s">
        <v>1</v>
      </c>
      <c r="BC5" s="89" t="s">
        <v>867</v>
      </c>
      <c r="BD5" s="89" t="s">
        <v>83</v>
      </c>
    </row>
    <row r="6" spans="1:56" s="1" customFormat="1" ht="12" customHeight="1">
      <c r="B6" s="243"/>
      <c r="C6" s="88"/>
      <c r="D6" s="193" t="s">
        <v>15</v>
      </c>
      <c r="E6" s="88"/>
      <c r="F6" s="88"/>
      <c r="G6" s="88"/>
      <c r="H6" s="88"/>
      <c r="I6" s="88"/>
      <c r="J6" s="88"/>
      <c r="K6" s="88"/>
      <c r="L6" s="20"/>
      <c r="AZ6" s="89" t="s">
        <v>538</v>
      </c>
      <c r="BA6" s="89" t="s">
        <v>868</v>
      </c>
      <c r="BB6" s="89" t="s">
        <v>1</v>
      </c>
      <c r="BC6" s="89" t="s">
        <v>869</v>
      </c>
      <c r="BD6" s="89" t="s">
        <v>83</v>
      </c>
    </row>
    <row r="7" spans="1:56" s="1" customFormat="1" ht="16.5" customHeight="1">
      <c r="B7" s="243"/>
      <c r="C7" s="88"/>
      <c r="D7" s="88"/>
      <c r="E7" s="319" t="str">
        <f>'Rekapitulace stavby'!K6</f>
        <v>Expozice Jihozápadní Afrika, ZOO Dvůr Králové a.s. - Změna B, 3.etapa-3.část</v>
      </c>
      <c r="F7" s="320"/>
      <c r="G7" s="320"/>
      <c r="H7" s="320"/>
      <c r="I7" s="88"/>
      <c r="J7" s="88"/>
      <c r="K7" s="88"/>
      <c r="L7" s="20"/>
      <c r="AZ7" s="89" t="s">
        <v>121</v>
      </c>
      <c r="BA7" s="89" t="s">
        <v>870</v>
      </c>
      <c r="BB7" s="89" t="s">
        <v>1</v>
      </c>
      <c r="BC7" s="89" t="s">
        <v>261</v>
      </c>
      <c r="BD7" s="89" t="s">
        <v>83</v>
      </c>
    </row>
    <row r="8" spans="1:56" s="2" customFormat="1" ht="12" customHeight="1">
      <c r="A8" s="29"/>
      <c r="B8" s="190"/>
      <c r="C8" s="192"/>
      <c r="D8" s="193" t="s">
        <v>130</v>
      </c>
      <c r="E8" s="192"/>
      <c r="F8" s="192"/>
      <c r="G8" s="192"/>
      <c r="H8" s="192"/>
      <c r="I8" s="192"/>
      <c r="J8" s="192"/>
      <c r="K8" s="192"/>
      <c r="L8" s="3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56" s="2" customFormat="1" ht="16.5" customHeight="1">
      <c r="A9" s="29"/>
      <c r="B9" s="190"/>
      <c r="C9" s="192"/>
      <c r="D9" s="192"/>
      <c r="E9" s="321" t="s">
        <v>1440</v>
      </c>
      <c r="F9" s="322"/>
      <c r="G9" s="322"/>
      <c r="H9" s="322"/>
      <c r="I9" s="192"/>
      <c r="J9" s="192"/>
      <c r="K9" s="192"/>
      <c r="L9" s="3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56" s="2" customFormat="1">
      <c r="A10" s="29"/>
      <c r="B10" s="190"/>
      <c r="C10" s="192"/>
      <c r="D10" s="192"/>
      <c r="E10" s="192"/>
      <c r="F10" s="192"/>
      <c r="G10" s="192"/>
      <c r="H10" s="192"/>
      <c r="I10" s="192"/>
      <c r="J10" s="192"/>
      <c r="K10" s="192"/>
      <c r="L10" s="3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56" s="2" customFormat="1" ht="12" customHeight="1">
      <c r="A11" s="29"/>
      <c r="B11" s="190"/>
      <c r="C11" s="192"/>
      <c r="D11" s="193" t="s">
        <v>16</v>
      </c>
      <c r="E11" s="192"/>
      <c r="F11" s="194" t="s">
        <v>1</v>
      </c>
      <c r="G11" s="192"/>
      <c r="H11" s="192"/>
      <c r="I11" s="193" t="s">
        <v>17</v>
      </c>
      <c r="J11" s="194" t="s">
        <v>1</v>
      </c>
      <c r="K11" s="192"/>
      <c r="L11" s="3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56" s="2" customFormat="1" ht="12" customHeight="1">
      <c r="A12" s="29"/>
      <c r="B12" s="190"/>
      <c r="C12" s="192"/>
      <c r="D12" s="193" t="s">
        <v>18</v>
      </c>
      <c r="E12" s="192"/>
      <c r="F12" s="194" t="s">
        <v>19</v>
      </c>
      <c r="G12" s="192"/>
      <c r="H12" s="192"/>
      <c r="I12" s="193" t="s">
        <v>20</v>
      </c>
      <c r="J12" s="195" t="str">
        <f>'Rekapitulace stavby'!AN8</f>
        <v>11. 5. 2021</v>
      </c>
      <c r="K12" s="192"/>
      <c r="L12" s="3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56" s="2" customFormat="1" ht="10.9" customHeight="1">
      <c r="A13" s="29"/>
      <c r="B13" s="190"/>
      <c r="C13" s="192"/>
      <c r="D13" s="192"/>
      <c r="E13" s="192"/>
      <c r="F13" s="192"/>
      <c r="G13" s="192"/>
      <c r="H13" s="192"/>
      <c r="I13" s="192"/>
      <c r="J13" s="192"/>
      <c r="K13" s="192"/>
      <c r="L13" s="3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56" s="2" customFormat="1" ht="12" customHeight="1">
      <c r="A14" s="29"/>
      <c r="B14" s="190"/>
      <c r="C14" s="192"/>
      <c r="D14" s="193" t="s">
        <v>22</v>
      </c>
      <c r="E14" s="192"/>
      <c r="F14" s="192"/>
      <c r="G14" s="192"/>
      <c r="H14" s="192"/>
      <c r="I14" s="193" t="s">
        <v>23</v>
      </c>
      <c r="J14" s="194" t="s">
        <v>1</v>
      </c>
      <c r="K14" s="192"/>
      <c r="L14" s="3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56" s="2" customFormat="1" ht="18" customHeight="1">
      <c r="A15" s="29"/>
      <c r="B15" s="190"/>
      <c r="C15" s="192"/>
      <c r="D15" s="192"/>
      <c r="E15" s="194" t="s">
        <v>24</v>
      </c>
      <c r="F15" s="192"/>
      <c r="G15" s="192"/>
      <c r="H15" s="192"/>
      <c r="I15" s="193" t="s">
        <v>25</v>
      </c>
      <c r="J15" s="194" t="s">
        <v>1</v>
      </c>
      <c r="K15" s="192"/>
      <c r="L15" s="3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56" s="2" customFormat="1" ht="6.95" customHeight="1">
      <c r="A16" s="29"/>
      <c r="B16" s="190"/>
      <c r="C16" s="192"/>
      <c r="D16" s="192"/>
      <c r="E16" s="192"/>
      <c r="F16" s="192"/>
      <c r="G16" s="192"/>
      <c r="H16" s="192"/>
      <c r="I16" s="192"/>
      <c r="J16" s="192"/>
      <c r="K16" s="192"/>
      <c r="L16" s="3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190"/>
      <c r="C17" s="192"/>
      <c r="D17" s="193" t="s">
        <v>26</v>
      </c>
      <c r="E17" s="192"/>
      <c r="F17" s="192"/>
      <c r="G17" s="192"/>
      <c r="H17" s="192"/>
      <c r="I17" s="193" t="s">
        <v>23</v>
      </c>
      <c r="J17" s="194" t="str">
        <f>'Rekapitulace stavby'!AN13</f>
        <v/>
      </c>
      <c r="K17" s="192"/>
      <c r="L17" s="3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190"/>
      <c r="C18" s="192"/>
      <c r="D18" s="192"/>
      <c r="E18" s="325" t="str">
        <f>'Rekapitulace stavby'!E14</f>
        <v xml:space="preserve"> </v>
      </c>
      <c r="F18" s="325"/>
      <c r="G18" s="325"/>
      <c r="H18" s="325"/>
      <c r="I18" s="193" t="s">
        <v>25</v>
      </c>
      <c r="J18" s="194" t="str">
        <f>'Rekapitulace stavby'!AN14</f>
        <v/>
      </c>
      <c r="K18" s="192"/>
      <c r="L18" s="3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190"/>
      <c r="C19" s="192"/>
      <c r="D19" s="192"/>
      <c r="E19" s="192"/>
      <c r="F19" s="192"/>
      <c r="G19" s="192"/>
      <c r="H19" s="192"/>
      <c r="I19" s="192"/>
      <c r="J19" s="192"/>
      <c r="K19" s="192"/>
      <c r="L19" s="3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190"/>
      <c r="C20" s="192"/>
      <c r="D20" s="193" t="s">
        <v>28</v>
      </c>
      <c r="E20" s="192"/>
      <c r="F20" s="192"/>
      <c r="G20" s="192"/>
      <c r="H20" s="192"/>
      <c r="I20" s="193" t="s">
        <v>23</v>
      </c>
      <c r="J20" s="194" t="s">
        <v>1</v>
      </c>
      <c r="K20" s="192"/>
      <c r="L20" s="3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190"/>
      <c r="C21" s="192"/>
      <c r="D21" s="192"/>
      <c r="E21" s="194" t="s">
        <v>29</v>
      </c>
      <c r="F21" s="192"/>
      <c r="G21" s="192"/>
      <c r="H21" s="192"/>
      <c r="I21" s="193" t="s">
        <v>25</v>
      </c>
      <c r="J21" s="194" t="s">
        <v>1</v>
      </c>
      <c r="K21" s="192"/>
      <c r="L21" s="3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190"/>
      <c r="C22" s="192"/>
      <c r="D22" s="192"/>
      <c r="E22" s="192"/>
      <c r="F22" s="192"/>
      <c r="G22" s="192"/>
      <c r="H22" s="192"/>
      <c r="I22" s="192"/>
      <c r="J22" s="192"/>
      <c r="K22" s="192"/>
      <c r="L22" s="3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190"/>
      <c r="C23" s="192"/>
      <c r="D23" s="193" t="s">
        <v>31</v>
      </c>
      <c r="E23" s="192"/>
      <c r="F23" s="192"/>
      <c r="G23" s="192"/>
      <c r="H23" s="192"/>
      <c r="I23" s="193" t="s">
        <v>23</v>
      </c>
      <c r="J23" s="194" t="s">
        <v>1</v>
      </c>
      <c r="K23" s="192"/>
      <c r="L23" s="3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190"/>
      <c r="C24" s="192"/>
      <c r="D24" s="192"/>
      <c r="E24" s="194" t="s">
        <v>32</v>
      </c>
      <c r="F24" s="192"/>
      <c r="G24" s="192"/>
      <c r="H24" s="192"/>
      <c r="I24" s="193" t="s">
        <v>25</v>
      </c>
      <c r="J24" s="194" t="s">
        <v>1</v>
      </c>
      <c r="K24" s="192"/>
      <c r="L24" s="3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190"/>
      <c r="C25" s="192"/>
      <c r="D25" s="192"/>
      <c r="E25" s="192"/>
      <c r="F25" s="192"/>
      <c r="G25" s="192"/>
      <c r="H25" s="192"/>
      <c r="I25" s="192"/>
      <c r="J25" s="192"/>
      <c r="K25" s="192"/>
      <c r="L25" s="3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190"/>
      <c r="C26" s="192"/>
      <c r="D26" s="193" t="s">
        <v>33</v>
      </c>
      <c r="E26" s="192"/>
      <c r="F26" s="192"/>
      <c r="G26" s="192"/>
      <c r="H26" s="192"/>
      <c r="I26" s="192"/>
      <c r="J26" s="192"/>
      <c r="K26" s="192"/>
      <c r="L26" s="3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244"/>
      <c r="C27" s="245"/>
      <c r="D27" s="245"/>
      <c r="E27" s="326" t="s">
        <v>1</v>
      </c>
      <c r="F27" s="326"/>
      <c r="G27" s="326"/>
      <c r="H27" s="326"/>
      <c r="I27" s="245"/>
      <c r="J27" s="245"/>
      <c r="K27" s="245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190"/>
      <c r="C28" s="192"/>
      <c r="D28" s="192"/>
      <c r="E28" s="192"/>
      <c r="F28" s="192"/>
      <c r="G28" s="192"/>
      <c r="H28" s="192"/>
      <c r="I28" s="192"/>
      <c r="J28" s="192"/>
      <c r="K28" s="192"/>
      <c r="L28" s="3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190"/>
      <c r="C29" s="192"/>
      <c r="D29" s="246"/>
      <c r="E29" s="246"/>
      <c r="F29" s="246"/>
      <c r="G29" s="246"/>
      <c r="H29" s="246"/>
      <c r="I29" s="246"/>
      <c r="J29" s="246"/>
      <c r="K29" s="246"/>
      <c r="L29" s="3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190"/>
      <c r="C30" s="192"/>
      <c r="D30" s="247" t="s">
        <v>34</v>
      </c>
      <c r="E30" s="192"/>
      <c r="F30" s="192"/>
      <c r="G30" s="192"/>
      <c r="H30" s="192"/>
      <c r="I30" s="192"/>
      <c r="J30" s="248">
        <f>ROUND(J122, 0)</f>
        <v>0</v>
      </c>
      <c r="K30" s="192"/>
      <c r="L30" s="3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190"/>
      <c r="C31" s="192"/>
      <c r="D31" s="246"/>
      <c r="E31" s="246"/>
      <c r="F31" s="246"/>
      <c r="G31" s="246"/>
      <c r="H31" s="246"/>
      <c r="I31" s="246"/>
      <c r="J31" s="246"/>
      <c r="K31" s="246"/>
      <c r="L31" s="3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190"/>
      <c r="C32" s="192"/>
      <c r="D32" s="192"/>
      <c r="E32" s="192"/>
      <c r="F32" s="249" t="s">
        <v>36</v>
      </c>
      <c r="G32" s="192"/>
      <c r="H32" s="192"/>
      <c r="I32" s="249" t="s">
        <v>35</v>
      </c>
      <c r="J32" s="249" t="s">
        <v>37</v>
      </c>
      <c r="K32" s="192"/>
      <c r="L32" s="3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190"/>
      <c r="C33" s="192"/>
      <c r="D33" s="250" t="s">
        <v>38</v>
      </c>
      <c r="E33" s="193" t="s">
        <v>39</v>
      </c>
      <c r="F33" s="251">
        <f>ROUND((SUM(BE122:BE244)),  0)</f>
        <v>0</v>
      </c>
      <c r="G33" s="192"/>
      <c r="H33" s="192"/>
      <c r="I33" s="252">
        <v>0.21</v>
      </c>
      <c r="J33" s="251">
        <f>ROUND(((SUM(BE122:BE244))*I33),  0)</f>
        <v>0</v>
      </c>
      <c r="K33" s="192"/>
      <c r="L33" s="3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190"/>
      <c r="C34" s="192"/>
      <c r="D34" s="192"/>
      <c r="E34" s="193" t="s">
        <v>40</v>
      </c>
      <c r="F34" s="251">
        <f>ROUND((SUM(BF122:BF244)),  0)</f>
        <v>0</v>
      </c>
      <c r="G34" s="192"/>
      <c r="H34" s="192"/>
      <c r="I34" s="252">
        <v>0.15</v>
      </c>
      <c r="J34" s="251">
        <f>ROUND(((SUM(BF122:BF244))*I34),  0)</f>
        <v>0</v>
      </c>
      <c r="K34" s="192"/>
      <c r="L34" s="3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190"/>
      <c r="C35" s="192"/>
      <c r="D35" s="192"/>
      <c r="E35" s="193" t="s">
        <v>41</v>
      </c>
      <c r="F35" s="251">
        <f>ROUND((SUM(BG122:BG244)),  0)</f>
        <v>0</v>
      </c>
      <c r="G35" s="192"/>
      <c r="H35" s="192"/>
      <c r="I35" s="252">
        <v>0.21</v>
      </c>
      <c r="J35" s="251">
        <f>0</f>
        <v>0</v>
      </c>
      <c r="K35" s="192"/>
      <c r="L35" s="3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190"/>
      <c r="C36" s="192"/>
      <c r="D36" s="192"/>
      <c r="E36" s="193" t="s">
        <v>42</v>
      </c>
      <c r="F36" s="251">
        <f>ROUND((SUM(BH122:BH244)),  0)</f>
        <v>0</v>
      </c>
      <c r="G36" s="192"/>
      <c r="H36" s="192"/>
      <c r="I36" s="252">
        <v>0.15</v>
      </c>
      <c r="J36" s="251">
        <f>0</f>
        <v>0</v>
      </c>
      <c r="K36" s="192"/>
      <c r="L36" s="3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190"/>
      <c r="C37" s="192"/>
      <c r="D37" s="192"/>
      <c r="E37" s="193" t="s">
        <v>43</v>
      </c>
      <c r="F37" s="251">
        <f>ROUND((SUM(BI122:BI244)),  0)</f>
        <v>0</v>
      </c>
      <c r="G37" s="192"/>
      <c r="H37" s="192"/>
      <c r="I37" s="252">
        <v>0</v>
      </c>
      <c r="J37" s="251">
        <f>0</f>
        <v>0</v>
      </c>
      <c r="K37" s="192"/>
      <c r="L37" s="3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190"/>
      <c r="C38" s="192"/>
      <c r="D38" s="192"/>
      <c r="E38" s="192"/>
      <c r="F38" s="192"/>
      <c r="G38" s="192"/>
      <c r="H38" s="192"/>
      <c r="I38" s="192"/>
      <c r="J38" s="192"/>
      <c r="K38" s="192"/>
      <c r="L38" s="3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190"/>
      <c r="C39" s="253"/>
      <c r="D39" s="254" t="s">
        <v>44</v>
      </c>
      <c r="E39" s="255"/>
      <c r="F39" s="255"/>
      <c r="G39" s="256" t="s">
        <v>45</v>
      </c>
      <c r="H39" s="257" t="s">
        <v>46</v>
      </c>
      <c r="I39" s="255"/>
      <c r="J39" s="258">
        <f>SUM(J30:J37)</f>
        <v>0</v>
      </c>
      <c r="K39" s="259"/>
      <c r="L39" s="3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190"/>
      <c r="C40" s="192"/>
      <c r="D40" s="192"/>
      <c r="E40" s="192"/>
      <c r="F40" s="192"/>
      <c r="G40" s="192"/>
      <c r="H40" s="192"/>
      <c r="I40" s="192"/>
      <c r="J40" s="192"/>
      <c r="K40" s="192"/>
      <c r="L40" s="3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243"/>
      <c r="C41" s="88"/>
      <c r="D41" s="88"/>
      <c r="E41" s="88"/>
      <c r="F41" s="88"/>
      <c r="G41" s="88"/>
      <c r="H41" s="88"/>
      <c r="I41" s="88"/>
      <c r="J41" s="88"/>
      <c r="K41" s="88"/>
      <c r="L41" s="20"/>
    </row>
    <row r="42" spans="1:31" s="1" customFormat="1" ht="14.45" customHeight="1">
      <c r="B42" s="243"/>
      <c r="C42" s="88"/>
      <c r="D42" s="88"/>
      <c r="E42" s="88"/>
      <c r="F42" s="88"/>
      <c r="G42" s="88"/>
      <c r="H42" s="88"/>
      <c r="I42" s="88"/>
      <c r="J42" s="88"/>
      <c r="K42" s="88"/>
      <c r="L42" s="20"/>
    </row>
    <row r="43" spans="1:31" s="1" customFormat="1" ht="14.45" customHeight="1">
      <c r="B43" s="243"/>
      <c r="C43" s="88"/>
      <c r="D43" s="88"/>
      <c r="E43" s="88"/>
      <c r="F43" s="88"/>
      <c r="G43" s="88"/>
      <c r="H43" s="88"/>
      <c r="I43" s="88"/>
      <c r="J43" s="88"/>
      <c r="K43" s="88"/>
      <c r="L43" s="20"/>
    </row>
    <row r="44" spans="1:31" s="1" customFormat="1" ht="14.45" customHeight="1">
      <c r="B44" s="243"/>
      <c r="C44" s="88"/>
      <c r="D44" s="88"/>
      <c r="E44" s="88"/>
      <c r="F44" s="88"/>
      <c r="G44" s="88"/>
      <c r="H44" s="88"/>
      <c r="I44" s="88"/>
      <c r="J44" s="88"/>
      <c r="K44" s="88"/>
      <c r="L44" s="20"/>
    </row>
    <row r="45" spans="1:31" s="1" customFormat="1" ht="14.45" customHeight="1">
      <c r="B45" s="243"/>
      <c r="C45" s="88"/>
      <c r="D45" s="88"/>
      <c r="E45" s="88"/>
      <c r="F45" s="88"/>
      <c r="G45" s="88"/>
      <c r="H45" s="88"/>
      <c r="I45" s="88"/>
      <c r="J45" s="88"/>
      <c r="K45" s="88"/>
      <c r="L45" s="20"/>
    </row>
    <row r="46" spans="1:31" s="1" customFormat="1" ht="14.45" customHeight="1">
      <c r="B46" s="243"/>
      <c r="C46" s="88"/>
      <c r="D46" s="88"/>
      <c r="E46" s="88"/>
      <c r="F46" s="88"/>
      <c r="G46" s="88"/>
      <c r="H46" s="88"/>
      <c r="I46" s="88"/>
      <c r="J46" s="88"/>
      <c r="K46" s="88"/>
      <c r="L46" s="20"/>
    </row>
    <row r="47" spans="1:31" s="1" customFormat="1" ht="14.45" customHeight="1">
      <c r="B47" s="243"/>
      <c r="C47" s="88"/>
      <c r="D47" s="88"/>
      <c r="E47" s="88"/>
      <c r="F47" s="88"/>
      <c r="G47" s="88"/>
      <c r="H47" s="88"/>
      <c r="I47" s="88"/>
      <c r="J47" s="88"/>
      <c r="K47" s="88"/>
      <c r="L47" s="20"/>
    </row>
    <row r="48" spans="1:31" s="1" customFormat="1" ht="14.45" customHeight="1">
      <c r="B48" s="243"/>
      <c r="C48" s="88"/>
      <c r="D48" s="88"/>
      <c r="E48" s="88"/>
      <c r="F48" s="88"/>
      <c r="G48" s="88"/>
      <c r="H48" s="88"/>
      <c r="I48" s="88"/>
      <c r="J48" s="88"/>
      <c r="K48" s="88"/>
      <c r="L48" s="20"/>
    </row>
    <row r="49" spans="1:31" s="1" customFormat="1" ht="14.45" customHeight="1">
      <c r="B49" s="243"/>
      <c r="C49" s="88"/>
      <c r="D49" s="88"/>
      <c r="E49" s="88"/>
      <c r="F49" s="88"/>
      <c r="G49" s="88"/>
      <c r="H49" s="88"/>
      <c r="I49" s="88"/>
      <c r="J49" s="88"/>
      <c r="K49" s="88"/>
      <c r="L49" s="20"/>
    </row>
    <row r="50" spans="1:31" s="2" customFormat="1" ht="14.45" customHeight="1">
      <c r="B50" s="260"/>
      <c r="C50" s="261"/>
      <c r="D50" s="262" t="s">
        <v>47</v>
      </c>
      <c r="E50" s="263"/>
      <c r="F50" s="263"/>
      <c r="G50" s="262" t="s">
        <v>48</v>
      </c>
      <c r="H50" s="263"/>
      <c r="I50" s="263"/>
      <c r="J50" s="263"/>
      <c r="K50" s="263"/>
      <c r="L50" s="38"/>
    </row>
    <row r="51" spans="1:31">
      <c r="B51" s="243"/>
      <c r="C51" s="88"/>
      <c r="D51" s="88"/>
      <c r="E51" s="88"/>
      <c r="F51" s="88"/>
      <c r="G51" s="88"/>
      <c r="H51" s="88"/>
      <c r="I51" s="88"/>
      <c r="J51" s="88"/>
      <c r="K51" s="88"/>
      <c r="L51" s="20"/>
    </row>
    <row r="52" spans="1:31">
      <c r="B52" s="243"/>
      <c r="C52" s="88"/>
      <c r="D52" s="88"/>
      <c r="E52" s="88"/>
      <c r="F52" s="88"/>
      <c r="G52" s="88"/>
      <c r="H52" s="88"/>
      <c r="I52" s="88"/>
      <c r="J52" s="88"/>
      <c r="K52" s="88"/>
      <c r="L52" s="20"/>
    </row>
    <row r="53" spans="1:31">
      <c r="B53" s="243"/>
      <c r="C53" s="88"/>
      <c r="D53" s="88"/>
      <c r="E53" s="88"/>
      <c r="F53" s="88"/>
      <c r="G53" s="88"/>
      <c r="H53" s="88"/>
      <c r="I53" s="88"/>
      <c r="J53" s="88"/>
      <c r="K53" s="88"/>
      <c r="L53" s="20"/>
    </row>
    <row r="54" spans="1:31">
      <c r="B54" s="243"/>
      <c r="C54" s="88"/>
      <c r="D54" s="88"/>
      <c r="E54" s="88"/>
      <c r="F54" s="88"/>
      <c r="G54" s="88"/>
      <c r="H54" s="88"/>
      <c r="I54" s="88"/>
      <c r="J54" s="88"/>
      <c r="K54" s="88"/>
      <c r="L54" s="20"/>
    </row>
    <row r="55" spans="1:31">
      <c r="B55" s="243"/>
      <c r="C55" s="88"/>
      <c r="D55" s="88"/>
      <c r="E55" s="88"/>
      <c r="F55" s="88"/>
      <c r="G55" s="88"/>
      <c r="H55" s="88"/>
      <c r="I55" s="88"/>
      <c r="J55" s="88"/>
      <c r="K55" s="88"/>
      <c r="L55" s="20"/>
    </row>
    <row r="56" spans="1:31">
      <c r="B56" s="243"/>
      <c r="C56" s="88"/>
      <c r="D56" s="88"/>
      <c r="E56" s="88"/>
      <c r="F56" s="88"/>
      <c r="G56" s="88"/>
      <c r="H56" s="88"/>
      <c r="I56" s="88"/>
      <c r="J56" s="88"/>
      <c r="K56" s="88"/>
      <c r="L56" s="20"/>
    </row>
    <row r="57" spans="1:31">
      <c r="B57" s="243"/>
      <c r="C57" s="88"/>
      <c r="D57" s="88"/>
      <c r="E57" s="88"/>
      <c r="F57" s="88"/>
      <c r="G57" s="88"/>
      <c r="H57" s="88"/>
      <c r="I57" s="88"/>
      <c r="J57" s="88"/>
      <c r="K57" s="88"/>
      <c r="L57" s="20"/>
    </row>
    <row r="58" spans="1:31">
      <c r="B58" s="243"/>
      <c r="C58" s="88"/>
      <c r="D58" s="88"/>
      <c r="E58" s="88"/>
      <c r="F58" s="88"/>
      <c r="G58" s="88"/>
      <c r="H58" s="88"/>
      <c r="I58" s="88"/>
      <c r="J58" s="88"/>
      <c r="K58" s="88"/>
      <c r="L58" s="20"/>
    </row>
    <row r="59" spans="1:31">
      <c r="B59" s="243"/>
      <c r="C59" s="88"/>
      <c r="D59" s="88"/>
      <c r="E59" s="88"/>
      <c r="F59" s="88"/>
      <c r="G59" s="88"/>
      <c r="H59" s="88"/>
      <c r="I59" s="88"/>
      <c r="J59" s="88"/>
      <c r="K59" s="88"/>
      <c r="L59" s="20"/>
    </row>
    <row r="60" spans="1:31">
      <c r="B60" s="243"/>
      <c r="C60" s="88"/>
      <c r="D60" s="88"/>
      <c r="E60" s="88"/>
      <c r="F60" s="88"/>
      <c r="G60" s="88"/>
      <c r="H60" s="88"/>
      <c r="I60" s="88"/>
      <c r="J60" s="88"/>
      <c r="K60" s="88"/>
      <c r="L60" s="20"/>
    </row>
    <row r="61" spans="1:31" s="2" customFormat="1" ht="12.75">
      <c r="A61" s="29"/>
      <c r="B61" s="190"/>
      <c r="C61" s="192"/>
      <c r="D61" s="264" t="s">
        <v>49</v>
      </c>
      <c r="E61" s="265"/>
      <c r="F61" s="266" t="s">
        <v>50</v>
      </c>
      <c r="G61" s="264" t="s">
        <v>49</v>
      </c>
      <c r="H61" s="265"/>
      <c r="I61" s="265"/>
      <c r="J61" s="267" t="s">
        <v>50</v>
      </c>
      <c r="K61" s="265"/>
      <c r="L61" s="38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43"/>
      <c r="C62" s="88"/>
      <c r="D62" s="88"/>
      <c r="E62" s="88"/>
      <c r="F62" s="88"/>
      <c r="G62" s="88"/>
      <c r="H62" s="88"/>
      <c r="I62" s="88"/>
      <c r="J62" s="88"/>
      <c r="K62" s="88"/>
      <c r="L62" s="20"/>
    </row>
    <row r="63" spans="1:31">
      <c r="B63" s="243"/>
      <c r="C63" s="88"/>
      <c r="D63" s="88"/>
      <c r="E63" s="88"/>
      <c r="F63" s="88"/>
      <c r="G63" s="88"/>
      <c r="H63" s="88"/>
      <c r="I63" s="88"/>
      <c r="J63" s="88"/>
      <c r="K63" s="88"/>
      <c r="L63" s="20"/>
    </row>
    <row r="64" spans="1:31">
      <c r="B64" s="243"/>
      <c r="C64" s="88"/>
      <c r="D64" s="88"/>
      <c r="E64" s="88"/>
      <c r="F64" s="88"/>
      <c r="G64" s="88"/>
      <c r="H64" s="88"/>
      <c r="I64" s="88"/>
      <c r="J64" s="88"/>
      <c r="K64" s="88"/>
      <c r="L64" s="20"/>
    </row>
    <row r="65" spans="1:31" s="2" customFormat="1" ht="12.75">
      <c r="A65" s="29"/>
      <c r="B65" s="190"/>
      <c r="C65" s="192"/>
      <c r="D65" s="262" t="s">
        <v>51</v>
      </c>
      <c r="E65" s="268"/>
      <c r="F65" s="268"/>
      <c r="G65" s="262" t="s">
        <v>52</v>
      </c>
      <c r="H65" s="268"/>
      <c r="I65" s="268"/>
      <c r="J65" s="268"/>
      <c r="K65" s="268"/>
      <c r="L65" s="38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43"/>
      <c r="C66" s="88"/>
      <c r="D66" s="88"/>
      <c r="E66" s="88"/>
      <c r="F66" s="88"/>
      <c r="G66" s="88"/>
      <c r="H66" s="88"/>
      <c r="I66" s="88"/>
      <c r="J66" s="88"/>
      <c r="K66" s="88"/>
      <c r="L66" s="20"/>
    </row>
    <row r="67" spans="1:31">
      <c r="B67" s="243"/>
      <c r="C67" s="88"/>
      <c r="D67" s="88"/>
      <c r="E67" s="88"/>
      <c r="F67" s="88"/>
      <c r="G67" s="88"/>
      <c r="H67" s="88"/>
      <c r="I67" s="88"/>
      <c r="J67" s="88"/>
      <c r="K67" s="88"/>
      <c r="L67" s="20"/>
    </row>
    <row r="68" spans="1:31">
      <c r="B68" s="243"/>
      <c r="C68" s="88"/>
      <c r="D68" s="88"/>
      <c r="E68" s="88"/>
      <c r="F68" s="88"/>
      <c r="G68" s="88"/>
      <c r="H68" s="88"/>
      <c r="I68" s="88"/>
      <c r="J68" s="88"/>
      <c r="K68" s="88"/>
      <c r="L68" s="20"/>
    </row>
    <row r="69" spans="1:31">
      <c r="B69" s="243"/>
      <c r="C69" s="88"/>
      <c r="D69" s="88"/>
      <c r="E69" s="88"/>
      <c r="F69" s="88"/>
      <c r="G69" s="88"/>
      <c r="H69" s="88"/>
      <c r="I69" s="88"/>
      <c r="J69" s="88"/>
      <c r="K69" s="88"/>
      <c r="L69" s="20"/>
    </row>
    <row r="70" spans="1:31">
      <c r="B70" s="243"/>
      <c r="C70" s="88"/>
      <c r="D70" s="88"/>
      <c r="E70" s="88"/>
      <c r="F70" s="88"/>
      <c r="G70" s="88"/>
      <c r="H70" s="88"/>
      <c r="I70" s="88"/>
      <c r="J70" s="88"/>
      <c r="K70" s="88"/>
      <c r="L70" s="20"/>
    </row>
    <row r="71" spans="1:31">
      <c r="B71" s="243"/>
      <c r="C71" s="88"/>
      <c r="D71" s="88"/>
      <c r="E71" s="88"/>
      <c r="F71" s="88"/>
      <c r="G71" s="88"/>
      <c r="H71" s="88"/>
      <c r="I71" s="88"/>
      <c r="J71" s="88"/>
      <c r="K71" s="88"/>
      <c r="L71" s="20"/>
    </row>
    <row r="72" spans="1:31">
      <c r="B72" s="243"/>
      <c r="C72" s="88"/>
      <c r="D72" s="88"/>
      <c r="E72" s="88"/>
      <c r="F72" s="88"/>
      <c r="G72" s="88"/>
      <c r="H72" s="88"/>
      <c r="I72" s="88"/>
      <c r="J72" s="88"/>
      <c r="K72" s="88"/>
      <c r="L72" s="20"/>
    </row>
    <row r="73" spans="1:31">
      <c r="B73" s="243"/>
      <c r="C73" s="88"/>
      <c r="D73" s="88"/>
      <c r="E73" s="88"/>
      <c r="F73" s="88"/>
      <c r="G73" s="88"/>
      <c r="H73" s="88"/>
      <c r="I73" s="88"/>
      <c r="J73" s="88"/>
      <c r="K73" s="88"/>
      <c r="L73" s="20"/>
    </row>
    <row r="74" spans="1:31">
      <c r="B74" s="243"/>
      <c r="C74" s="88"/>
      <c r="D74" s="88"/>
      <c r="E74" s="88"/>
      <c r="F74" s="88"/>
      <c r="G74" s="88"/>
      <c r="H74" s="88"/>
      <c r="I74" s="88"/>
      <c r="J74" s="88"/>
      <c r="K74" s="88"/>
      <c r="L74" s="20"/>
    </row>
    <row r="75" spans="1:31">
      <c r="B75" s="243"/>
      <c r="C75" s="88"/>
      <c r="D75" s="88"/>
      <c r="E75" s="88"/>
      <c r="F75" s="88"/>
      <c r="G75" s="88"/>
      <c r="H75" s="88"/>
      <c r="I75" s="88"/>
      <c r="J75" s="88"/>
      <c r="K75" s="88"/>
      <c r="L75" s="20"/>
    </row>
    <row r="76" spans="1:31" s="2" customFormat="1" ht="12.75">
      <c r="A76" s="29"/>
      <c r="B76" s="190"/>
      <c r="C76" s="192"/>
      <c r="D76" s="264" t="s">
        <v>49</v>
      </c>
      <c r="E76" s="265"/>
      <c r="F76" s="266" t="s">
        <v>50</v>
      </c>
      <c r="G76" s="264" t="s">
        <v>49</v>
      </c>
      <c r="H76" s="265"/>
      <c r="I76" s="265"/>
      <c r="J76" s="267" t="s">
        <v>50</v>
      </c>
      <c r="K76" s="265"/>
      <c r="L76" s="3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239"/>
      <c r="C77" s="240"/>
      <c r="D77" s="240"/>
      <c r="E77" s="240"/>
      <c r="F77" s="240"/>
      <c r="G77" s="240"/>
      <c r="H77" s="240"/>
      <c r="I77" s="240"/>
      <c r="J77" s="240"/>
      <c r="K77" s="240"/>
      <c r="L77" s="3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>
      <c r="B78" s="88"/>
      <c r="C78" s="88"/>
      <c r="D78" s="88"/>
      <c r="E78" s="88"/>
      <c r="F78" s="88"/>
      <c r="G78" s="88"/>
      <c r="H78" s="88"/>
      <c r="I78" s="88"/>
      <c r="J78" s="88"/>
      <c r="K78" s="88"/>
    </row>
    <row r="79" spans="1:31">
      <c r="B79" s="88"/>
      <c r="C79" s="88"/>
      <c r="D79" s="88"/>
      <c r="E79" s="88"/>
      <c r="F79" s="88"/>
      <c r="G79" s="88"/>
      <c r="H79" s="88"/>
      <c r="I79" s="88"/>
      <c r="J79" s="88"/>
      <c r="K79" s="88"/>
    </row>
    <row r="80" spans="1:31">
      <c r="B80" s="88"/>
      <c r="C80" s="88"/>
      <c r="D80" s="88"/>
      <c r="E80" s="88"/>
      <c r="F80" s="88"/>
      <c r="G80" s="88"/>
      <c r="H80" s="88"/>
      <c r="I80" s="88"/>
      <c r="J80" s="88"/>
      <c r="K80" s="88"/>
    </row>
    <row r="81" spans="1:47" s="2" customFormat="1" ht="6.95" customHeight="1">
      <c r="A81" s="29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3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190"/>
      <c r="C82" s="191" t="s">
        <v>131</v>
      </c>
      <c r="D82" s="192"/>
      <c r="E82" s="192"/>
      <c r="F82" s="192"/>
      <c r="G82" s="192"/>
      <c r="H82" s="192"/>
      <c r="I82" s="192"/>
      <c r="J82" s="192"/>
      <c r="K82" s="192"/>
      <c r="L82" s="38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190"/>
      <c r="C83" s="192"/>
      <c r="D83" s="192"/>
      <c r="E83" s="192"/>
      <c r="F83" s="192"/>
      <c r="G83" s="192"/>
      <c r="H83" s="192"/>
      <c r="I83" s="192"/>
      <c r="J83" s="192"/>
      <c r="K83" s="192"/>
      <c r="L83" s="38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190"/>
      <c r="C84" s="193" t="s">
        <v>15</v>
      </c>
      <c r="D84" s="192"/>
      <c r="E84" s="192"/>
      <c r="F84" s="192"/>
      <c r="G84" s="192"/>
      <c r="H84" s="192"/>
      <c r="I84" s="192"/>
      <c r="J84" s="192"/>
      <c r="K84" s="192"/>
      <c r="L84" s="38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190"/>
      <c r="C85" s="192"/>
      <c r="D85" s="192"/>
      <c r="E85" s="319" t="str">
        <f>E7</f>
        <v>Expozice Jihozápadní Afrika, ZOO Dvůr Králové a.s. - Změna B, 3.etapa-3.část</v>
      </c>
      <c r="F85" s="320"/>
      <c r="G85" s="320"/>
      <c r="H85" s="320"/>
      <c r="I85" s="192"/>
      <c r="J85" s="192"/>
      <c r="K85" s="192"/>
      <c r="L85" s="38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190"/>
      <c r="C86" s="193" t="s">
        <v>130</v>
      </c>
      <c r="D86" s="192"/>
      <c r="E86" s="192"/>
      <c r="F86" s="192"/>
      <c r="G86" s="192"/>
      <c r="H86" s="192"/>
      <c r="I86" s="192"/>
      <c r="J86" s="192"/>
      <c r="K86" s="192"/>
      <c r="L86" s="38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190"/>
      <c r="C87" s="192"/>
      <c r="D87" s="192"/>
      <c r="E87" s="321" t="str">
        <f>E9</f>
        <v>45ab - SO 45b - Pěší komunikace - změna B, 3. etapa-3.část</v>
      </c>
      <c r="F87" s="322"/>
      <c r="G87" s="322"/>
      <c r="H87" s="322"/>
      <c r="I87" s="192"/>
      <c r="J87" s="192"/>
      <c r="K87" s="192"/>
      <c r="L87" s="38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190"/>
      <c r="C88" s="192"/>
      <c r="D88" s="192"/>
      <c r="E88" s="192"/>
      <c r="F88" s="192"/>
      <c r="G88" s="192"/>
      <c r="H88" s="192"/>
      <c r="I88" s="192"/>
      <c r="J88" s="192"/>
      <c r="K88" s="192"/>
      <c r="L88" s="38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190"/>
      <c r="C89" s="193" t="s">
        <v>18</v>
      </c>
      <c r="D89" s="192"/>
      <c r="E89" s="192"/>
      <c r="F89" s="194" t="str">
        <f>F12</f>
        <v>Dvůr Králové nad Labem</v>
      </c>
      <c r="G89" s="192"/>
      <c r="H89" s="192"/>
      <c r="I89" s="193" t="s">
        <v>20</v>
      </c>
      <c r="J89" s="195" t="str">
        <f>IF(J12="","",J12)</f>
        <v>11. 5. 2021</v>
      </c>
      <c r="K89" s="192"/>
      <c r="L89" s="38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190"/>
      <c r="C90" s="192"/>
      <c r="D90" s="192"/>
      <c r="E90" s="192"/>
      <c r="F90" s="192"/>
      <c r="G90" s="192"/>
      <c r="H90" s="192"/>
      <c r="I90" s="192"/>
      <c r="J90" s="192"/>
      <c r="K90" s="192"/>
      <c r="L90" s="38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15" customHeight="1">
      <c r="A91" s="29"/>
      <c r="B91" s="190"/>
      <c r="C91" s="193" t="s">
        <v>22</v>
      </c>
      <c r="D91" s="192"/>
      <c r="E91" s="192"/>
      <c r="F91" s="194" t="str">
        <f>E15</f>
        <v>ZOO Dvůr Králové a.s., Štefánikova 1029, D.K.n.L.</v>
      </c>
      <c r="G91" s="192"/>
      <c r="H91" s="192"/>
      <c r="I91" s="193" t="s">
        <v>28</v>
      </c>
      <c r="J91" s="196" t="str">
        <f>E21</f>
        <v>Projektis spol. s r.o., Legionářská 562, D.K.n.L.</v>
      </c>
      <c r="K91" s="192"/>
      <c r="L91" s="38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190"/>
      <c r="C92" s="193" t="s">
        <v>26</v>
      </c>
      <c r="D92" s="192"/>
      <c r="E92" s="192"/>
      <c r="F92" s="194" t="str">
        <f>IF(E18="","",E18)</f>
        <v xml:space="preserve"> </v>
      </c>
      <c r="G92" s="192"/>
      <c r="H92" s="192"/>
      <c r="I92" s="193" t="s">
        <v>31</v>
      </c>
      <c r="J92" s="196" t="str">
        <f>E24</f>
        <v>ing. V. Švehla</v>
      </c>
      <c r="K92" s="192"/>
      <c r="L92" s="38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190"/>
      <c r="C93" s="192"/>
      <c r="D93" s="192"/>
      <c r="E93" s="192"/>
      <c r="F93" s="192"/>
      <c r="G93" s="192"/>
      <c r="H93" s="192"/>
      <c r="I93" s="192"/>
      <c r="J93" s="192"/>
      <c r="K93" s="192"/>
      <c r="L93" s="38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190"/>
      <c r="C94" s="269" t="s">
        <v>132</v>
      </c>
      <c r="D94" s="253"/>
      <c r="E94" s="253"/>
      <c r="F94" s="253"/>
      <c r="G94" s="253"/>
      <c r="H94" s="253"/>
      <c r="I94" s="253"/>
      <c r="J94" s="270" t="s">
        <v>133</v>
      </c>
      <c r="K94" s="253"/>
      <c r="L94" s="38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190"/>
      <c r="C95" s="192"/>
      <c r="D95" s="192"/>
      <c r="E95" s="192"/>
      <c r="F95" s="192"/>
      <c r="G95" s="192"/>
      <c r="H95" s="192"/>
      <c r="I95" s="192"/>
      <c r="J95" s="192"/>
      <c r="K95" s="192"/>
      <c r="L95" s="38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190"/>
      <c r="C96" s="271" t="s">
        <v>134</v>
      </c>
      <c r="D96" s="192"/>
      <c r="E96" s="192"/>
      <c r="F96" s="192"/>
      <c r="G96" s="192"/>
      <c r="H96" s="192"/>
      <c r="I96" s="192"/>
      <c r="J96" s="248">
        <f>J122</f>
        <v>0</v>
      </c>
      <c r="K96" s="192"/>
      <c r="L96" s="38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135</v>
      </c>
    </row>
    <row r="97" spans="1:31" s="9" customFormat="1" ht="24.95" customHeight="1">
      <c r="B97" s="272"/>
      <c r="C97" s="273"/>
      <c r="D97" s="274" t="s">
        <v>136</v>
      </c>
      <c r="E97" s="275"/>
      <c r="F97" s="275"/>
      <c r="G97" s="275"/>
      <c r="H97" s="275"/>
      <c r="I97" s="275"/>
      <c r="J97" s="276">
        <f>J123</f>
        <v>0</v>
      </c>
      <c r="K97" s="273"/>
      <c r="L97" s="109"/>
    </row>
    <row r="98" spans="1:31" s="10" customFormat="1" ht="19.899999999999999" customHeight="1">
      <c r="B98" s="277"/>
      <c r="C98" s="278"/>
      <c r="D98" s="279" t="s">
        <v>137</v>
      </c>
      <c r="E98" s="280"/>
      <c r="F98" s="280"/>
      <c r="G98" s="280"/>
      <c r="H98" s="280"/>
      <c r="I98" s="280"/>
      <c r="J98" s="281">
        <f>J124</f>
        <v>0</v>
      </c>
      <c r="K98" s="278"/>
      <c r="L98" s="113"/>
    </row>
    <row r="99" spans="1:31" s="10" customFormat="1" ht="19.899999999999999" customHeight="1">
      <c r="B99" s="277"/>
      <c r="C99" s="278"/>
      <c r="D99" s="279" t="s">
        <v>140</v>
      </c>
      <c r="E99" s="280"/>
      <c r="F99" s="280"/>
      <c r="G99" s="280"/>
      <c r="H99" s="280"/>
      <c r="I99" s="280"/>
      <c r="J99" s="281">
        <f>J171</f>
        <v>0</v>
      </c>
      <c r="K99" s="278"/>
      <c r="L99" s="113"/>
    </row>
    <row r="100" spans="1:31" s="10" customFormat="1" ht="19.899999999999999" customHeight="1">
      <c r="B100" s="277"/>
      <c r="C100" s="278"/>
      <c r="D100" s="279" t="s">
        <v>143</v>
      </c>
      <c r="E100" s="280"/>
      <c r="F100" s="280"/>
      <c r="G100" s="280"/>
      <c r="H100" s="280"/>
      <c r="I100" s="280"/>
      <c r="J100" s="281">
        <f>J209</f>
        <v>0</v>
      </c>
      <c r="K100" s="278"/>
      <c r="L100" s="113"/>
    </row>
    <row r="101" spans="1:31" s="10" customFormat="1" ht="19.899999999999999" customHeight="1">
      <c r="B101" s="277"/>
      <c r="C101" s="278"/>
      <c r="D101" s="279" t="s">
        <v>144</v>
      </c>
      <c r="E101" s="280"/>
      <c r="F101" s="280"/>
      <c r="G101" s="280"/>
      <c r="H101" s="280"/>
      <c r="I101" s="280"/>
      <c r="J101" s="281">
        <f>J236</f>
        <v>0</v>
      </c>
      <c r="K101" s="278"/>
      <c r="L101" s="113"/>
    </row>
    <row r="102" spans="1:31" s="10" customFormat="1" ht="19.899999999999999" customHeight="1">
      <c r="B102" s="277"/>
      <c r="C102" s="278"/>
      <c r="D102" s="279" t="s">
        <v>145</v>
      </c>
      <c r="E102" s="280"/>
      <c r="F102" s="280"/>
      <c r="G102" s="280"/>
      <c r="H102" s="280"/>
      <c r="I102" s="280"/>
      <c r="J102" s="281">
        <f>J243</f>
        <v>0</v>
      </c>
      <c r="K102" s="278"/>
      <c r="L102" s="113"/>
    </row>
    <row r="103" spans="1:31" s="2" customFormat="1" ht="21.75" customHeight="1">
      <c r="A103" s="29"/>
      <c r="B103" s="190"/>
      <c r="C103" s="192"/>
      <c r="D103" s="192"/>
      <c r="E103" s="192"/>
      <c r="F103" s="192"/>
      <c r="G103" s="192"/>
      <c r="H103" s="192"/>
      <c r="I103" s="192"/>
      <c r="J103" s="192"/>
      <c r="K103" s="192"/>
      <c r="L103" s="38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239"/>
      <c r="C104" s="240"/>
      <c r="D104" s="240"/>
      <c r="E104" s="240"/>
      <c r="F104" s="240"/>
      <c r="G104" s="240"/>
      <c r="H104" s="240"/>
      <c r="I104" s="240"/>
      <c r="J104" s="240"/>
      <c r="K104" s="240"/>
      <c r="L104" s="38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>
      <c r="B105" s="88"/>
      <c r="C105" s="88"/>
      <c r="D105" s="88"/>
      <c r="E105" s="88"/>
      <c r="F105" s="88"/>
      <c r="G105" s="88"/>
      <c r="H105" s="88"/>
      <c r="I105" s="88"/>
      <c r="J105" s="88"/>
      <c r="K105" s="88"/>
    </row>
    <row r="106" spans="1:31">
      <c r="B106" s="88"/>
      <c r="C106" s="88"/>
      <c r="D106" s="88"/>
      <c r="E106" s="88"/>
      <c r="F106" s="88"/>
      <c r="G106" s="88"/>
      <c r="H106" s="88"/>
      <c r="I106" s="88"/>
      <c r="J106" s="88"/>
      <c r="K106" s="88"/>
    </row>
    <row r="107" spans="1:31">
      <c r="B107" s="88"/>
      <c r="C107" s="88"/>
      <c r="D107" s="88"/>
      <c r="E107" s="88"/>
      <c r="F107" s="88"/>
      <c r="G107" s="88"/>
      <c r="H107" s="88"/>
      <c r="I107" s="88"/>
      <c r="J107" s="88"/>
      <c r="K107" s="88"/>
    </row>
    <row r="108" spans="1:31" s="2" customFormat="1" ht="6.95" customHeight="1">
      <c r="A108" s="29"/>
      <c r="B108" s="188"/>
      <c r="C108" s="189"/>
      <c r="D108" s="189"/>
      <c r="E108" s="189"/>
      <c r="F108" s="189"/>
      <c r="G108" s="189"/>
      <c r="H108" s="189"/>
      <c r="I108" s="189"/>
      <c r="J108" s="189"/>
      <c r="K108" s="189"/>
      <c r="L108" s="38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190"/>
      <c r="C109" s="191" t="s">
        <v>148</v>
      </c>
      <c r="D109" s="192"/>
      <c r="E109" s="192"/>
      <c r="F109" s="192"/>
      <c r="G109" s="192"/>
      <c r="H109" s="192"/>
      <c r="I109" s="192"/>
      <c r="J109" s="192"/>
      <c r="K109" s="192"/>
      <c r="L109" s="38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190"/>
      <c r="C110" s="192"/>
      <c r="D110" s="192"/>
      <c r="E110" s="192"/>
      <c r="F110" s="192"/>
      <c r="G110" s="192"/>
      <c r="H110" s="192"/>
      <c r="I110" s="192"/>
      <c r="J110" s="192"/>
      <c r="K110" s="192"/>
      <c r="L110" s="38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190"/>
      <c r="C111" s="193" t="s">
        <v>15</v>
      </c>
      <c r="D111" s="192"/>
      <c r="E111" s="192"/>
      <c r="F111" s="192"/>
      <c r="G111" s="192"/>
      <c r="H111" s="192"/>
      <c r="I111" s="192"/>
      <c r="J111" s="192"/>
      <c r="K111" s="192"/>
      <c r="L111" s="38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190"/>
      <c r="C112" s="192"/>
      <c r="D112" s="192"/>
      <c r="E112" s="319" t="str">
        <f>E7</f>
        <v>Expozice Jihozápadní Afrika, ZOO Dvůr Králové a.s. - Změna B, 3.etapa-3.část</v>
      </c>
      <c r="F112" s="320"/>
      <c r="G112" s="320"/>
      <c r="H112" s="320"/>
      <c r="I112" s="192"/>
      <c r="J112" s="192"/>
      <c r="K112" s="192"/>
      <c r="L112" s="38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190"/>
      <c r="C113" s="193" t="s">
        <v>130</v>
      </c>
      <c r="D113" s="192"/>
      <c r="E113" s="192"/>
      <c r="F113" s="192"/>
      <c r="G113" s="192"/>
      <c r="H113" s="192"/>
      <c r="I113" s="192"/>
      <c r="J113" s="192"/>
      <c r="K113" s="192"/>
      <c r="L113" s="38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190"/>
      <c r="C114" s="192"/>
      <c r="D114" s="192"/>
      <c r="E114" s="321" t="str">
        <f>E9</f>
        <v>45ab - SO 45b - Pěší komunikace - změna B, 3. etapa-3.část</v>
      </c>
      <c r="F114" s="322"/>
      <c r="G114" s="322"/>
      <c r="H114" s="322"/>
      <c r="I114" s="192"/>
      <c r="J114" s="192"/>
      <c r="K114" s="192"/>
      <c r="L114" s="38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190"/>
      <c r="C115" s="192"/>
      <c r="D115" s="192"/>
      <c r="E115" s="192"/>
      <c r="F115" s="192"/>
      <c r="G115" s="192"/>
      <c r="H115" s="192"/>
      <c r="I115" s="192"/>
      <c r="J115" s="192"/>
      <c r="K115" s="192"/>
      <c r="L115" s="38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190"/>
      <c r="C116" s="193" t="s">
        <v>18</v>
      </c>
      <c r="D116" s="192"/>
      <c r="E116" s="192"/>
      <c r="F116" s="194" t="str">
        <f>F12</f>
        <v>Dvůr Králové nad Labem</v>
      </c>
      <c r="G116" s="192"/>
      <c r="H116" s="192"/>
      <c r="I116" s="193" t="s">
        <v>20</v>
      </c>
      <c r="J116" s="195" t="str">
        <f>IF(J12="","",J12)</f>
        <v>11. 5. 2021</v>
      </c>
      <c r="K116" s="192"/>
      <c r="L116" s="38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190"/>
      <c r="C117" s="192"/>
      <c r="D117" s="192"/>
      <c r="E117" s="192"/>
      <c r="F117" s="192"/>
      <c r="G117" s="192"/>
      <c r="H117" s="192"/>
      <c r="I117" s="192"/>
      <c r="J117" s="192"/>
      <c r="K117" s="192"/>
      <c r="L117" s="38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40.15" customHeight="1">
      <c r="A118" s="29"/>
      <c r="B118" s="190"/>
      <c r="C118" s="193" t="s">
        <v>22</v>
      </c>
      <c r="D118" s="192"/>
      <c r="E118" s="192"/>
      <c r="F118" s="194" t="str">
        <f>E15</f>
        <v>ZOO Dvůr Králové a.s., Štefánikova 1029, D.K.n.L.</v>
      </c>
      <c r="G118" s="192"/>
      <c r="H118" s="192"/>
      <c r="I118" s="193" t="s">
        <v>28</v>
      </c>
      <c r="J118" s="196" t="str">
        <f>E21</f>
        <v>Projektis spol. s r.o., Legionářská 562, D.K.n.L.</v>
      </c>
      <c r="K118" s="192"/>
      <c r="L118" s="38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190"/>
      <c r="C119" s="193" t="s">
        <v>26</v>
      </c>
      <c r="D119" s="192"/>
      <c r="E119" s="192"/>
      <c r="F119" s="194" t="str">
        <f>IF(E18="","",E18)</f>
        <v xml:space="preserve"> </v>
      </c>
      <c r="G119" s="192"/>
      <c r="H119" s="192"/>
      <c r="I119" s="193" t="s">
        <v>31</v>
      </c>
      <c r="J119" s="196" t="str">
        <f>E24</f>
        <v>ing. V. Švehla</v>
      </c>
      <c r="K119" s="192"/>
      <c r="L119" s="38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190"/>
      <c r="C120" s="192"/>
      <c r="D120" s="192"/>
      <c r="E120" s="192"/>
      <c r="F120" s="192"/>
      <c r="G120" s="192"/>
      <c r="H120" s="192"/>
      <c r="I120" s="192"/>
      <c r="J120" s="192"/>
      <c r="K120" s="192"/>
      <c r="L120" s="38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17"/>
      <c r="B121" s="197"/>
      <c r="C121" s="198" t="s">
        <v>149</v>
      </c>
      <c r="D121" s="199" t="s">
        <v>59</v>
      </c>
      <c r="E121" s="199" t="s">
        <v>55</v>
      </c>
      <c r="F121" s="199" t="s">
        <v>56</v>
      </c>
      <c r="G121" s="199" t="s">
        <v>150</v>
      </c>
      <c r="H121" s="199" t="s">
        <v>151</v>
      </c>
      <c r="I121" s="199" t="s">
        <v>152</v>
      </c>
      <c r="J121" s="199" t="s">
        <v>133</v>
      </c>
      <c r="K121" s="200" t="s">
        <v>153</v>
      </c>
      <c r="L121" s="122"/>
      <c r="M121" s="58" t="s">
        <v>1</v>
      </c>
      <c r="N121" s="59" t="s">
        <v>38</v>
      </c>
      <c r="O121" s="59" t="s">
        <v>154</v>
      </c>
      <c r="P121" s="59" t="s">
        <v>155</v>
      </c>
      <c r="Q121" s="59" t="s">
        <v>156</v>
      </c>
      <c r="R121" s="59" t="s">
        <v>157</v>
      </c>
      <c r="S121" s="59" t="s">
        <v>158</v>
      </c>
      <c r="T121" s="60" t="s">
        <v>159</v>
      </c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</row>
    <row r="122" spans="1:65" s="2" customFormat="1" ht="22.9" customHeight="1">
      <c r="A122" s="29"/>
      <c r="B122" s="190"/>
      <c r="C122" s="201" t="s">
        <v>160</v>
      </c>
      <c r="D122" s="192"/>
      <c r="E122" s="192"/>
      <c r="F122" s="192"/>
      <c r="G122" s="192"/>
      <c r="H122" s="192"/>
      <c r="I122" s="192"/>
      <c r="J122" s="202">
        <f>BK122</f>
        <v>0</v>
      </c>
      <c r="K122" s="192"/>
      <c r="L122" s="30"/>
      <c r="M122" s="61"/>
      <c r="N122" s="52"/>
      <c r="O122" s="62"/>
      <c r="P122" s="123">
        <f>P123</f>
        <v>869.76836400000002</v>
      </c>
      <c r="Q122" s="62"/>
      <c r="R122" s="123">
        <f>R123</f>
        <v>451.40659789199992</v>
      </c>
      <c r="S122" s="62"/>
      <c r="T122" s="124">
        <f>T123</f>
        <v>184.73340000000002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73</v>
      </c>
      <c r="AU122" s="17" t="s">
        <v>135</v>
      </c>
      <c r="BK122" s="125">
        <f>BK123</f>
        <v>0</v>
      </c>
    </row>
    <row r="123" spans="1:65" s="12" customFormat="1" ht="25.9" customHeight="1">
      <c r="B123" s="203"/>
      <c r="C123" s="204"/>
      <c r="D123" s="205" t="s">
        <v>73</v>
      </c>
      <c r="E123" s="206" t="s">
        <v>161</v>
      </c>
      <c r="F123" s="206" t="s">
        <v>162</v>
      </c>
      <c r="G123" s="204"/>
      <c r="H123" s="204"/>
      <c r="I123" s="204"/>
      <c r="J123" s="207">
        <f>BK123</f>
        <v>0</v>
      </c>
      <c r="K123" s="204"/>
      <c r="L123" s="126"/>
      <c r="M123" s="128"/>
      <c r="N123" s="129"/>
      <c r="O123" s="129"/>
      <c r="P123" s="130">
        <f>P124+P171+P209+P236+P243</f>
        <v>869.76836400000002</v>
      </c>
      <c r="Q123" s="129"/>
      <c r="R123" s="130">
        <f>R124+R171+R209+R236+R243</f>
        <v>451.40659789199992</v>
      </c>
      <c r="S123" s="129"/>
      <c r="T123" s="131">
        <f>T124+T171+T209+T236+T243</f>
        <v>184.73340000000002</v>
      </c>
      <c r="AR123" s="127" t="s">
        <v>8</v>
      </c>
      <c r="AT123" s="132" t="s">
        <v>73</v>
      </c>
      <c r="AU123" s="132" t="s">
        <v>74</v>
      </c>
      <c r="AY123" s="127" t="s">
        <v>163</v>
      </c>
      <c r="BK123" s="133">
        <f>BK124+BK171+BK209+BK236+BK243</f>
        <v>0</v>
      </c>
    </row>
    <row r="124" spans="1:65" s="12" customFormat="1" ht="22.9" customHeight="1">
      <c r="B124" s="203"/>
      <c r="C124" s="204"/>
      <c r="D124" s="205" t="s">
        <v>73</v>
      </c>
      <c r="E124" s="208" t="s">
        <v>8</v>
      </c>
      <c r="F124" s="208" t="s">
        <v>164</v>
      </c>
      <c r="G124" s="204"/>
      <c r="H124" s="204"/>
      <c r="I124" s="204"/>
      <c r="J124" s="209">
        <f>BK124</f>
        <v>0</v>
      </c>
      <c r="K124" s="204"/>
      <c r="L124" s="126"/>
      <c r="M124" s="128"/>
      <c r="N124" s="129"/>
      <c r="O124" s="129"/>
      <c r="P124" s="130">
        <f>SUM(P125:P170)</f>
        <v>213.48699999999999</v>
      </c>
      <c r="Q124" s="129"/>
      <c r="R124" s="130">
        <f>SUM(R125:R170)</f>
        <v>4.9339199999999994E-4</v>
      </c>
      <c r="S124" s="129"/>
      <c r="T124" s="131">
        <f>SUM(T125:T170)</f>
        <v>96.733400000000003</v>
      </c>
      <c r="AR124" s="127" t="s">
        <v>8</v>
      </c>
      <c r="AT124" s="132" t="s">
        <v>73</v>
      </c>
      <c r="AU124" s="132" t="s">
        <v>8</v>
      </c>
      <c r="AY124" s="127" t="s">
        <v>163</v>
      </c>
      <c r="BK124" s="133">
        <f>SUM(BK125:BK170)</f>
        <v>0</v>
      </c>
    </row>
    <row r="125" spans="1:65" s="2" customFormat="1" ht="24.2" customHeight="1">
      <c r="A125" s="29"/>
      <c r="B125" s="190"/>
      <c r="C125" s="210" t="s">
        <v>8</v>
      </c>
      <c r="D125" s="210" t="s">
        <v>165</v>
      </c>
      <c r="E125" s="211" t="s">
        <v>871</v>
      </c>
      <c r="F125" s="212" t="s">
        <v>872</v>
      </c>
      <c r="G125" s="213" t="s">
        <v>234</v>
      </c>
      <c r="H125" s="214">
        <v>125</v>
      </c>
      <c r="I125" s="175"/>
      <c r="J125" s="215">
        <f>ROUND(I125*H125,0)</f>
        <v>0</v>
      </c>
      <c r="K125" s="212" t="s">
        <v>178</v>
      </c>
      <c r="L125" s="30"/>
      <c r="M125" s="134" t="s">
        <v>1</v>
      </c>
      <c r="N125" s="135" t="s">
        <v>39</v>
      </c>
      <c r="O125" s="136">
        <v>3.9E-2</v>
      </c>
      <c r="P125" s="136">
        <f>O125*H125</f>
        <v>4.875</v>
      </c>
      <c r="Q125" s="136">
        <v>0</v>
      </c>
      <c r="R125" s="136">
        <f>Q125*H125</f>
        <v>0</v>
      </c>
      <c r="S125" s="136">
        <v>0.29499999999999998</v>
      </c>
      <c r="T125" s="137">
        <f>S125*H125</f>
        <v>36.875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38" t="s">
        <v>169</v>
      </c>
      <c r="AT125" s="138" t="s">
        <v>165</v>
      </c>
      <c r="AU125" s="138" t="s">
        <v>83</v>
      </c>
      <c r="AY125" s="17" t="s">
        <v>163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7" t="s">
        <v>8</v>
      </c>
      <c r="BK125" s="139">
        <f>ROUND(I125*H125,0)</f>
        <v>0</v>
      </c>
      <c r="BL125" s="17" t="s">
        <v>169</v>
      </c>
      <c r="BM125" s="138" t="s">
        <v>873</v>
      </c>
    </row>
    <row r="126" spans="1:65" s="13" customFormat="1">
      <c r="B126" s="216"/>
      <c r="C126" s="217"/>
      <c r="D126" s="218" t="s">
        <v>171</v>
      </c>
      <c r="E126" s="219" t="s">
        <v>1</v>
      </c>
      <c r="F126" s="220" t="s">
        <v>874</v>
      </c>
      <c r="G126" s="217"/>
      <c r="H126" s="221">
        <v>125</v>
      </c>
      <c r="I126" s="217"/>
      <c r="J126" s="217"/>
      <c r="K126" s="217"/>
      <c r="L126" s="140"/>
      <c r="M126" s="142"/>
      <c r="N126" s="143"/>
      <c r="O126" s="143"/>
      <c r="P126" s="143"/>
      <c r="Q126" s="143"/>
      <c r="R126" s="143"/>
      <c r="S126" s="143"/>
      <c r="T126" s="144"/>
      <c r="AT126" s="141" t="s">
        <v>171</v>
      </c>
      <c r="AU126" s="141" t="s">
        <v>83</v>
      </c>
      <c r="AV126" s="13" t="s">
        <v>83</v>
      </c>
      <c r="AW126" s="13" t="s">
        <v>30</v>
      </c>
      <c r="AX126" s="13" t="s">
        <v>8</v>
      </c>
      <c r="AY126" s="141" t="s">
        <v>163</v>
      </c>
    </row>
    <row r="127" spans="1:65" s="2" customFormat="1" ht="24.2" customHeight="1">
      <c r="A127" s="29"/>
      <c r="B127" s="190"/>
      <c r="C127" s="210" t="s">
        <v>83</v>
      </c>
      <c r="D127" s="210" t="s">
        <v>165</v>
      </c>
      <c r="E127" s="211" t="s">
        <v>875</v>
      </c>
      <c r="F127" s="212" t="s">
        <v>876</v>
      </c>
      <c r="G127" s="213" t="s">
        <v>234</v>
      </c>
      <c r="H127" s="214">
        <v>185</v>
      </c>
      <c r="I127" s="175"/>
      <c r="J127" s="215">
        <f>ROUND(I127*H127,0)</f>
        <v>0</v>
      </c>
      <c r="K127" s="212" t="s">
        <v>178</v>
      </c>
      <c r="L127" s="30"/>
      <c r="M127" s="134" t="s">
        <v>1</v>
      </c>
      <c r="N127" s="135" t="s">
        <v>39</v>
      </c>
      <c r="O127" s="136">
        <v>0.182</v>
      </c>
      <c r="P127" s="136">
        <f>O127*H127</f>
        <v>33.67</v>
      </c>
      <c r="Q127" s="136">
        <v>0</v>
      </c>
      <c r="R127" s="136">
        <f>Q127*H127</f>
        <v>0</v>
      </c>
      <c r="S127" s="136">
        <v>0.316</v>
      </c>
      <c r="T127" s="137">
        <f>S127*H127</f>
        <v>58.46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38" t="s">
        <v>169</v>
      </c>
      <c r="AT127" s="138" t="s">
        <v>165</v>
      </c>
      <c r="AU127" s="138" t="s">
        <v>83</v>
      </c>
      <c r="AY127" s="17" t="s">
        <v>163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7" t="s">
        <v>8</v>
      </c>
      <c r="BK127" s="139">
        <f>ROUND(I127*H127,0)</f>
        <v>0</v>
      </c>
      <c r="BL127" s="17" t="s">
        <v>169</v>
      </c>
      <c r="BM127" s="138" t="s">
        <v>877</v>
      </c>
    </row>
    <row r="128" spans="1:65" s="13" customFormat="1">
      <c r="B128" s="216"/>
      <c r="C128" s="217"/>
      <c r="D128" s="218" t="s">
        <v>171</v>
      </c>
      <c r="E128" s="219" t="s">
        <v>1</v>
      </c>
      <c r="F128" s="220" t="s">
        <v>878</v>
      </c>
      <c r="G128" s="217"/>
      <c r="H128" s="221">
        <v>185</v>
      </c>
      <c r="I128" s="217"/>
      <c r="J128" s="217"/>
      <c r="K128" s="217"/>
      <c r="L128" s="140"/>
      <c r="M128" s="142"/>
      <c r="N128" s="143"/>
      <c r="O128" s="143"/>
      <c r="P128" s="143"/>
      <c r="Q128" s="143"/>
      <c r="R128" s="143"/>
      <c r="S128" s="143"/>
      <c r="T128" s="144"/>
      <c r="AT128" s="141" t="s">
        <v>171</v>
      </c>
      <c r="AU128" s="141" t="s">
        <v>83</v>
      </c>
      <c r="AV128" s="13" t="s">
        <v>83</v>
      </c>
      <c r="AW128" s="13" t="s">
        <v>30</v>
      </c>
      <c r="AX128" s="13" t="s">
        <v>8</v>
      </c>
      <c r="AY128" s="141" t="s">
        <v>163</v>
      </c>
    </row>
    <row r="129" spans="1:65" s="2" customFormat="1" ht="24.2" customHeight="1">
      <c r="A129" s="29"/>
      <c r="B129" s="190"/>
      <c r="C129" s="210" t="s">
        <v>174</v>
      </c>
      <c r="D129" s="210" t="s">
        <v>165</v>
      </c>
      <c r="E129" s="211" t="s">
        <v>879</v>
      </c>
      <c r="F129" s="212" t="s">
        <v>880</v>
      </c>
      <c r="G129" s="213" t="s">
        <v>234</v>
      </c>
      <c r="H129" s="214">
        <v>15.2</v>
      </c>
      <c r="I129" s="175"/>
      <c r="J129" s="215">
        <f>ROUND(I129*H129,0)</f>
        <v>0</v>
      </c>
      <c r="K129" s="212" t="s">
        <v>178</v>
      </c>
      <c r="L129" s="30"/>
      <c r="M129" s="134" t="s">
        <v>1</v>
      </c>
      <c r="N129" s="135" t="s">
        <v>39</v>
      </c>
      <c r="O129" s="136">
        <v>7.0000000000000007E-2</v>
      </c>
      <c r="P129" s="136">
        <f>O129*H129</f>
        <v>1.0640000000000001</v>
      </c>
      <c r="Q129" s="136">
        <v>3.2459999999999998E-5</v>
      </c>
      <c r="R129" s="136">
        <f>Q129*H129</f>
        <v>4.9339199999999994E-4</v>
      </c>
      <c r="S129" s="136">
        <v>9.1999999999999998E-2</v>
      </c>
      <c r="T129" s="137">
        <f>S129*H129</f>
        <v>1.3983999999999999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38" t="s">
        <v>169</v>
      </c>
      <c r="AT129" s="138" t="s">
        <v>165</v>
      </c>
      <c r="AU129" s="138" t="s">
        <v>83</v>
      </c>
      <c r="AY129" s="17" t="s">
        <v>163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8</v>
      </c>
      <c r="BK129" s="139">
        <f>ROUND(I129*H129,0)</f>
        <v>0</v>
      </c>
      <c r="BL129" s="17" t="s">
        <v>169</v>
      </c>
      <c r="BM129" s="138" t="s">
        <v>881</v>
      </c>
    </row>
    <row r="130" spans="1:65" s="13" customFormat="1">
      <c r="B130" s="216"/>
      <c r="C130" s="217"/>
      <c r="D130" s="218" t="s">
        <v>171</v>
      </c>
      <c r="E130" s="219" t="s">
        <v>1</v>
      </c>
      <c r="F130" s="220" t="s">
        <v>882</v>
      </c>
      <c r="G130" s="217"/>
      <c r="H130" s="221">
        <v>15.2</v>
      </c>
      <c r="I130" s="217"/>
      <c r="J130" s="217"/>
      <c r="K130" s="217"/>
      <c r="L130" s="140"/>
      <c r="M130" s="142"/>
      <c r="N130" s="143"/>
      <c r="O130" s="143"/>
      <c r="P130" s="143"/>
      <c r="Q130" s="143"/>
      <c r="R130" s="143"/>
      <c r="S130" s="143"/>
      <c r="T130" s="144"/>
      <c r="AT130" s="141" t="s">
        <v>171</v>
      </c>
      <c r="AU130" s="141" t="s">
        <v>83</v>
      </c>
      <c r="AV130" s="13" t="s">
        <v>83</v>
      </c>
      <c r="AW130" s="13" t="s">
        <v>30</v>
      </c>
      <c r="AX130" s="13" t="s">
        <v>8</v>
      </c>
      <c r="AY130" s="141" t="s">
        <v>163</v>
      </c>
    </row>
    <row r="131" spans="1:65" s="2" customFormat="1" ht="24.2" customHeight="1">
      <c r="A131" s="29"/>
      <c r="B131" s="190"/>
      <c r="C131" s="210" t="s">
        <v>169</v>
      </c>
      <c r="D131" s="210" t="s">
        <v>165</v>
      </c>
      <c r="E131" s="211" t="s">
        <v>545</v>
      </c>
      <c r="F131" s="212" t="s">
        <v>546</v>
      </c>
      <c r="G131" s="213" t="s">
        <v>168</v>
      </c>
      <c r="H131" s="214">
        <v>90</v>
      </c>
      <c r="I131" s="175"/>
      <c r="J131" s="215">
        <f>ROUND(I131*H131,0)</f>
        <v>0</v>
      </c>
      <c r="K131" s="212" t="s">
        <v>178</v>
      </c>
      <c r="L131" s="30"/>
      <c r="M131" s="134" t="s">
        <v>1</v>
      </c>
      <c r="N131" s="135" t="s">
        <v>39</v>
      </c>
      <c r="O131" s="136">
        <v>0.41399999999999998</v>
      </c>
      <c r="P131" s="136">
        <f>O131*H131</f>
        <v>37.26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38" t="s">
        <v>169</v>
      </c>
      <c r="AT131" s="138" t="s">
        <v>165</v>
      </c>
      <c r="AU131" s="138" t="s">
        <v>83</v>
      </c>
      <c r="AY131" s="17" t="s">
        <v>163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8</v>
      </c>
      <c r="BK131" s="139">
        <f>ROUND(I131*H131,0)</f>
        <v>0</v>
      </c>
      <c r="BL131" s="17" t="s">
        <v>169</v>
      </c>
      <c r="BM131" s="138" t="s">
        <v>883</v>
      </c>
    </row>
    <row r="132" spans="1:65" s="13" customFormat="1">
      <c r="B132" s="216"/>
      <c r="C132" s="217"/>
      <c r="D132" s="218" t="s">
        <v>171</v>
      </c>
      <c r="E132" s="219" t="s">
        <v>1</v>
      </c>
      <c r="F132" s="220" t="s">
        <v>884</v>
      </c>
      <c r="G132" s="217"/>
      <c r="H132" s="221">
        <v>180</v>
      </c>
      <c r="I132" s="217"/>
      <c r="J132" s="217"/>
      <c r="K132" s="217"/>
      <c r="L132" s="140"/>
      <c r="M132" s="142"/>
      <c r="N132" s="143"/>
      <c r="O132" s="143"/>
      <c r="P132" s="143"/>
      <c r="Q132" s="143"/>
      <c r="R132" s="143"/>
      <c r="S132" s="143"/>
      <c r="T132" s="144"/>
      <c r="AT132" s="141" t="s">
        <v>171</v>
      </c>
      <c r="AU132" s="141" t="s">
        <v>83</v>
      </c>
      <c r="AV132" s="13" t="s">
        <v>83</v>
      </c>
      <c r="AW132" s="13" t="s">
        <v>30</v>
      </c>
      <c r="AX132" s="13" t="s">
        <v>74</v>
      </c>
      <c r="AY132" s="141" t="s">
        <v>163</v>
      </c>
    </row>
    <row r="133" spans="1:65" s="14" customFormat="1" ht="22.5">
      <c r="B133" s="222"/>
      <c r="C133" s="223"/>
      <c r="D133" s="218" t="s">
        <v>171</v>
      </c>
      <c r="E133" s="224" t="s">
        <v>541</v>
      </c>
      <c r="F133" s="225" t="s">
        <v>885</v>
      </c>
      <c r="G133" s="223"/>
      <c r="H133" s="226">
        <v>180</v>
      </c>
      <c r="I133" s="223"/>
      <c r="J133" s="223"/>
      <c r="K133" s="223"/>
      <c r="L133" s="145"/>
      <c r="M133" s="147"/>
      <c r="N133" s="148"/>
      <c r="O133" s="148"/>
      <c r="P133" s="148"/>
      <c r="Q133" s="148"/>
      <c r="R133" s="148"/>
      <c r="S133" s="148"/>
      <c r="T133" s="149"/>
      <c r="AT133" s="146" t="s">
        <v>171</v>
      </c>
      <c r="AU133" s="146" t="s">
        <v>83</v>
      </c>
      <c r="AV133" s="14" t="s">
        <v>174</v>
      </c>
      <c r="AW133" s="14" t="s">
        <v>30</v>
      </c>
      <c r="AX133" s="14" t="s">
        <v>74</v>
      </c>
      <c r="AY133" s="146" t="s">
        <v>163</v>
      </c>
    </row>
    <row r="134" spans="1:65" s="13" customFormat="1">
      <c r="B134" s="216"/>
      <c r="C134" s="217"/>
      <c r="D134" s="218" t="s">
        <v>171</v>
      </c>
      <c r="E134" s="219" t="s">
        <v>1</v>
      </c>
      <c r="F134" s="220" t="s">
        <v>886</v>
      </c>
      <c r="G134" s="217"/>
      <c r="H134" s="221">
        <v>90</v>
      </c>
      <c r="I134" s="217"/>
      <c r="J134" s="217"/>
      <c r="K134" s="217"/>
      <c r="L134" s="140"/>
      <c r="M134" s="142"/>
      <c r="N134" s="143"/>
      <c r="O134" s="143"/>
      <c r="P134" s="143"/>
      <c r="Q134" s="143"/>
      <c r="R134" s="143"/>
      <c r="S134" s="143"/>
      <c r="T134" s="144"/>
      <c r="AT134" s="141" t="s">
        <v>171</v>
      </c>
      <c r="AU134" s="141" t="s">
        <v>83</v>
      </c>
      <c r="AV134" s="13" t="s">
        <v>83</v>
      </c>
      <c r="AW134" s="13" t="s">
        <v>30</v>
      </c>
      <c r="AX134" s="13" t="s">
        <v>74</v>
      </c>
      <c r="AY134" s="141" t="s">
        <v>163</v>
      </c>
    </row>
    <row r="135" spans="1:65" s="14" customFormat="1">
      <c r="B135" s="222"/>
      <c r="C135" s="223"/>
      <c r="D135" s="218" t="s">
        <v>171</v>
      </c>
      <c r="E135" s="224" t="s">
        <v>1</v>
      </c>
      <c r="F135" s="225" t="s">
        <v>173</v>
      </c>
      <c r="G135" s="223"/>
      <c r="H135" s="226">
        <v>90</v>
      </c>
      <c r="I135" s="223"/>
      <c r="J135" s="223"/>
      <c r="K135" s="223"/>
      <c r="L135" s="145"/>
      <c r="M135" s="147"/>
      <c r="N135" s="148"/>
      <c r="O135" s="148"/>
      <c r="P135" s="148"/>
      <c r="Q135" s="148"/>
      <c r="R135" s="148"/>
      <c r="S135" s="148"/>
      <c r="T135" s="149"/>
      <c r="AT135" s="146" t="s">
        <v>171</v>
      </c>
      <c r="AU135" s="146" t="s">
        <v>83</v>
      </c>
      <c r="AV135" s="14" t="s">
        <v>174</v>
      </c>
      <c r="AW135" s="14" t="s">
        <v>30</v>
      </c>
      <c r="AX135" s="14" t="s">
        <v>8</v>
      </c>
      <c r="AY135" s="146" t="s">
        <v>163</v>
      </c>
    </row>
    <row r="136" spans="1:65" s="2" customFormat="1" ht="24.2" customHeight="1">
      <c r="A136" s="29"/>
      <c r="B136" s="190"/>
      <c r="C136" s="210" t="s">
        <v>188</v>
      </c>
      <c r="D136" s="210" t="s">
        <v>165</v>
      </c>
      <c r="E136" s="211" t="s">
        <v>549</v>
      </c>
      <c r="F136" s="212" t="s">
        <v>550</v>
      </c>
      <c r="G136" s="213" t="s">
        <v>168</v>
      </c>
      <c r="H136" s="214">
        <v>90</v>
      </c>
      <c r="I136" s="175"/>
      <c r="J136" s="215">
        <f>ROUND(I136*H136,0)</f>
        <v>0</v>
      </c>
      <c r="K136" s="212" t="s">
        <v>178</v>
      </c>
      <c r="L136" s="30"/>
      <c r="M136" s="134" t="s">
        <v>1</v>
      </c>
      <c r="N136" s="135" t="s">
        <v>39</v>
      </c>
      <c r="O136" s="136">
        <v>0.56299999999999994</v>
      </c>
      <c r="P136" s="136">
        <f>O136*H136</f>
        <v>50.669999999999995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38" t="s">
        <v>169</v>
      </c>
      <c r="AT136" s="138" t="s">
        <v>165</v>
      </c>
      <c r="AU136" s="138" t="s">
        <v>83</v>
      </c>
      <c r="AY136" s="17" t="s">
        <v>163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7" t="s">
        <v>8</v>
      </c>
      <c r="BK136" s="139">
        <f>ROUND(I136*H136,0)</f>
        <v>0</v>
      </c>
      <c r="BL136" s="17" t="s">
        <v>169</v>
      </c>
      <c r="BM136" s="138" t="s">
        <v>887</v>
      </c>
    </row>
    <row r="137" spans="1:65" s="13" customFormat="1">
      <c r="B137" s="216"/>
      <c r="C137" s="217"/>
      <c r="D137" s="218" t="s">
        <v>171</v>
      </c>
      <c r="E137" s="219" t="s">
        <v>1</v>
      </c>
      <c r="F137" s="220" t="s">
        <v>886</v>
      </c>
      <c r="G137" s="217"/>
      <c r="H137" s="221">
        <v>90</v>
      </c>
      <c r="I137" s="217"/>
      <c r="J137" s="217"/>
      <c r="K137" s="217"/>
      <c r="L137" s="140"/>
      <c r="M137" s="142"/>
      <c r="N137" s="143"/>
      <c r="O137" s="143"/>
      <c r="P137" s="143"/>
      <c r="Q137" s="143"/>
      <c r="R137" s="143"/>
      <c r="S137" s="143"/>
      <c r="T137" s="144"/>
      <c r="AT137" s="141" t="s">
        <v>171</v>
      </c>
      <c r="AU137" s="141" t="s">
        <v>83</v>
      </c>
      <c r="AV137" s="13" t="s">
        <v>83</v>
      </c>
      <c r="AW137" s="13" t="s">
        <v>30</v>
      </c>
      <c r="AX137" s="13" t="s">
        <v>74</v>
      </c>
      <c r="AY137" s="141" t="s">
        <v>163</v>
      </c>
    </row>
    <row r="138" spans="1:65" s="14" customFormat="1">
      <c r="B138" s="222"/>
      <c r="C138" s="223"/>
      <c r="D138" s="218" t="s">
        <v>171</v>
      </c>
      <c r="E138" s="224" t="s">
        <v>1</v>
      </c>
      <c r="F138" s="225" t="s">
        <v>173</v>
      </c>
      <c r="G138" s="223"/>
      <c r="H138" s="226">
        <v>90</v>
      </c>
      <c r="I138" s="223"/>
      <c r="J138" s="223"/>
      <c r="K138" s="223"/>
      <c r="L138" s="145"/>
      <c r="M138" s="147"/>
      <c r="N138" s="148"/>
      <c r="O138" s="148"/>
      <c r="P138" s="148"/>
      <c r="Q138" s="148"/>
      <c r="R138" s="148"/>
      <c r="S138" s="148"/>
      <c r="T138" s="149"/>
      <c r="AT138" s="146" t="s">
        <v>171</v>
      </c>
      <c r="AU138" s="146" t="s">
        <v>83</v>
      </c>
      <c r="AV138" s="14" t="s">
        <v>174</v>
      </c>
      <c r="AW138" s="14" t="s">
        <v>30</v>
      </c>
      <c r="AX138" s="14" t="s">
        <v>8</v>
      </c>
      <c r="AY138" s="146" t="s">
        <v>163</v>
      </c>
    </row>
    <row r="139" spans="1:65" s="2" customFormat="1" ht="24.2" customHeight="1">
      <c r="A139" s="29"/>
      <c r="B139" s="190"/>
      <c r="C139" s="210" t="s">
        <v>193</v>
      </c>
      <c r="D139" s="210" t="s">
        <v>165</v>
      </c>
      <c r="E139" s="211" t="s">
        <v>631</v>
      </c>
      <c r="F139" s="212" t="s">
        <v>632</v>
      </c>
      <c r="G139" s="213" t="s">
        <v>168</v>
      </c>
      <c r="H139" s="214">
        <v>20</v>
      </c>
      <c r="I139" s="175"/>
      <c r="J139" s="215">
        <f>ROUND(I139*H139,0)</f>
        <v>0</v>
      </c>
      <c r="K139" s="212" t="s">
        <v>178</v>
      </c>
      <c r="L139" s="30"/>
      <c r="M139" s="134" t="s">
        <v>1</v>
      </c>
      <c r="N139" s="135" t="s">
        <v>39</v>
      </c>
      <c r="O139" s="136">
        <v>1.72</v>
      </c>
      <c r="P139" s="136">
        <f>O139*H139</f>
        <v>34.4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38" t="s">
        <v>169</v>
      </c>
      <c r="AT139" s="138" t="s">
        <v>165</v>
      </c>
      <c r="AU139" s="138" t="s">
        <v>83</v>
      </c>
      <c r="AY139" s="17" t="s">
        <v>163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7" t="s">
        <v>8</v>
      </c>
      <c r="BK139" s="139">
        <f>ROUND(I139*H139,0)</f>
        <v>0</v>
      </c>
      <c r="BL139" s="17" t="s">
        <v>169</v>
      </c>
      <c r="BM139" s="138" t="s">
        <v>888</v>
      </c>
    </row>
    <row r="140" spans="1:65" s="13" customFormat="1">
      <c r="B140" s="216"/>
      <c r="C140" s="217"/>
      <c r="D140" s="218" t="s">
        <v>171</v>
      </c>
      <c r="E140" s="219" t="s">
        <v>1</v>
      </c>
      <c r="F140" s="220" t="s">
        <v>889</v>
      </c>
      <c r="G140" s="217"/>
      <c r="H140" s="221">
        <v>20</v>
      </c>
      <c r="I140" s="217"/>
      <c r="J140" s="217"/>
      <c r="K140" s="217"/>
      <c r="L140" s="140"/>
      <c r="M140" s="142"/>
      <c r="N140" s="143"/>
      <c r="O140" s="143"/>
      <c r="P140" s="143"/>
      <c r="Q140" s="143"/>
      <c r="R140" s="143"/>
      <c r="S140" s="143"/>
      <c r="T140" s="144"/>
      <c r="AT140" s="141" t="s">
        <v>171</v>
      </c>
      <c r="AU140" s="141" t="s">
        <v>83</v>
      </c>
      <c r="AV140" s="13" t="s">
        <v>83</v>
      </c>
      <c r="AW140" s="13" t="s">
        <v>30</v>
      </c>
      <c r="AX140" s="13" t="s">
        <v>74</v>
      </c>
      <c r="AY140" s="141" t="s">
        <v>163</v>
      </c>
    </row>
    <row r="141" spans="1:65" s="14" customFormat="1">
      <c r="B141" s="222"/>
      <c r="C141" s="223"/>
      <c r="D141" s="218" t="s">
        <v>171</v>
      </c>
      <c r="E141" s="224" t="s">
        <v>121</v>
      </c>
      <c r="F141" s="225" t="s">
        <v>173</v>
      </c>
      <c r="G141" s="223"/>
      <c r="H141" s="226">
        <v>20</v>
      </c>
      <c r="I141" s="223"/>
      <c r="J141" s="223"/>
      <c r="K141" s="223"/>
      <c r="L141" s="145"/>
      <c r="M141" s="147"/>
      <c r="N141" s="148"/>
      <c r="O141" s="148"/>
      <c r="P141" s="148"/>
      <c r="Q141" s="148"/>
      <c r="R141" s="148"/>
      <c r="S141" s="148"/>
      <c r="T141" s="149"/>
      <c r="AT141" s="146" t="s">
        <v>171</v>
      </c>
      <c r="AU141" s="146" t="s">
        <v>83</v>
      </c>
      <c r="AV141" s="14" t="s">
        <v>174</v>
      </c>
      <c r="AW141" s="14" t="s">
        <v>30</v>
      </c>
      <c r="AX141" s="14" t="s">
        <v>8</v>
      </c>
      <c r="AY141" s="146" t="s">
        <v>163</v>
      </c>
    </row>
    <row r="142" spans="1:65" s="2" customFormat="1" ht="24.2" customHeight="1">
      <c r="A142" s="29"/>
      <c r="B142" s="190"/>
      <c r="C142" s="210" t="s">
        <v>197</v>
      </c>
      <c r="D142" s="210" t="s">
        <v>165</v>
      </c>
      <c r="E142" s="211" t="s">
        <v>185</v>
      </c>
      <c r="F142" s="212" t="s">
        <v>186</v>
      </c>
      <c r="G142" s="213" t="s">
        <v>168</v>
      </c>
      <c r="H142" s="214">
        <v>110</v>
      </c>
      <c r="I142" s="175"/>
      <c r="J142" s="215">
        <f>ROUND(I142*H142,0)</f>
        <v>0</v>
      </c>
      <c r="K142" s="212" t="s">
        <v>178</v>
      </c>
      <c r="L142" s="30"/>
      <c r="M142" s="134" t="s">
        <v>1</v>
      </c>
      <c r="N142" s="135" t="s">
        <v>39</v>
      </c>
      <c r="O142" s="136">
        <v>8.6999999999999994E-2</v>
      </c>
      <c r="P142" s="136">
        <f>O142*H142</f>
        <v>9.5699999999999985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38" t="s">
        <v>169</v>
      </c>
      <c r="AT142" s="138" t="s">
        <v>165</v>
      </c>
      <c r="AU142" s="138" t="s">
        <v>83</v>
      </c>
      <c r="AY142" s="17" t="s">
        <v>163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7" t="s">
        <v>8</v>
      </c>
      <c r="BK142" s="139">
        <f>ROUND(I142*H142,0)</f>
        <v>0</v>
      </c>
      <c r="BL142" s="17" t="s">
        <v>169</v>
      </c>
      <c r="BM142" s="138" t="s">
        <v>890</v>
      </c>
    </row>
    <row r="143" spans="1:65" s="13" customFormat="1">
      <c r="B143" s="216"/>
      <c r="C143" s="217"/>
      <c r="D143" s="218" t="s">
        <v>171</v>
      </c>
      <c r="E143" s="219" t="s">
        <v>1</v>
      </c>
      <c r="F143" s="220" t="s">
        <v>886</v>
      </c>
      <c r="G143" s="217"/>
      <c r="H143" s="221">
        <v>90</v>
      </c>
      <c r="I143" s="217"/>
      <c r="J143" s="217"/>
      <c r="K143" s="217"/>
      <c r="L143" s="140"/>
      <c r="M143" s="142"/>
      <c r="N143" s="143"/>
      <c r="O143" s="143"/>
      <c r="P143" s="143"/>
      <c r="Q143" s="143"/>
      <c r="R143" s="143"/>
      <c r="S143" s="143"/>
      <c r="T143" s="144"/>
      <c r="AT143" s="141" t="s">
        <v>171</v>
      </c>
      <c r="AU143" s="141" t="s">
        <v>83</v>
      </c>
      <c r="AV143" s="13" t="s">
        <v>83</v>
      </c>
      <c r="AW143" s="13" t="s">
        <v>30</v>
      </c>
      <c r="AX143" s="13" t="s">
        <v>74</v>
      </c>
      <c r="AY143" s="141" t="s">
        <v>163</v>
      </c>
    </row>
    <row r="144" spans="1:65" s="13" customFormat="1">
      <c r="B144" s="216"/>
      <c r="C144" s="217"/>
      <c r="D144" s="218" t="s">
        <v>171</v>
      </c>
      <c r="E144" s="219" t="s">
        <v>1</v>
      </c>
      <c r="F144" s="220" t="s">
        <v>121</v>
      </c>
      <c r="G144" s="217"/>
      <c r="H144" s="221">
        <v>20</v>
      </c>
      <c r="I144" s="217"/>
      <c r="J144" s="217"/>
      <c r="K144" s="217"/>
      <c r="L144" s="140"/>
      <c r="M144" s="142"/>
      <c r="N144" s="143"/>
      <c r="O144" s="143"/>
      <c r="P144" s="143"/>
      <c r="Q144" s="143"/>
      <c r="R144" s="143"/>
      <c r="S144" s="143"/>
      <c r="T144" s="144"/>
      <c r="AT144" s="141" t="s">
        <v>171</v>
      </c>
      <c r="AU144" s="141" t="s">
        <v>83</v>
      </c>
      <c r="AV144" s="13" t="s">
        <v>83</v>
      </c>
      <c r="AW144" s="13" t="s">
        <v>30</v>
      </c>
      <c r="AX144" s="13" t="s">
        <v>74</v>
      </c>
      <c r="AY144" s="141" t="s">
        <v>163</v>
      </c>
    </row>
    <row r="145" spans="1:65" s="14" customFormat="1">
      <c r="B145" s="222"/>
      <c r="C145" s="223"/>
      <c r="D145" s="218" t="s">
        <v>171</v>
      </c>
      <c r="E145" s="224" t="s">
        <v>1</v>
      </c>
      <c r="F145" s="225" t="s">
        <v>173</v>
      </c>
      <c r="G145" s="223"/>
      <c r="H145" s="226">
        <v>110</v>
      </c>
      <c r="I145" s="223"/>
      <c r="J145" s="223"/>
      <c r="K145" s="223"/>
      <c r="L145" s="145"/>
      <c r="M145" s="147"/>
      <c r="N145" s="148"/>
      <c r="O145" s="148"/>
      <c r="P145" s="148"/>
      <c r="Q145" s="148"/>
      <c r="R145" s="148"/>
      <c r="S145" s="148"/>
      <c r="T145" s="149"/>
      <c r="AT145" s="146" t="s">
        <v>171</v>
      </c>
      <c r="AU145" s="146" t="s">
        <v>83</v>
      </c>
      <c r="AV145" s="14" t="s">
        <v>174</v>
      </c>
      <c r="AW145" s="14" t="s">
        <v>30</v>
      </c>
      <c r="AX145" s="14" t="s">
        <v>8</v>
      </c>
      <c r="AY145" s="146" t="s">
        <v>163</v>
      </c>
    </row>
    <row r="146" spans="1:65" s="2" customFormat="1" ht="37.9" customHeight="1">
      <c r="A146" s="29"/>
      <c r="B146" s="190"/>
      <c r="C146" s="210" t="s">
        <v>201</v>
      </c>
      <c r="D146" s="210" t="s">
        <v>165</v>
      </c>
      <c r="E146" s="211" t="s">
        <v>189</v>
      </c>
      <c r="F146" s="212" t="s">
        <v>190</v>
      </c>
      <c r="G146" s="213" t="s">
        <v>168</v>
      </c>
      <c r="H146" s="214">
        <v>2200</v>
      </c>
      <c r="I146" s="175"/>
      <c r="J146" s="215">
        <f>ROUND(I146*H146,0)</f>
        <v>0</v>
      </c>
      <c r="K146" s="212" t="s">
        <v>178</v>
      </c>
      <c r="L146" s="30"/>
      <c r="M146" s="134" t="s">
        <v>1</v>
      </c>
      <c r="N146" s="135" t="s">
        <v>39</v>
      </c>
      <c r="O146" s="136">
        <v>5.0000000000000001E-3</v>
      </c>
      <c r="P146" s="136">
        <f>O146*H146</f>
        <v>11</v>
      </c>
      <c r="Q146" s="136">
        <v>0</v>
      </c>
      <c r="R146" s="136">
        <f>Q146*H146</f>
        <v>0</v>
      </c>
      <c r="S146" s="136">
        <v>0</v>
      </c>
      <c r="T146" s="137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38" t="s">
        <v>169</v>
      </c>
      <c r="AT146" s="138" t="s">
        <v>165</v>
      </c>
      <c r="AU146" s="138" t="s">
        <v>83</v>
      </c>
      <c r="AY146" s="17" t="s">
        <v>163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7" t="s">
        <v>8</v>
      </c>
      <c r="BK146" s="139">
        <f>ROUND(I146*H146,0)</f>
        <v>0</v>
      </c>
      <c r="BL146" s="17" t="s">
        <v>169</v>
      </c>
      <c r="BM146" s="138" t="s">
        <v>891</v>
      </c>
    </row>
    <row r="147" spans="1:65" s="13" customFormat="1">
      <c r="B147" s="216"/>
      <c r="C147" s="217"/>
      <c r="D147" s="218" t="s">
        <v>171</v>
      </c>
      <c r="E147" s="219" t="s">
        <v>1</v>
      </c>
      <c r="F147" s="220" t="s">
        <v>886</v>
      </c>
      <c r="G147" s="217"/>
      <c r="H147" s="221">
        <v>90</v>
      </c>
      <c r="I147" s="217"/>
      <c r="J147" s="217"/>
      <c r="K147" s="217"/>
      <c r="L147" s="140"/>
      <c r="M147" s="142"/>
      <c r="N147" s="143"/>
      <c r="O147" s="143"/>
      <c r="P147" s="143"/>
      <c r="Q147" s="143"/>
      <c r="R147" s="143"/>
      <c r="S147" s="143"/>
      <c r="T147" s="144"/>
      <c r="AT147" s="141" t="s">
        <v>171</v>
      </c>
      <c r="AU147" s="141" t="s">
        <v>83</v>
      </c>
      <c r="AV147" s="13" t="s">
        <v>83</v>
      </c>
      <c r="AW147" s="13" t="s">
        <v>30</v>
      </c>
      <c r="AX147" s="13" t="s">
        <v>74</v>
      </c>
      <c r="AY147" s="141" t="s">
        <v>163</v>
      </c>
    </row>
    <row r="148" spans="1:65" s="13" customFormat="1">
      <c r="B148" s="216"/>
      <c r="C148" s="217"/>
      <c r="D148" s="218" t="s">
        <v>171</v>
      </c>
      <c r="E148" s="219" t="s">
        <v>1</v>
      </c>
      <c r="F148" s="220" t="s">
        <v>121</v>
      </c>
      <c r="G148" s="217"/>
      <c r="H148" s="221">
        <v>20</v>
      </c>
      <c r="I148" s="217"/>
      <c r="J148" s="217"/>
      <c r="K148" s="217"/>
      <c r="L148" s="140"/>
      <c r="M148" s="142"/>
      <c r="N148" s="143"/>
      <c r="O148" s="143"/>
      <c r="P148" s="143"/>
      <c r="Q148" s="143"/>
      <c r="R148" s="143"/>
      <c r="S148" s="143"/>
      <c r="T148" s="144"/>
      <c r="AT148" s="141" t="s">
        <v>171</v>
      </c>
      <c r="AU148" s="141" t="s">
        <v>83</v>
      </c>
      <c r="AV148" s="13" t="s">
        <v>83</v>
      </c>
      <c r="AW148" s="13" t="s">
        <v>30</v>
      </c>
      <c r="AX148" s="13" t="s">
        <v>74</v>
      </c>
      <c r="AY148" s="141" t="s">
        <v>163</v>
      </c>
    </row>
    <row r="149" spans="1:65" s="14" customFormat="1">
      <c r="B149" s="222"/>
      <c r="C149" s="223"/>
      <c r="D149" s="218" t="s">
        <v>171</v>
      </c>
      <c r="E149" s="224" t="s">
        <v>1</v>
      </c>
      <c r="F149" s="225" t="s">
        <v>173</v>
      </c>
      <c r="G149" s="223"/>
      <c r="H149" s="226">
        <v>110</v>
      </c>
      <c r="I149" s="223"/>
      <c r="J149" s="223"/>
      <c r="K149" s="223"/>
      <c r="L149" s="145"/>
      <c r="M149" s="147"/>
      <c r="N149" s="148"/>
      <c r="O149" s="148"/>
      <c r="P149" s="148"/>
      <c r="Q149" s="148"/>
      <c r="R149" s="148"/>
      <c r="S149" s="148"/>
      <c r="T149" s="149"/>
      <c r="AT149" s="146" t="s">
        <v>171</v>
      </c>
      <c r="AU149" s="146" t="s">
        <v>83</v>
      </c>
      <c r="AV149" s="14" t="s">
        <v>174</v>
      </c>
      <c r="AW149" s="14" t="s">
        <v>30</v>
      </c>
      <c r="AX149" s="14" t="s">
        <v>8</v>
      </c>
      <c r="AY149" s="146" t="s">
        <v>163</v>
      </c>
    </row>
    <row r="150" spans="1:65" s="13" customFormat="1">
      <c r="B150" s="216"/>
      <c r="C150" s="217"/>
      <c r="D150" s="218" t="s">
        <v>171</v>
      </c>
      <c r="E150" s="217"/>
      <c r="F150" s="220" t="s">
        <v>892</v>
      </c>
      <c r="G150" s="217"/>
      <c r="H150" s="221">
        <v>2200</v>
      </c>
      <c r="I150" s="217"/>
      <c r="J150" s="217"/>
      <c r="K150" s="217"/>
      <c r="L150" s="140"/>
      <c r="M150" s="142"/>
      <c r="N150" s="143"/>
      <c r="O150" s="143"/>
      <c r="P150" s="143"/>
      <c r="Q150" s="143"/>
      <c r="R150" s="143"/>
      <c r="S150" s="143"/>
      <c r="T150" s="144"/>
      <c r="AT150" s="141" t="s">
        <v>171</v>
      </c>
      <c r="AU150" s="141" t="s">
        <v>83</v>
      </c>
      <c r="AV150" s="13" t="s">
        <v>83</v>
      </c>
      <c r="AW150" s="13" t="s">
        <v>3</v>
      </c>
      <c r="AX150" s="13" t="s">
        <v>8</v>
      </c>
      <c r="AY150" s="141" t="s">
        <v>163</v>
      </c>
    </row>
    <row r="151" spans="1:65" s="2" customFormat="1" ht="24.2" customHeight="1">
      <c r="A151" s="29"/>
      <c r="B151" s="190"/>
      <c r="C151" s="210" t="s">
        <v>206</v>
      </c>
      <c r="D151" s="210" t="s">
        <v>165</v>
      </c>
      <c r="E151" s="211" t="s">
        <v>194</v>
      </c>
      <c r="F151" s="212" t="s">
        <v>195</v>
      </c>
      <c r="G151" s="213" t="s">
        <v>168</v>
      </c>
      <c r="H151" s="214">
        <v>90</v>
      </c>
      <c r="I151" s="175"/>
      <c r="J151" s="215">
        <f>ROUND(I151*H151,0)</f>
        <v>0</v>
      </c>
      <c r="K151" s="212" t="s">
        <v>178</v>
      </c>
      <c r="L151" s="30"/>
      <c r="M151" s="134" t="s">
        <v>1</v>
      </c>
      <c r="N151" s="135" t="s">
        <v>39</v>
      </c>
      <c r="O151" s="136">
        <v>9.9000000000000005E-2</v>
      </c>
      <c r="P151" s="136">
        <f>O151*H151</f>
        <v>8.91</v>
      </c>
      <c r="Q151" s="136">
        <v>0</v>
      </c>
      <c r="R151" s="136">
        <f>Q151*H151</f>
        <v>0</v>
      </c>
      <c r="S151" s="136">
        <v>0</v>
      </c>
      <c r="T151" s="137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38" t="s">
        <v>169</v>
      </c>
      <c r="AT151" s="138" t="s">
        <v>165</v>
      </c>
      <c r="AU151" s="138" t="s">
        <v>83</v>
      </c>
      <c r="AY151" s="17" t="s">
        <v>163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7" t="s">
        <v>8</v>
      </c>
      <c r="BK151" s="139">
        <f>ROUND(I151*H151,0)</f>
        <v>0</v>
      </c>
      <c r="BL151" s="17" t="s">
        <v>169</v>
      </c>
      <c r="BM151" s="138" t="s">
        <v>893</v>
      </c>
    </row>
    <row r="152" spans="1:65" s="13" customFormat="1">
      <c r="B152" s="216"/>
      <c r="C152" s="217"/>
      <c r="D152" s="218" t="s">
        <v>171</v>
      </c>
      <c r="E152" s="219" t="s">
        <v>1</v>
      </c>
      <c r="F152" s="220" t="s">
        <v>886</v>
      </c>
      <c r="G152" s="217"/>
      <c r="H152" s="221">
        <v>90</v>
      </c>
      <c r="I152" s="217"/>
      <c r="J152" s="217"/>
      <c r="K152" s="217"/>
      <c r="L152" s="140"/>
      <c r="M152" s="142"/>
      <c r="N152" s="143"/>
      <c r="O152" s="143"/>
      <c r="P152" s="143"/>
      <c r="Q152" s="143"/>
      <c r="R152" s="143"/>
      <c r="S152" s="143"/>
      <c r="T152" s="144"/>
      <c r="AT152" s="141" t="s">
        <v>171</v>
      </c>
      <c r="AU152" s="141" t="s">
        <v>83</v>
      </c>
      <c r="AV152" s="13" t="s">
        <v>83</v>
      </c>
      <c r="AW152" s="13" t="s">
        <v>30</v>
      </c>
      <c r="AX152" s="13" t="s">
        <v>74</v>
      </c>
      <c r="AY152" s="141" t="s">
        <v>163</v>
      </c>
    </row>
    <row r="153" spans="1:65" s="14" customFormat="1">
      <c r="B153" s="222"/>
      <c r="C153" s="223"/>
      <c r="D153" s="218" t="s">
        <v>171</v>
      </c>
      <c r="E153" s="224" t="s">
        <v>1</v>
      </c>
      <c r="F153" s="225" t="s">
        <v>173</v>
      </c>
      <c r="G153" s="223"/>
      <c r="H153" s="226">
        <v>90</v>
      </c>
      <c r="I153" s="223"/>
      <c r="J153" s="223"/>
      <c r="K153" s="223"/>
      <c r="L153" s="145"/>
      <c r="M153" s="147"/>
      <c r="N153" s="148"/>
      <c r="O153" s="148"/>
      <c r="P153" s="148"/>
      <c r="Q153" s="148"/>
      <c r="R153" s="148"/>
      <c r="S153" s="148"/>
      <c r="T153" s="149"/>
      <c r="AT153" s="146" t="s">
        <v>171</v>
      </c>
      <c r="AU153" s="146" t="s">
        <v>83</v>
      </c>
      <c r="AV153" s="14" t="s">
        <v>174</v>
      </c>
      <c r="AW153" s="14" t="s">
        <v>30</v>
      </c>
      <c r="AX153" s="14" t="s">
        <v>8</v>
      </c>
      <c r="AY153" s="146" t="s">
        <v>163</v>
      </c>
    </row>
    <row r="154" spans="1:65" s="2" customFormat="1" ht="37.9" customHeight="1">
      <c r="A154" s="29"/>
      <c r="B154" s="190"/>
      <c r="C154" s="210" t="s">
        <v>210</v>
      </c>
      <c r="D154" s="210" t="s">
        <v>165</v>
      </c>
      <c r="E154" s="211" t="s">
        <v>198</v>
      </c>
      <c r="F154" s="212" t="s">
        <v>199</v>
      </c>
      <c r="G154" s="213" t="s">
        <v>168</v>
      </c>
      <c r="H154" s="214">
        <v>1800</v>
      </c>
      <c r="I154" s="175"/>
      <c r="J154" s="215">
        <f>ROUND(I154*H154,0)</f>
        <v>0</v>
      </c>
      <c r="K154" s="212" t="s">
        <v>178</v>
      </c>
      <c r="L154" s="30"/>
      <c r="M154" s="134" t="s">
        <v>1</v>
      </c>
      <c r="N154" s="135" t="s">
        <v>39</v>
      </c>
      <c r="O154" s="136">
        <v>6.0000000000000001E-3</v>
      </c>
      <c r="P154" s="136">
        <f>O154*H154</f>
        <v>10.8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38" t="s">
        <v>169</v>
      </c>
      <c r="AT154" s="138" t="s">
        <v>165</v>
      </c>
      <c r="AU154" s="138" t="s">
        <v>83</v>
      </c>
      <c r="AY154" s="17" t="s">
        <v>163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7" t="s">
        <v>8</v>
      </c>
      <c r="BK154" s="139">
        <f>ROUND(I154*H154,0)</f>
        <v>0</v>
      </c>
      <c r="BL154" s="17" t="s">
        <v>169</v>
      </c>
      <c r="BM154" s="138" t="s">
        <v>894</v>
      </c>
    </row>
    <row r="155" spans="1:65" s="13" customFormat="1">
      <c r="B155" s="216"/>
      <c r="C155" s="217"/>
      <c r="D155" s="218" t="s">
        <v>171</v>
      </c>
      <c r="E155" s="219" t="s">
        <v>1</v>
      </c>
      <c r="F155" s="220" t="s">
        <v>886</v>
      </c>
      <c r="G155" s="217"/>
      <c r="H155" s="221">
        <v>90</v>
      </c>
      <c r="I155" s="217"/>
      <c r="J155" s="217"/>
      <c r="K155" s="217"/>
      <c r="L155" s="140"/>
      <c r="M155" s="142"/>
      <c r="N155" s="143"/>
      <c r="O155" s="143"/>
      <c r="P155" s="143"/>
      <c r="Q155" s="143"/>
      <c r="R155" s="143"/>
      <c r="S155" s="143"/>
      <c r="T155" s="144"/>
      <c r="AT155" s="141" t="s">
        <v>171</v>
      </c>
      <c r="AU155" s="141" t="s">
        <v>83</v>
      </c>
      <c r="AV155" s="13" t="s">
        <v>83</v>
      </c>
      <c r="AW155" s="13" t="s">
        <v>30</v>
      </c>
      <c r="AX155" s="13" t="s">
        <v>74</v>
      </c>
      <c r="AY155" s="141" t="s">
        <v>163</v>
      </c>
    </row>
    <row r="156" spans="1:65" s="14" customFormat="1">
      <c r="B156" s="222"/>
      <c r="C156" s="223"/>
      <c r="D156" s="218" t="s">
        <v>171</v>
      </c>
      <c r="E156" s="224" t="s">
        <v>1</v>
      </c>
      <c r="F156" s="225" t="s">
        <v>173</v>
      </c>
      <c r="G156" s="223"/>
      <c r="H156" s="226">
        <v>90</v>
      </c>
      <c r="I156" s="223"/>
      <c r="J156" s="223"/>
      <c r="K156" s="223"/>
      <c r="L156" s="145"/>
      <c r="M156" s="147"/>
      <c r="N156" s="148"/>
      <c r="O156" s="148"/>
      <c r="P156" s="148"/>
      <c r="Q156" s="148"/>
      <c r="R156" s="148"/>
      <c r="S156" s="148"/>
      <c r="T156" s="149"/>
      <c r="AT156" s="146" t="s">
        <v>171</v>
      </c>
      <c r="AU156" s="146" t="s">
        <v>83</v>
      </c>
      <c r="AV156" s="14" t="s">
        <v>174</v>
      </c>
      <c r="AW156" s="14" t="s">
        <v>30</v>
      </c>
      <c r="AX156" s="14" t="s">
        <v>8</v>
      </c>
      <c r="AY156" s="146" t="s">
        <v>163</v>
      </c>
    </row>
    <row r="157" spans="1:65" s="13" customFormat="1">
      <c r="B157" s="216"/>
      <c r="C157" s="217"/>
      <c r="D157" s="218" t="s">
        <v>171</v>
      </c>
      <c r="E157" s="217"/>
      <c r="F157" s="220" t="s">
        <v>895</v>
      </c>
      <c r="G157" s="217"/>
      <c r="H157" s="221">
        <v>1800</v>
      </c>
      <c r="I157" s="217"/>
      <c r="J157" s="217"/>
      <c r="K157" s="217"/>
      <c r="L157" s="140"/>
      <c r="M157" s="142"/>
      <c r="N157" s="143"/>
      <c r="O157" s="143"/>
      <c r="P157" s="143"/>
      <c r="Q157" s="143"/>
      <c r="R157" s="143"/>
      <c r="S157" s="143"/>
      <c r="T157" s="144"/>
      <c r="AT157" s="141" t="s">
        <v>171</v>
      </c>
      <c r="AU157" s="141" t="s">
        <v>83</v>
      </c>
      <c r="AV157" s="13" t="s">
        <v>83</v>
      </c>
      <c r="AW157" s="13" t="s">
        <v>3</v>
      </c>
      <c r="AX157" s="13" t="s">
        <v>8</v>
      </c>
      <c r="AY157" s="141" t="s">
        <v>163</v>
      </c>
    </row>
    <row r="158" spans="1:65" s="2" customFormat="1" ht="14.45" customHeight="1">
      <c r="A158" s="29"/>
      <c r="B158" s="190"/>
      <c r="C158" s="210" t="s">
        <v>216</v>
      </c>
      <c r="D158" s="210" t="s">
        <v>165</v>
      </c>
      <c r="E158" s="211" t="s">
        <v>207</v>
      </c>
      <c r="F158" s="212" t="s">
        <v>208</v>
      </c>
      <c r="G158" s="213" t="s">
        <v>168</v>
      </c>
      <c r="H158" s="214">
        <v>200</v>
      </c>
      <c r="I158" s="175"/>
      <c r="J158" s="215">
        <f>ROUND(I158*H158,0)</f>
        <v>0</v>
      </c>
      <c r="K158" s="212" t="s">
        <v>178</v>
      </c>
      <c r="L158" s="30"/>
      <c r="M158" s="134" t="s">
        <v>1</v>
      </c>
      <c r="N158" s="135" t="s">
        <v>39</v>
      </c>
      <c r="O158" s="136">
        <v>8.9999999999999993E-3</v>
      </c>
      <c r="P158" s="136">
        <f>O158*H158</f>
        <v>1.7999999999999998</v>
      </c>
      <c r="Q158" s="136">
        <v>0</v>
      </c>
      <c r="R158" s="136">
        <f>Q158*H158</f>
        <v>0</v>
      </c>
      <c r="S158" s="136">
        <v>0</v>
      </c>
      <c r="T158" s="137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38" t="s">
        <v>169</v>
      </c>
      <c r="AT158" s="138" t="s">
        <v>165</v>
      </c>
      <c r="AU158" s="138" t="s">
        <v>83</v>
      </c>
      <c r="AY158" s="17" t="s">
        <v>163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7" t="s">
        <v>8</v>
      </c>
      <c r="BK158" s="139">
        <f>ROUND(I158*H158,0)</f>
        <v>0</v>
      </c>
      <c r="BL158" s="17" t="s">
        <v>169</v>
      </c>
      <c r="BM158" s="138" t="s">
        <v>896</v>
      </c>
    </row>
    <row r="159" spans="1:65" s="13" customFormat="1">
      <c r="B159" s="216"/>
      <c r="C159" s="217"/>
      <c r="D159" s="218" t="s">
        <v>171</v>
      </c>
      <c r="E159" s="219" t="s">
        <v>1</v>
      </c>
      <c r="F159" s="220" t="s">
        <v>541</v>
      </c>
      <c r="G159" s="217"/>
      <c r="H159" s="221">
        <v>180</v>
      </c>
      <c r="I159" s="217"/>
      <c r="J159" s="217"/>
      <c r="K159" s="217"/>
      <c r="L159" s="140"/>
      <c r="M159" s="142"/>
      <c r="N159" s="143"/>
      <c r="O159" s="143"/>
      <c r="P159" s="143"/>
      <c r="Q159" s="143"/>
      <c r="R159" s="143"/>
      <c r="S159" s="143"/>
      <c r="T159" s="144"/>
      <c r="AT159" s="141" t="s">
        <v>171</v>
      </c>
      <c r="AU159" s="141" t="s">
        <v>83</v>
      </c>
      <c r="AV159" s="13" t="s">
        <v>83</v>
      </c>
      <c r="AW159" s="13" t="s">
        <v>30</v>
      </c>
      <c r="AX159" s="13" t="s">
        <v>74</v>
      </c>
      <c r="AY159" s="141" t="s">
        <v>163</v>
      </c>
    </row>
    <row r="160" spans="1:65" s="13" customFormat="1">
      <c r="B160" s="216"/>
      <c r="C160" s="217"/>
      <c r="D160" s="218" t="s">
        <v>171</v>
      </c>
      <c r="E160" s="219" t="s">
        <v>1</v>
      </c>
      <c r="F160" s="220" t="s">
        <v>121</v>
      </c>
      <c r="G160" s="217"/>
      <c r="H160" s="221">
        <v>20</v>
      </c>
      <c r="I160" s="217"/>
      <c r="J160" s="217"/>
      <c r="K160" s="217"/>
      <c r="L160" s="140"/>
      <c r="M160" s="142"/>
      <c r="N160" s="143"/>
      <c r="O160" s="143"/>
      <c r="P160" s="143"/>
      <c r="Q160" s="143"/>
      <c r="R160" s="143"/>
      <c r="S160" s="143"/>
      <c r="T160" s="144"/>
      <c r="AT160" s="141" t="s">
        <v>171</v>
      </c>
      <c r="AU160" s="141" t="s">
        <v>83</v>
      </c>
      <c r="AV160" s="13" t="s">
        <v>83</v>
      </c>
      <c r="AW160" s="13" t="s">
        <v>30</v>
      </c>
      <c r="AX160" s="13" t="s">
        <v>74</v>
      </c>
      <c r="AY160" s="141" t="s">
        <v>163</v>
      </c>
    </row>
    <row r="161" spans="1:65" s="14" customFormat="1">
      <c r="B161" s="222"/>
      <c r="C161" s="223"/>
      <c r="D161" s="218" t="s">
        <v>171</v>
      </c>
      <c r="E161" s="224" t="s">
        <v>1</v>
      </c>
      <c r="F161" s="225" t="s">
        <v>173</v>
      </c>
      <c r="G161" s="223"/>
      <c r="H161" s="226">
        <v>200</v>
      </c>
      <c r="I161" s="223"/>
      <c r="J161" s="223"/>
      <c r="K161" s="223"/>
      <c r="L161" s="145"/>
      <c r="M161" s="147"/>
      <c r="N161" s="148"/>
      <c r="O161" s="148"/>
      <c r="P161" s="148"/>
      <c r="Q161" s="148"/>
      <c r="R161" s="148"/>
      <c r="S161" s="148"/>
      <c r="T161" s="149"/>
      <c r="AT161" s="146" t="s">
        <v>171</v>
      </c>
      <c r="AU161" s="146" t="s">
        <v>83</v>
      </c>
      <c r="AV161" s="14" t="s">
        <v>174</v>
      </c>
      <c r="AW161" s="14" t="s">
        <v>30</v>
      </c>
      <c r="AX161" s="14" t="s">
        <v>8</v>
      </c>
      <c r="AY161" s="146" t="s">
        <v>163</v>
      </c>
    </row>
    <row r="162" spans="1:65" s="2" customFormat="1" ht="24.2" customHeight="1">
      <c r="A162" s="29"/>
      <c r="B162" s="190"/>
      <c r="C162" s="210" t="s">
        <v>221</v>
      </c>
      <c r="D162" s="210" t="s">
        <v>165</v>
      </c>
      <c r="E162" s="211" t="s">
        <v>211</v>
      </c>
      <c r="F162" s="212" t="s">
        <v>212</v>
      </c>
      <c r="G162" s="213" t="s">
        <v>213</v>
      </c>
      <c r="H162" s="214">
        <v>360</v>
      </c>
      <c r="I162" s="175"/>
      <c r="J162" s="215">
        <f>ROUND(I162*H162,0)</f>
        <v>0</v>
      </c>
      <c r="K162" s="212" t="s">
        <v>178</v>
      </c>
      <c r="L162" s="30"/>
      <c r="M162" s="134" t="s">
        <v>1</v>
      </c>
      <c r="N162" s="135" t="s">
        <v>39</v>
      </c>
      <c r="O162" s="136">
        <v>0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38" t="s">
        <v>169</v>
      </c>
      <c r="AT162" s="138" t="s">
        <v>165</v>
      </c>
      <c r="AU162" s="138" t="s">
        <v>83</v>
      </c>
      <c r="AY162" s="17" t="s">
        <v>163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7" t="s">
        <v>8</v>
      </c>
      <c r="BK162" s="139">
        <f>ROUND(I162*H162,0)</f>
        <v>0</v>
      </c>
      <c r="BL162" s="17" t="s">
        <v>169</v>
      </c>
      <c r="BM162" s="138" t="s">
        <v>897</v>
      </c>
    </row>
    <row r="163" spans="1:65" s="13" customFormat="1">
      <c r="B163" s="216"/>
      <c r="C163" s="217"/>
      <c r="D163" s="218" t="s">
        <v>171</v>
      </c>
      <c r="E163" s="219" t="s">
        <v>1</v>
      </c>
      <c r="F163" s="220" t="s">
        <v>898</v>
      </c>
      <c r="G163" s="217"/>
      <c r="H163" s="221">
        <v>324</v>
      </c>
      <c r="I163" s="217"/>
      <c r="J163" s="217"/>
      <c r="K163" s="217"/>
      <c r="L163" s="140"/>
      <c r="M163" s="142"/>
      <c r="N163" s="143"/>
      <c r="O163" s="143"/>
      <c r="P163" s="143"/>
      <c r="Q163" s="143"/>
      <c r="R163" s="143"/>
      <c r="S163" s="143"/>
      <c r="T163" s="144"/>
      <c r="AT163" s="141" t="s">
        <v>171</v>
      </c>
      <c r="AU163" s="141" t="s">
        <v>83</v>
      </c>
      <c r="AV163" s="13" t="s">
        <v>83</v>
      </c>
      <c r="AW163" s="13" t="s">
        <v>30</v>
      </c>
      <c r="AX163" s="13" t="s">
        <v>74</v>
      </c>
      <c r="AY163" s="141" t="s">
        <v>163</v>
      </c>
    </row>
    <row r="164" spans="1:65" s="13" customFormat="1">
      <c r="B164" s="216"/>
      <c r="C164" s="217"/>
      <c r="D164" s="218" t="s">
        <v>171</v>
      </c>
      <c r="E164" s="219" t="s">
        <v>1</v>
      </c>
      <c r="F164" s="220" t="s">
        <v>899</v>
      </c>
      <c r="G164" s="217"/>
      <c r="H164" s="221">
        <v>36</v>
      </c>
      <c r="I164" s="217"/>
      <c r="J164" s="217"/>
      <c r="K164" s="217"/>
      <c r="L164" s="140"/>
      <c r="M164" s="142"/>
      <c r="N164" s="143"/>
      <c r="O164" s="143"/>
      <c r="P164" s="143"/>
      <c r="Q164" s="143"/>
      <c r="R164" s="143"/>
      <c r="S164" s="143"/>
      <c r="T164" s="144"/>
      <c r="AT164" s="141" t="s">
        <v>171</v>
      </c>
      <c r="AU164" s="141" t="s">
        <v>83</v>
      </c>
      <c r="AV164" s="13" t="s">
        <v>83</v>
      </c>
      <c r="AW164" s="13" t="s">
        <v>30</v>
      </c>
      <c r="AX164" s="13" t="s">
        <v>74</v>
      </c>
      <c r="AY164" s="141" t="s">
        <v>163</v>
      </c>
    </row>
    <row r="165" spans="1:65" s="14" customFormat="1">
      <c r="B165" s="222"/>
      <c r="C165" s="223"/>
      <c r="D165" s="218" t="s">
        <v>171</v>
      </c>
      <c r="E165" s="224" t="s">
        <v>1</v>
      </c>
      <c r="F165" s="225" t="s">
        <v>173</v>
      </c>
      <c r="G165" s="223"/>
      <c r="H165" s="226">
        <v>360</v>
      </c>
      <c r="I165" s="223"/>
      <c r="J165" s="223"/>
      <c r="K165" s="223"/>
      <c r="L165" s="145"/>
      <c r="M165" s="147"/>
      <c r="N165" s="148"/>
      <c r="O165" s="148"/>
      <c r="P165" s="148"/>
      <c r="Q165" s="148"/>
      <c r="R165" s="148"/>
      <c r="S165" s="148"/>
      <c r="T165" s="149"/>
      <c r="AT165" s="146" t="s">
        <v>171</v>
      </c>
      <c r="AU165" s="146" t="s">
        <v>83</v>
      </c>
      <c r="AV165" s="14" t="s">
        <v>174</v>
      </c>
      <c r="AW165" s="14" t="s">
        <v>30</v>
      </c>
      <c r="AX165" s="14" t="s">
        <v>8</v>
      </c>
      <c r="AY165" s="146" t="s">
        <v>163</v>
      </c>
    </row>
    <row r="166" spans="1:65" s="2" customFormat="1" ht="24.2" customHeight="1">
      <c r="A166" s="29"/>
      <c r="B166" s="190"/>
      <c r="C166" s="210" t="s">
        <v>225</v>
      </c>
      <c r="D166" s="210" t="s">
        <v>165</v>
      </c>
      <c r="E166" s="211" t="s">
        <v>217</v>
      </c>
      <c r="F166" s="212" t="s">
        <v>218</v>
      </c>
      <c r="G166" s="213" t="s">
        <v>168</v>
      </c>
      <c r="H166" s="214">
        <v>6</v>
      </c>
      <c r="I166" s="175"/>
      <c r="J166" s="215">
        <f>ROUND(I166*H166,0)</f>
        <v>0</v>
      </c>
      <c r="K166" s="212" t="s">
        <v>178</v>
      </c>
      <c r="L166" s="30"/>
      <c r="M166" s="134" t="s">
        <v>1</v>
      </c>
      <c r="N166" s="135" t="s">
        <v>39</v>
      </c>
      <c r="O166" s="136">
        <v>0.32800000000000001</v>
      </c>
      <c r="P166" s="136">
        <f>O166*H166</f>
        <v>1.968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38" t="s">
        <v>169</v>
      </c>
      <c r="AT166" s="138" t="s">
        <v>165</v>
      </c>
      <c r="AU166" s="138" t="s">
        <v>83</v>
      </c>
      <c r="AY166" s="17" t="s">
        <v>163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8</v>
      </c>
      <c r="BK166" s="139">
        <f>ROUND(I166*H166,0)</f>
        <v>0</v>
      </c>
      <c r="BL166" s="17" t="s">
        <v>169</v>
      </c>
      <c r="BM166" s="138" t="s">
        <v>900</v>
      </c>
    </row>
    <row r="167" spans="1:65" s="13" customFormat="1">
      <c r="B167" s="216"/>
      <c r="C167" s="217"/>
      <c r="D167" s="218" t="s">
        <v>171</v>
      </c>
      <c r="E167" s="219" t="s">
        <v>1</v>
      </c>
      <c r="F167" s="220" t="s">
        <v>901</v>
      </c>
      <c r="G167" s="217"/>
      <c r="H167" s="221">
        <v>6</v>
      </c>
      <c r="I167" s="217"/>
      <c r="J167" s="217"/>
      <c r="K167" s="217"/>
      <c r="L167" s="140"/>
      <c r="M167" s="142"/>
      <c r="N167" s="143"/>
      <c r="O167" s="143"/>
      <c r="P167" s="143"/>
      <c r="Q167" s="143"/>
      <c r="R167" s="143"/>
      <c r="S167" s="143"/>
      <c r="T167" s="144"/>
      <c r="AT167" s="141" t="s">
        <v>171</v>
      </c>
      <c r="AU167" s="141" t="s">
        <v>83</v>
      </c>
      <c r="AV167" s="13" t="s">
        <v>83</v>
      </c>
      <c r="AW167" s="13" t="s">
        <v>30</v>
      </c>
      <c r="AX167" s="13" t="s">
        <v>8</v>
      </c>
      <c r="AY167" s="141" t="s">
        <v>163</v>
      </c>
    </row>
    <row r="168" spans="1:65" s="2" customFormat="1" ht="24.2" customHeight="1">
      <c r="A168" s="29"/>
      <c r="B168" s="190"/>
      <c r="C168" s="210" t="s">
        <v>229</v>
      </c>
      <c r="D168" s="210" t="s">
        <v>165</v>
      </c>
      <c r="E168" s="211" t="s">
        <v>565</v>
      </c>
      <c r="F168" s="212" t="s">
        <v>566</v>
      </c>
      <c r="G168" s="213" t="s">
        <v>234</v>
      </c>
      <c r="H168" s="214">
        <v>300</v>
      </c>
      <c r="I168" s="175"/>
      <c r="J168" s="215">
        <f>ROUND(I168*H168,0)</f>
        <v>0</v>
      </c>
      <c r="K168" s="212" t="s">
        <v>178</v>
      </c>
      <c r="L168" s="30"/>
      <c r="M168" s="134" t="s">
        <v>1</v>
      </c>
      <c r="N168" s="135" t="s">
        <v>39</v>
      </c>
      <c r="O168" s="136">
        <v>2.5000000000000001E-2</v>
      </c>
      <c r="P168" s="136">
        <f>O168*H168</f>
        <v>7.5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38" t="s">
        <v>169</v>
      </c>
      <c r="AT168" s="138" t="s">
        <v>165</v>
      </c>
      <c r="AU168" s="138" t="s">
        <v>83</v>
      </c>
      <c r="AY168" s="17" t="s">
        <v>163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7" t="s">
        <v>8</v>
      </c>
      <c r="BK168" s="139">
        <f>ROUND(I168*H168,0)</f>
        <v>0</v>
      </c>
      <c r="BL168" s="17" t="s">
        <v>169</v>
      </c>
      <c r="BM168" s="138" t="s">
        <v>902</v>
      </c>
    </row>
    <row r="169" spans="1:65" s="13" customFormat="1">
      <c r="B169" s="216"/>
      <c r="C169" s="217"/>
      <c r="D169" s="218" t="s">
        <v>171</v>
      </c>
      <c r="E169" s="219" t="s">
        <v>1</v>
      </c>
      <c r="F169" s="220" t="s">
        <v>903</v>
      </c>
      <c r="G169" s="217"/>
      <c r="H169" s="221">
        <v>300</v>
      </c>
      <c r="I169" s="217"/>
      <c r="J169" s="217"/>
      <c r="K169" s="217"/>
      <c r="L169" s="140"/>
      <c r="M169" s="142"/>
      <c r="N169" s="143"/>
      <c r="O169" s="143"/>
      <c r="P169" s="143"/>
      <c r="Q169" s="143"/>
      <c r="R169" s="143"/>
      <c r="S169" s="143"/>
      <c r="T169" s="144"/>
      <c r="AT169" s="141" t="s">
        <v>171</v>
      </c>
      <c r="AU169" s="141" t="s">
        <v>83</v>
      </c>
      <c r="AV169" s="13" t="s">
        <v>83</v>
      </c>
      <c r="AW169" s="13" t="s">
        <v>30</v>
      </c>
      <c r="AX169" s="13" t="s">
        <v>74</v>
      </c>
      <c r="AY169" s="141" t="s">
        <v>163</v>
      </c>
    </row>
    <row r="170" spans="1:65" s="14" customFormat="1">
      <c r="B170" s="222"/>
      <c r="C170" s="223"/>
      <c r="D170" s="218" t="s">
        <v>171</v>
      </c>
      <c r="E170" s="224" t="s">
        <v>862</v>
      </c>
      <c r="F170" s="225" t="s">
        <v>904</v>
      </c>
      <c r="G170" s="223"/>
      <c r="H170" s="226">
        <v>300</v>
      </c>
      <c r="I170" s="223"/>
      <c r="J170" s="223"/>
      <c r="K170" s="223"/>
      <c r="L170" s="145"/>
      <c r="M170" s="147"/>
      <c r="N170" s="148"/>
      <c r="O170" s="148"/>
      <c r="P170" s="148"/>
      <c r="Q170" s="148"/>
      <c r="R170" s="148"/>
      <c r="S170" s="148"/>
      <c r="T170" s="149"/>
      <c r="AT170" s="146" t="s">
        <v>171</v>
      </c>
      <c r="AU170" s="146" t="s">
        <v>83</v>
      </c>
      <c r="AV170" s="14" t="s">
        <v>174</v>
      </c>
      <c r="AW170" s="14" t="s">
        <v>30</v>
      </c>
      <c r="AX170" s="14" t="s">
        <v>8</v>
      </c>
      <c r="AY170" s="146" t="s">
        <v>163</v>
      </c>
    </row>
    <row r="171" spans="1:65" s="12" customFormat="1" ht="22.9" customHeight="1">
      <c r="B171" s="203"/>
      <c r="C171" s="204"/>
      <c r="D171" s="205" t="s">
        <v>73</v>
      </c>
      <c r="E171" s="208" t="s">
        <v>188</v>
      </c>
      <c r="F171" s="208" t="s">
        <v>331</v>
      </c>
      <c r="G171" s="204"/>
      <c r="H171" s="204"/>
      <c r="I171" s="204"/>
      <c r="J171" s="209">
        <f>BK171</f>
        <v>0</v>
      </c>
      <c r="K171" s="204"/>
      <c r="L171" s="126"/>
      <c r="M171" s="128"/>
      <c r="N171" s="129"/>
      <c r="O171" s="129"/>
      <c r="P171" s="130">
        <f>SUM(P172:P208)</f>
        <v>145.387</v>
      </c>
      <c r="Q171" s="129"/>
      <c r="R171" s="130">
        <f>SUM(R172:R208)</f>
        <v>421.48010669999991</v>
      </c>
      <c r="S171" s="129"/>
      <c r="T171" s="131">
        <f>SUM(T172:T208)</f>
        <v>0</v>
      </c>
      <c r="AR171" s="127" t="s">
        <v>8</v>
      </c>
      <c r="AT171" s="132" t="s">
        <v>73</v>
      </c>
      <c r="AU171" s="132" t="s">
        <v>8</v>
      </c>
      <c r="AY171" s="127" t="s">
        <v>163</v>
      </c>
      <c r="BK171" s="133">
        <f>SUM(BK172:BK208)</f>
        <v>0</v>
      </c>
    </row>
    <row r="172" spans="1:65" s="2" customFormat="1" ht="24.2" customHeight="1">
      <c r="A172" s="29"/>
      <c r="B172" s="190"/>
      <c r="C172" s="210" t="s">
        <v>9</v>
      </c>
      <c r="D172" s="210" t="s">
        <v>165</v>
      </c>
      <c r="E172" s="211" t="s">
        <v>905</v>
      </c>
      <c r="F172" s="212" t="s">
        <v>906</v>
      </c>
      <c r="G172" s="213" t="s">
        <v>234</v>
      </c>
      <c r="H172" s="214">
        <v>135</v>
      </c>
      <c r="I172" s="175"/>
      <c r="J172" s="215">
        <f>ROUND(I172*H172,0)</f>
        <v>0</v>
      </c>
      <c r="K172" s="212" t="s">
        <v>178</v>
      </c>
      <c r="L172" s="30"/>
      <c r="M172" s="134" t="s">
        <v>1</v>
      </c>
      <c r="N172" s="135" t="s">
        <v>39</v>
      </c>
      <c r="O172" s="136">
        <v>2.4E-2</v>
      </c>
      <c r="P172" s="136">
        <f>O172*H172</f>
        <v>3.24</v>
      </c>
      <c r="Q172" s="136">
        <v>0.106</v>
      </c>
      <c r="R172" s="136">
        <f>Q172*H172</f>
        <v>14.309999999999999</v>
      </c>
      <c r="S172" s="136">
        <v>0</v>
      </c>
      <c r="T172" s="137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38" t="s">
        <v>169</v>
      </c>
      <c r="AT172" s="138" t="s">
        <v>165</v>
      </c>
      <c r="AU172" s="138" t="s">
        <v>83</v>
      </c>
      <c r="AY172" s="17" t="s">
        <v>163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7" t="s">
        <v>8</v>
      </c>
      <c r="BK172" s="139">
        <f>ROUND(I172*H172,0)</f>
        <v>0</v>
      </c>
      <c r="BL172" s="17" t="s">
        <v>169</v>
      </c>
      <c r="BM172" s="138" t="s">
        <v>907</v>
      </c>
    </row>
    <row r="173" spans="1:65" s="13" customFormat="1">
      <c r="B173" s="216"/>
      <c r="C173" s="217"/>
      <c r="D173" s="218" t="s">
        <v>171</v>
      </c>
      <c r="E173" s="219" t="s">
        <v>1</v>
      </c>
      <c r="F173" s="220" t="s">
        <v>538</v>
      </c>
      <c r="G173" s="217"/>
      <c r="H173" s="221">
        <v>135</v>
      </c>
      <c r="I173" s="217"/>
      <c r="J173" s="217"/>
      <c r="K173" s="217"/>
      <c r="L173" s="140"/>
      <c r="M173" s="142"/>
      <c r="N173" s="143"/>
      <c r="O173" s="143"/>
      <c r="P173" s="143"/>
      <c r="Q173" s="143"/>
      <c r="R173" s="143"/>
      <c r="S173" s="143"/>
      <c r="T173" s="144"/>
      <c r="AT173" s="141" t="s">
        <v>171</v>
      </c>
      <c r="AU173" s="141" t="s">
        <v>83</v>
      </c>
      <c r="AV173" s="13" t="s">
        <v>83</v>
      </c>
      <c r="AW173" s="13" t="s">
        <v>30</v>
      </c>
      <c r="AX173" s="13" t="s">
        <v>8</v>
      </c>
      <c r="AY173" s="141" t="s">
        <v>163</v>
      </c>
    </row>
    <row r="174" spans="1:65" s="2" customFormat="1" ht="24.2" customHeight="1">
      <c r="A174" s="29"/>
      <c r="B174" s="190"/>
      <c r="C174" s="210" t="s">
        <v>237</v>
      </c>
      <c r="D174" s="210" t="s">
        <v>165</v>
      </c>
      <c r="E174" s="211" t="s">
        <v>908</v>
      </c>
      <c r="F174" s="212" t="s">
        <v>909</v>
      </c>
      <c r="G174" s="213" t="s">
        <v>234</v>
      </c>
      <c r="H174" s="214">
        <v>40</v>
      </c>
      <c r="I174" s="175"/>
      <c r="J174" s="215">
        <f>ROUND(I174*H174,0)</f>
        <v>0</v>
      </c>
      <c r="K174" s="212" t="s">
        <v>178</v>
      </c>
      <c r="L174" s="30"/>
      <c r="M174" s="134" t="s">
        <v>1</v>
      </c>
      <c r="N174" s="135" t="s">
        <v>39</v>
      </c>
      <c r="O174" s="136">
        <v>2.5000000000000001E-2</v>
      </c>
      <c r="P174" s="136">
        <f>O174*H174</f>
        <v>1</v>
      </c>
      <c r="Q174" s="136">
        <v>0.15920000000000001</v>
      </c>
      <c r="R174" s="136">
        <f>Q174*H174</f>
        <v>6.3680000000000003</v>
      </c>
      <c r="S174" s="136">
        <v>0</v>
      </c>
      <c r="T174" s="137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38" t="s">
        <v>169</v>
      </c>
      <c r="AT174" s="138" t="s">
        <v>165</v>
      </c>
      <c r="AU174" s="138" t="s">
        <v>83</v>
      </c>
      <c r="AY174" s="17" t="s">
        <v>163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7" t="s">
        <v>8</v>
      </c>
      <c r="BK174" s="139">
        <f>ROUND(I174*H174,0)</f>
        <v>0</v>
      </c>
      <c r="BL174" s="17" t="s">
        <v>169</v>
      </c>
      <c r="BM174" s="138" t="s">
        <v>910</v>
      </c>
    </row>
    <row r="175" spans="1:65" s="13" customFormat="1">
      <c r="B175" s="216"/>
      <c r="C175" s="217"/>
      <c r="D175" s="218" t="s">
        <v>171</v>
      </c>
      <c r="E175" s="219" t="s">
        <v>1</v>
      </c>
      <c r="F175" s="220" t="s">
        <v>911</v>
      </c>
      <c r="G175" s="217"/>
      <c r="H175" s="221">
        <v>40</v>
      </c>
      <c r="I175" s="217"/>
      <c r="J175" s="217"/>
      <c r="K175" s="217"/>
      <c r="L175" s="140"/>
      <c r="M175" s="142"/>
      <c r="N175" s="143"/>
      <c r="O175" s="143"/>
      <c r="P175" s="143"/>
      <c r="Q175" s="143"/>
      <c r="R175" s="143"/>
      <c r="S175" s="143"/>
      <c r="T175" s="144"/>
      <c r="AT175" s="141" t="s">
        <v>171</v>
      </c>
      <c r="AU175" s="141" t="s">
        <v>83</v>
      </c>
      <c r="AV175" s="13" t="s">
        <v>83</v>
      </c>
      <c r="AW175" s="13" t="s">
        <v>30</v>
      </c>
      <c r="AX175" s="13" t="s">
        <v>74</v>
      </c>
      <c r="AY175" s="141" t="s">
        <v>163</v>
      </c>
    </row>
    <row r="176" spans="1:65" s="14" customFormat="1">
      <c r="B176" s="222"/>
      <c r="C176" s="223"/>
      <c r="D176" s="218" t="s">
        <v>171</v>
      </c>
      <c r="E176" s="224" t="s">
        <v>808</v>
      </c>
      <c r="F176" s="225" t="s">
        <v>912</v>
      </c>
      <c r="G176" s="223"/>
      <c r="H176" s="226">
        <v>40</v>
      </c>
      <c r="I176" s="223"/>
      <c r="J176" s="223"/>
      <c r="K176" s="223"/>
      <c r="L176" s="145"/>
      <c r="M176" s="147"/>
      <c r="N176" s="148"/>
      <c r="O176" s="148"/>
      <c r="P176" s="148"/>
      <c r="Q176" s="148"/>
      <c r="R176" s="148"/>
      <c r="S176" s="148"/>
      <c r="T176" s="149"/>
      <c r="AT176" s="146" t="s">
        <v>171</v>
      </c>
      <c r="AU176" s="146" t="s">
        <v>83</v>
      </c>
      <c r="AV176" s="14" t="s">
        <v>174</v>
      </c>
      <c r="AW176" s="14" t="s">
        <v>30</v>
      </c>
      <c r="AX176" s="14" t="s">
        <v>8</v>
      </c>
      <c r="AY176" s="146" t="s">
        <v>163</v>
      </c>
    </row>
    <row r="177" spans="1:65" s="2" customFormat="1" ht="24.2" customHeight="1">
      <c r="A177" s="29"/>
      <c r="B177" s="190"/>
      <c r="C177" s="210" t="s">
        <v>243</v>
      </c>
      <c r="D177" s="210" t="s">
        <v>165</v>
      </c>
      <c r="E177" s="211" t="s">
        <v>913</v>
      </c>
      <c r="F177" s="212" t="s">
        <v>914</v>
      </c>
      <c r="G177" s="213" t="s">
        <v>234</v>
      </c>
      <c r="H177" s="214">
        <v>40</v>
      </c>
      <c r="I177" s="175"/>
      <c r="J177" s="215">
        <f>ROUND(I177*H177,0)</f>
        <v>0</v>
      </c>
      <c r="K177" s="212" t="s">
        <v>178</v>
      </c>
      <c r="L177" s="30"/>
      <c r="M177" s="134" t="s">
        <v>1</v>
      </c>
      <c r="N177" s="135" t="s">
        <v>39</v>
      </c>
      <c r="O177" s="136">
        <v>2.5000000000000001E-2</v>
      </c>
      <c r="P177" s="136">
        <f>O177*H177</f>
        <v>1</v>
      </c>
      <c r="Q177" s="136">
        <v>0.19800000000000001</v>
      </c>
      <c r="R177" s="136">
        <f>Q177*H177</f>
        <v>7.92</v>
      </c>
      <c r="S177" s="136">
        <v>0</v>
      </c>
      <c r="T177" s="137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38" t="s">
        <v>169</v>
      </c>
      <c r="AT177" s="138" t="s">
        <v>165</v>
      </c>
      <c r="AU177" s="138" t="s">
        <v>83</v>
      </c>
      <c r="AY177" s="17" t="s">
        <v>163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7" t="s">
        <v>8</v>
      </c>
      <c r="BK177" s="139">
        <f>ROUND(I177*H177,0)</f>
        <v>0</v>
      </c>
      <c r="BL177" s="17" t="s">
        <v>169</v>
      </c>
      <c r="BM177" s="138" t="s">
        <v>915</v>
      </c>
    </row>
    <row r="178" spans="1:65" s="13" customFormat="1">
      <c r="B178" s="216"/>
      <c r="C178" s="217"/>
      <c r="D178" s="218" t="s">
        <v>171</v>
      </c>
      <c r="E178" s="219" t="s">
        <v>1</v>
      </c>
      <c r="F178" s="220" t="s">
        <v>808</v>
      </c>
      <c r="G178" s="217"/>
      <c r="H178" s="221">
        <v>40</v>
      </c>
      <c r="I178" s="217"/>
      <c r="J178" s="217"/>
      <c r="K178" s="217"/>
      <c r="L178" s="140"/>
      <c r="M178" s="142"/>
      <c r="N178" s="143"/>
      <c r="O178" s="143"/>
      <c r="P178" s="143"/>
      <c r="Q178" s="143"/>
      <c r="R178" s="143"/>
      <c r="S178" s="143"/>
      <c r="T178" s="144"/>
      <c r="AT178" s="141" t="s">
        <v>171</v>
      </c>
      <c r="AU178" s="141" t="s">
        <v>83</v>
      </c>
      <c r="AV178" s="13" t="s">
        <v>83</v>
      </c>
      <c r="AW178" s="13" t="s">
        <v>30</v>
      </c>
      <c r="AX178" s="13" t="s">
        <v>8</v>
      </c>
      <c r="AY178" s="141" t="s">
        <v>163</v>
      </c>
    </row>
    <row r="179" spans="1:65" s="2" customFormat="1" ht="24.2" customHeight="1">
      <c r="A179" s="29"/>
      <c r="B179" s="190"/>
      <c r="C179" s="210" t="s">
        <v>249</v>
      </c>
      <c r="D179" s="210" t="s">
        <v>165</v>
      </c>
      <c r="E179" s="211" t="s">
        <v>916</v>
      </c>
      <c r="F179" s="212" t="s">
        <v>917</v>
      </c>
      <c r="G179" s="213" t="s">
        <v>234</v>
      </c>
      <c r="H179" s="214">
        <v>40</v>
      </c>
      <c r="I179" s="175"/>
      <c r="J179" s="215">
        <f>ROUND(I179*H179,0)</f>
        <v>0</v>
      </c>
      <c r="K179" s="212" t="s">
        <v>178</v>
      </c>
      <c r="L179" s="30"/>
      <c r="M179" s="134" t="s">
        <v>1</v>
      </c>
      <c r="N179" s="135" t="s">
        <v>39</v>
      </c>
      <c r="O179" s="136">
        <v>2.7E-2</v>
      </c>
      <c r="P179" s="136">
        <f>O179*H179</f>
        <v>1.08</v>
      </c>
      <c r="Q179" s="136">
        <v>0.34838999999999998</v>
      </c>
      <c r="R179" s="136">
        <f>Q179*H179</f>
        <v>13.935599999999999</v>
      </c>
      <c r="S179" s="136">
        <v>0</v>
      </c>
      <c r="T179" s="137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38" t="s">
        <v>169</v>
      </c>
      <c r="AT179" s="138" t="s">
        <v>165</v>
      </c>
      <c r="AU179" s="138" t="s">
        <v>83</v>
      </c>
      <c r="AY179" s="17" t="s">
        <v>163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7" t="s">
        <v>8</v>
      </c>
      <c r="BK179" s="139">
        <f>ROUND(I179*H179,0)</f>
        <v>0</v>
      </c>
      <c r="BL179" s="17" t="s">
        <v>169</v>
      </c>
      <c r="BM179" s="138" t="s">
        <v>918</v>
      </c>
    </row>
    <row r="180" spans="1:65" s="13" customFormat="1">
      <c r="B180" s="216"/>
      <c r="C180" s="217"/>
      <c r="D180" s="218" t="s">
        <v>171</v>
      </c>
      <c r="E180" s="219" t="s">
        <v>1</v>
      </c>
      <c r="F180" s="220" t="s">
        <v>808</v>
      </c>
      <c r="G180" s="217"/>
      <c r="H180" s="221">
        <v>40</v>
      </c>
      <c r="I180" s="217"/>
      <c r="J180" s="217"/>
      <c r="K180" s="217"/>
      <c r="L180" s="140"/>
      <c r="M180" s="142"/>
      <c r="N180" s="143"/>
      <c r="O180" s="143"/>
      <c r="P180" s="143"/>
      <c r="Q180" s="143"/>
      <c r="R180" s="143"/>
      <c r="S180" s="143"/>
      <c r="T180" s="144"/>
      <c r="AT180" s="141" t="s">
        <v>171</v>
      </c>
      <c r="AU180" s="141" t="s">
        <v>83</v>
      </c>
      <c r="AV180" s="13" t="s">
        <v>83</v>
      </c>
      <c r="AW180" s="13" t="s">
        <v>30</v>
      </c>
      <c r="AX180" s="13" t="s">
        <v>8</v>
      </c>
      <c r="AY180" s="141" t="s">
        <v>163</v>
      </c>
    </row>
    <row r="181" spans="1:65" s="2" customFormat="1" ht="24.2" customHeight="1">
      <c r="A181" s="29"/>
      <c r="B181" s="190"/>
      <c r="C181" s="210" t="s">
        <v>255</v>
      </c>
      <c r="D181" s="210" t="s">
        <v>165</v>
      </c>
      <c r="E181" s="211" t="s">
        <v>919</v>
      </c>
      <c r="F181" s="212" t="s">
        <v>920</v>
      </c>
      <c r="G181" s="213" t="s">
        <v>234</v>
      </c>
      <c r="H181" s="214">
        <v>135</v>
      </c>
      <c r="I181" s="175"/>
      <c r="J181" s="215">
        <f>ROUND(I181*H181,0)</f>
        <v>0</v>
      </c>
      <c r="K181" s="212" t="s">
        <v>178</v>
      </c>
      <c r="L181" s="30"/>
      <c r="M181" s="134" t="s">
        <v>1</v>
      </c>
      <c r="N181" s="135" t="s">
        <v>39</v>
      </c>
      <c r="O181" s="136">
        <v>3.2000000000000001E-2</v>
      </c>
      <c r="P181" s="136">
        <f>O181*H181</f>
        <v>4.32</v>
      </c>
      <c r="Q181" s="136">
        <v>0.47599999999999998</v>
      </c>
      <c r="R181" s="136">
        <f>Q181*H181</f>
        <v>64.259999999999991</v>
      </c>
      <c r="S181" s="136">
        <v>0</v>
      </c>
      <c r="T181" s="137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38" t="s">
        <v>169</v>
      </c>
      <c r="AT181" s="138" t="s">
        <v>165</v>
      </c>
      <c r="AU181" s="138" t="s">
        <v>83</v>
      </c>
      <c r="AY181" s="17" t="s">
        <v>163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7" t="s">
        <v>8</v>
      </c>
      <c r="BK181" s="139">
        <f>ROUND(I181*H181,0)</f>
        <v>0</v>
      </c>
      <c r="BL181" s="17" t="s">
        <v>169</v>
      </c>
      <c r="BM181" s="138" t="s">
        <v>921</v>
      </c>
    </row>
    <row r="182" spans="1:65" s="13" customFormat="1">
      <c r="B182" s="216"/>
      <c r="C182" s="217"/>
      <c r="D182" s="218" t="s">
        <v>171</v>
      </c>
      <c r="E182" s="219" t="s">
        <v>1</v>
      </c>
      <c r="F182" s="220" t="s">
        <v>538</v>
      </c>
      <c r="G182" s="217"/>
      <c r="H182" s="221">
        <v>135</v>
      </c>
      <c r="I182" s="217"/>
      <c r="J182" s="217"/>
      <c r="K182" s="217"/>
      <c r="L182" s="140"/>
      <c r="M182" s="142"/>
      <c r="N182" s="143"/>
      <c r="O182" s="143"/>
      <c r="P182" s="143"/>
      <c r="Q182" s="143"/>
      <c r="R182" s="143"/>
      <c r="S182" s="143"/>
      <c r="T182" s="144"/>
      <c r="AT182" s="141" t="s">
        <v>171</v>
      </c>
      <c r="AU182" s="141" t="s">
        <v>83</v>
      </c>
      <c r="AV182" s="13" t="s">
        <v>83</v>
      </c>
      <c r="AW182" s="13" t="s">
        <v>30</v>
      </c>
      <c r="AX182" s="13" t="s">
        <v>8</v>
      </c>
      <c r="AY182" s="141" t="s">
        <v>163</v>
      </c>
    </row>
    <row r="183" spans="1:65" s="2" customFormat="1" ht="14.45" customHeight="1">
      <c r="A183" s="29"/>
      <c r="B183" s="190"/>
      <c r="C183" s="210" t="s">
        <v>261</v>
      </c>
      <c r="D183" s="210" t="s">
        <v>165</v>
      </c>
      <c r="E183" s="211" t="s">
        <v>922</v>
      </c>
      <c r="F183" s="212" t="s">
        <v>923</v>
      </c>
      <c r="G183" s="213" t="s">
        <v>234</v>
      </c>
      <c r="H183" s="214">
        <v>71</v>
      </c>
      <c r="I183" s="175"/>
      <c r="J183" s="215">
        <f>ROUND(I183*H183,0)</f>
        <v>0</v>
      </c>
      <c r="K183" s="212" t="s">
        <v>178</v>
      </c>
      <c r="L183" s="30"/>
      <c r="M183" s="134" t="s">
        <v>1</v>
      </c>
      <c r="N183" s="135" t="s">
        <v>39</v>
      </c>
      <c r="O183" s="136">
        <v>2.5999999999999999E-2</v>
      </c>
      <c r="P183" s="136">
        <f>O183*H183</f>
        <v>1.8459999999999999</v>
      </c>
      <c r="Q183" s="136">
        <v>0.41399999999999998</v>
      </c>
      <c r="R183" s="136">
        <f>Q183*H183</f>
        <v>29.393999999999998</v>
      </c>
      <c r="S183" s="136">
        <v>0</v>
      </c>
      <c r="T183" s="137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38" t="s">
        <v>169</v>
      </c>
      <c r="AT183" s="138" t="s">
        <v>165</v>
      </c>
      <c r="AU183" s="138" t="s">
        <v>83</v>
      </c>
      <c r="AY183" s="17" t="s">
        <v>163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7" t="s">
        <v>8</v>
      </c>
      <c r="BK183" s="139">
        <f>ROUND(I183*H183,0)</f>
        <v>0</v>
      </c>
      <c r="BL183" s="17" t="s">
        <v>169</v>
      </c>
      <c r="BM183" s="138" t="s">
        <v>924</v>
      </c>
    </row>
    <row r="184" spans="1:65" s="13" customFormat="1">
      <c r="B184" s="216"/>
      <c r="C184" s="217"/>
      <c r="D184" s="218" t="s">
        <v>171</v>
      </c>
      <c r="E184" s="219" t="s">
        <v>1</v>
      </c>
      <c r="F184" s="220" t="s">
        <v>865</v>
      </c>
      <c r="G184" s="217"/>
      <c r="H184" s="221">
        <v>71</v>
      </c>
      <c r="I184" s="217"/>
      <c r="J184" s="217"/>
      <c r="K184" s="217"/>
      <c r="L184" s="140"/>
      <c r="M184" s="142"/>
      <c r="N184" s="143"/>
      <c r="O184" s="143"/>
      <c r="P184" s="143"/>
      <c r="Q184" s="143"/>
      <c r="R184" s="143"/>
      <c r="S184" s="143"/>
      <c r="T184" s="144"/>
      <c r="AT184" s="141" t="s">
        <v>171</v>
      </c>
      <c r="AU184" s="141" t="s">
        <v>83</v>
      </c>
      <c r="AV184" s="13" t="s">
        <v>83</v>
      </c>
      <c r="AW184" s="13" t="s">
        <v>30</v>
      </c>
      <c r="AX184" s="13" t="s">
        <v>8</v>
      </c>
      <c r="AY184" s="141" t="s">
        <v>163</v>
      </c>
    </row>
    <row r="185" spans="1:65" s="2" customFormat="1" ht="14.45" customHeight="1">
      <c r="A185" s="29"/>
      <c r="B185" s="190"/>
      <c r="C185" s="210" t="s">
        <v>7</v>
      </c>
      <c r="D185" s="210" t="s">
        <v>165</v>
      </c>
      <c r="E185" s="211" t="s">
        <v>925</v>
      </c>
      <c r="F185" s="212" t="s">
        <v>926</v>
      </c>
      <c r="G185" s="213" t="s">
        <v>234</v>
      </c>
      <c r="H185" s="214">
        <v>300</v>
      </c>
      <c r="I185" s="175"/>
      <c r="J185" s="215">
        <f>ROUND(I185*H185,0)</f>
        <v>0</v>
      </c>
      <c r="K185" s="212" t="s">
        <v>178</v>
      </c>
      <c r="L185" s="30"/>
      <c r="M185" s="134" t="s">
        <v>1</v>
      </c>
      <c r="N185" s="135" t="s">
        <v>39</v>
      </c>
      <c r="O185" s="136">
        <v>4.1000000000000002E-2</v>
      </c>
      <c r="P185" s="136">
        <f>O185*H185</f>
        <v>12.3</v>
      </c>
      <c r="Q185" s="136">
        <v>0.69</v>
      </c>
      <c r="R185" s="136">
        <f>Q185*H185</f>
        <v>206.99999999999997</v>
      </c>
      <c r="S185" s="136">
        <v>0</v>
      </c>
      <c r="T185" s="137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38" t="s">
        <v>169</v>
      </c>
      <c r="AT185" s="138" t="s">
        <v>165</v>
      </c>
      <c r="AU185" s="138" t="s">
        <v>83</v>
      </c>
      <c r="AY185" s="17" t="s">
        <v>163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7" t="s">
        <v>8</v>
      </c>
      <c r="BK185" s="139">
        <f>ROUND(I185*H185,0)</f>
        <v>0</v>
      </c>
      <c r="BL185" s="17" t="s">
        <v>169</v>
      </c>
      <c r="BM185" s="138" t="s">
        <v>927</v>
      </c>
    </row>
    <row r="186" spans="1:65" s="13" customFormat="1">
      <c r="B186" s="216"/>
      <c r="C186" s="217"/>
      <c r="D186" s="218" t="s">
        <v>171</v>
      </c>
      <c r="E186" s="219" t="s">
        <v>1</v>
      </c>
      <c r="F186" s="220" t="s">
        <v>862</v>
      </c>
      <c r="G186" s="217"/>
      <c r="H186" s="221">
        <v>300</v>
      </c>
      <c r="I186" s="217"/>
      <c r="J186" s="217"/>
      <c r="K186" s="217"/>
      <c r="L186" s="140"/>
      <c r="M186" s="142"/>
      <c r="N186" s="143"/>
      <c r="O186" s="143"/>
      <c r="P186" s="143"/>
      <c r="Q186" s="143"/>
      <c r="R186" s="143"/>
      <c r="S186" s="143"/>
      <c r="T186" s="144"/>
      <c r="AT186" s="141" t="s">
        <v>171</v>
      </c>
      <c r="AU186" s="141" t="s">
        <v>83</v>
      </c>
      <c r="AV186" s="13" t="s">
        <v>83</v>
      </c>
      <c r="AW186" s="13" t="s">
        <v>30</v>
      </c>
      <c r="AX186" s="13" t="s">
        <v>8</v>
      </c>
      <c r="AY186" s="141" t="s">
        <v>163</v>
      </c>
    </row>
    <row r="187" spans="1:65" s="2" customFormat="1" ht="24.2" customHeight="1">
      <c r="A187" s="29"/>
      <c r="B187" s="190"/>
      <c r="C187" s="210" t="s">
        <v>269</v>
      </c>
      <c r="D187" s="210" t="s">
        <v>165</v>
      </c>
      <c r="E187" s="211" t="s">
        <v>928</v>
      </c>
      <c r="F187" s="212" t="s">
        <v>929</v>
      </c>
      <c r="G187" s="213" t="s">
        <v>234</v>
      </c>
      <c r="H187" s="214">
        <v>71</v>
      </c>
      <c r="I187" s="175"/>
      <c r="J187" s="215">
        <f>ROUND(I187*H187,0)</f>
        <v>0</v>
      </c>
      <c r="K187" s="212" t="s">
        <v>178</v>
      </c>
      <c r="L187" s="30"/>
      <c r="M187" s="134" t="s">
        <v>1</v>
      </c>
      <c r="N187" s="135" t="s">
        <v>39</v>
      </c>
      <c r="O187" s="136">
        <v>4.8000000000000001E-2</v>
      </c>
      <c r="P187" s="136">
        <f>O187*H187</f>
        <v>3.4079999999999999</v>
      </c>
      <c r="Q187" s="136">
        <v>0.13188</v>
      </c>
      <c r="R187" s="136">
        <f>Q187*H187</f>
        <v>9.3634799999999991</v>
      </c>
      <c r="S187" s="136">
        <v>0</v>
      </c>
      <c r="T187" s="137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38" t="s">
        <v>169</v>
      </c>
      <c r="AT187" s="138" t="s">
        <v>165</v>
      </c>
      <c r="AU187" s="138" t="s">
        <v>83</v>
      </c>
      <c r="AY187" s="17" t="s">
        <v>163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7" t="s">
        <v>8</v>
      </c>
      <c r="BK187" s="139">
        <f>ROUND(I187*H187,0)</f>
        <v>0</v>
      </c>
      <c r="BL187" s="17" t="s">
        <v>169</v>
      </c>
      <c r="BM187" s="138" t="s">
        <v>930</v>
      </c>
    </row>
    <row r="188" spans="1:65" s="13" customFormat="1">
      <c r="B188" s="216"/>
      <c r="C188" s="217"/>
      <c r="D188" s="218" t="s">
        <v>171</v>
      </c>
      <c r="E188" s="219" t="s">
        <v>1</v>
      </c>
      <c r="F188" s="220" t="s">
        <v>865</v>
      </c>
      <c r="G188" s="217"/>
      <c r="H188" s="221">
        <v>71</v>
      </c>
      <c r="I188" s="217"/>
      <c r="J188" s="217"/>
      <c r="K188" s="217"/>
      <c r="L188" s="140"/>
      <c r="M188" s="142"/>
      <c r="N188" s="143"/>
      <c r="O188" s="143"/>
      <c r="P188" s="143"/>
      <c r="Q188" s="143"/>
      <c r="R188" s="143"/>
      <c r="S188" s="143"/>
      <c r="T188" s="144"/>
      <c r="AT188" s="141" t="s">
        <v>171</v>
      </c>
      <c r="AU188" s="141" t="s">
        <v>83</v>
      </c>
      <c r="AV188" s="13" t="s">
        <v>83</v>
      </c>
      <c r="AW188" s="13" t="s">
        <v>30</v>
      </c>
      <c r="AX188" s="13" t="s">
        <v>8</v>
      </c>
      <c r="AY188" s="141" t="s">
        <v>163</v>
      </c>
    </row>
    <row r="189" spans="1:65" s="2" customFormat="1" ht="24.2" customHeight="1">
      <c r="A189" s="29"/>
      <c r="B189" s="190"/>
      <c r="C189" s="210" t="s">
        <v>274</v>
      </c>
      <c r="D189" s="210" t="s">
        <v>165</v>
      </c>
      <c r="E189" s="211" t="s">
        <v>931</v>
      </c>
      <c r="F189" s="212" t="s">
        <v>932</v>
      </c>
      <c r="G189" s="213" t="s">
        <v>234</v>
      </c>
      <c r="H189" s="214">
        <v>71</v>
      </c>
      <c r="I189" s="175"/>
      <c r="J189" s="215">
        <f>ROUND(I189*H189,0)</f>
        <v>0</v>
      </c>
      <c r="K189" s="212" t="s">
        <v>178</v>
      </c>
      <c r="L189" s="30"/>
      <c r="M189" s="134" t="s">
        <v>1</v>
      </c>
      <c r="N189" s="135" t="s">
        <v>39</v>
      </c>
      <c r="O189" s="136">
        <v>2.7E-2</v>
      </c>
      <c r="P189" s="136">
        <f>O189*H189</f>
        <v>1.917</v>
      </c>
      <c r="Q189" s="136">
        <v>0.33205770000000001</v>
      </c>
      <c r="R189" s="136">
        <f>Q189*H189</f>
        <v>23.576096700000001</v>
      </c>
      <c r="S189" s="136">
        <v>0</v>
      </c>
      <c r="T189" s="137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38" t="s">
        <v>169</v>
      </c>
      <c r="AT189" s="138" t="s">
        <v>165</v>
      </c>
      <c r="AU189" s="138" t="s">
        <v>83</v>
      </c>
      <c r="AY189" s="17" t="s">
        <v>163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7" t="s">
        <v>8</v>
      </c>
      <c r="BK189" s="139">
        <f>ROUND(I189*H189,0)</f>
        <v>0</v>
      </c>
      <c r="BL189" s="17" t="s">
        <v>169</v>
      </c>
      <c r="BM189" s="138" t="s">
        <v>933</v>
      </c>
    </row>
    <row r="190" spans="1:65" s="13" customFormat="1">
      <c r="B190" s="216"/>
      <c r="C190" s="217"/>
      <c r="D190" s="218" t="s">
        <v>171</v>
      </c>
      <c r="E190" s="219" t="s">
        <v>1</v>
      </c>
      <c r="F190" s="220" t="s">
        <v>865</v>
      </c>
      <c r="G190" s="217"/>
      <c r="H190" s="221">
        <v>71</v>
      </c>
      <c r="I190" s="217"/>
      <c r="J190" s="217"/>
      <c r="K190" s="217"/>
      <c r="L190" s="140"/>
      <c r="M190" s="142"/>
      <c r="N190" s="143"/>
      <c r="O190" s="143"/>
      <c r="P190" s="143"/>
      <c r="Q190" s="143"/>
      <c r="R190" s="143"/>
      <c r="S190" s="143"/>
      <c r="T190" s="144"/>
      <c r="AT190" s="141" t="s">
        <v>171</v>
      </c>
      <c r="AU190" s="141" t="s">
        <v>83</v>
      </c>
      <c r="AV190" s="13" t="s">
        <v>83</v>
      </c>
      <c r="AW190" s="13" t="s">
        <v>30</v>
      </c>
      <c r="AX190" s="13" t="s">
        <v>8</v>
      </c>
      <c r="AY190" s="141" t="s">
        <v>163</v>
      </c>
    </row>
    <row r="191" spans="1:65" s="2" customFormat="1" ht="24.2" customHeight="1">
      <c r="A191" s="29"/>
      <c r="B191" s="190"/>
      <c r="C191" s="210" t="s">
        <v>279</v>
      </c>
      <c r="D191" s="210" t="s">
        <v>165</v>
      </c>
      <c r="E191" s="211" t="s">
        <v>934</v>
      </c>
      <c r="F191" s="212" t="s">
        <v>935</v>
      </c>
      <c r="G191" s="213" t="s">
        <v>234</v>
      </c>
      <c r="H191" s="214">
        <v>71</v>
      </c>
      <c r="I191" s="175"/>
      <c r="J191" s="215">
        <f>ROUND(I191*H191,0)</f>
        <v>0</v>
      </c>
      <c r="K191" s="212" t="s">
        <v>178</v>
      </c>
      <c r="L191" s="30"/>
      <c r="M191" s="134" t="s">
        <v>1</v>
      </c>
      <c r="N191" s="135" t="s">
        <v>39</v>
      </c>
      <c r="O191" s="136">
        <v>8.0000000000000002E-3</v>
      </c>
      <c r="P191" s="136">
        <f>O191*H191</f>
        <v>0.56800000000000006</v>
      </c>
      <c r="Q191" s="136">
        <v>3.4000000000000002E-4</v>
      </c>
      <c r="R191" s="136">
        <f>Q191*H191</f>
        <v>2.4140000000000002E-2</v>
      </c>
      <c r="S191" s="136">
        <v>0</v>
      </c>
      <c r="T191" s="137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38" t="s">
        <v>169</v>
      </c>
      <c r="AT191" s="138" t="s">
        <v>165</v>
      </c>
      <c r="AU191" s="138" t="s">
        <v>83</v>
      </c>
      <c r="AY191" s="17" t="s">
        <v>163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7" t="s">
        <v>8</v>
      </c>
      <c r="BK191" s="139">
        <f>ROUND(I191*H191,0)</f>
        <v>0</v>
      </c>
      <c r="BL191" s="17" t="s">
        <v>169</v>
      </c>
      <c r="BM191" s="138" t="s">
        <v>936</v>
      </c>
    </row>
    <row r="192" spans="1:65" s="13" customFormat="1">
      <c r="B192" s="216"/>
      <c r="C192" s="217"/>
      <c r="D192" s="218" t="s">
        <v>171</v>
      </c>
      <c r="E192" s="219" t="s">
        <v>1</v>
      </c>
      <c r="F192" s="220" t="s">
        <v>865</v>
      </c>
      <c r="G192" s="217"/>
      <c r="H192" s="221">
        <v>71</v>
      </c>
      <c r="I192" s="217"/>
      <c r="J192" s="217"/>
      <c r="K192" s="217"/>
      <c r="L192" s="140"/>
      <c r="M192" s="142"/>
      <c r="N192" s="143"/>
      <c r="O192" s="143"/>
      <c r="P192" s="143"/>
      <c r="Q192" s="143"/>
      <c r="R192" s="143"/>
      <c r="S192" s="143"/>
      <c r="T192" s="144"/>
      <c r="AT192" s="141" t="s">
        <v>171</v>
      </c>
      <c r="AU192" s="141" t="s">
        <v>83</v>
      </c>
      <c r="AV192" s="13" t="s">
        <v>83</v>
      </c>
      <c r="AW192" s="13" t="s">
        <v>30</v>
      </c>
      <c r="AX192" s="13" t="s">
        <v>8</v>
      </c>
      <c r="AY192" s="141" t="s">
        <v>163</v>
      </c>
    </row>
    <row r="193" spans="1:65" s="2" customFormat="1" ht="24.2" customHeight="1">
      <c r="A193" s="29"/>
      <c r="B193" s="190"/>
      <c r="C193" s="210" t="s">
        <v>287</v>
      </c>
      <c r="D193" s="210" t="s">
        <v>165</v>
      </c>
      <c r="E193" s="211" t="s">
        <v>937</v>
      </c>
      <c r="F193" s="212" t="s">
        <v>938</v>
      </c>
      <c r="G193" s="213" t="s">
        <v>234</v>
      </c>
      <c r="H193" s="214">
        <v>71</v>
      </c>
      <c r="I193" s="175"/>
      <c r="J193" s="215">
        <f>ROUND(I193*H193,0)</f>
        <v>0</v>
      </c>
      <c r="K193" s="212" t="s">
        <v>178</v>
      </c>
      <c r="L193" s="30"/>
      <c r="M193" s="134" t="s">
        <v>1</v>
      </c>
      <c r="N193" s="135" t="s">
        <v>39</v>
      </c>
      <c r="O193" s="136">
        <v>2E-3</v>
      </c>
      <c r="P193" s="136">
        <f>O193*H193</f>
        <v>0.14200000000000002</v>
      </c>
      <c r="Q193" s="136">
        <v>5.1000000000000004E-4</v>
      </c>
      <c r="R193" s="136">
        <f>Q193*H193</f>
        <v>3.6210000000000006E-2</v>
      </c>
      <c r="S193" s="136">
        <v>0</v>
      </c>
      <c r="T193" s="137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38" t="s">
        <v>169</v>
      </c>
      <c r="AT193" s="138" t="s">
        <v>165</v>
      </c>
      <c r="AU193" s="138" t="s">
        <v>83</v>
      </c>
      <c r="AY193" s="17" t="s">
        <v>163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7" t="s">
        <v>8</v>
      </c>
      <c r="BK193" s="139">
        <f>ROUND(I193*H193,0)</f>
        <v>0</v>
      </c>
      <c r="BL193" s="17" t="s">
        <v>169</v>
      </c>
      <c r="BM193" s="138" t="s">
        <v>939</v>
      </c>
    </row>
    <row r="194" spans="1:65" s="13" customFormat="1">
      <c r="B194" s="216"/>
      <c r="C194" s="217"/>
      <c r="D194" s="218" t="s">
        <v>171</v>
      </c>
      <c r="E194" s="219" t="s">
        <v>1</v>
      </c>
      <c r="F194" s="220" t="s">
        <v>865</v>
      </c>
      <c r="G194" s="217"/>
      <c r="H194" s="221">
        <v>71</v>
      </c>
      <c r="I194" s="217"/>
      <c r="J194" s="217"/>
      <c r="K194" s="217"/>
      <c r="L194" s="140"/>
      <c r="M194" s="142"/>
      <c r="N194" s="143"/>
      <c r="O194" s="143"/>
      <c r="P194" s="143"/>
      <c r="Q194" s="143"/>
      <c r="R194" s="143"/>
      <c r="S194" s="143"/>
      <c r="T194" s="144"/>
      <c r="AT194" s="141" t="s">
        <v>171</v>
      </c>
      <c r="AU194" s="141" t="s">
        <v>83</v>
      </c>
      <c r="AV194" s="13" t="s">
        <v>83</v>
      </c>
      <c r="AW194" s="13" t="s">
        <v>30</v>
      </c>
      <c r="AX194" s="13" t="s">
        <v>8</v>
      </c>
      <c r="AY194" s="141" t="s">
        <v>163</v>
      </c>
    </row>
    <row r="195" spans="1:65" s="2" customFormat="1" ht="24.2" customHeight="1">
      <c r="A195" s="29"/>
      <c r="B195" s="190"/>
      <c r="C195" s="210" t="s">
        <v>294</v>
      </c>
      <c r="D195" s="210" t="s">
        <v>165</v>
      </c>
      <c r="E195" s="211" t="s">
        <v>940</v>
      </c>
      <c r="F195" s="212" t="s">
        <v>941</v>
      </c>
      <c r="G195" s="213" t="s">
        <v>234</v>
      </c>
      <c r="H195" s="214">
        <v>71</v>
      </c>
      <c r="I195" s="175"/>
      <c r="J195" s="215">
        <f>ROUND(I195*H195,0)</f>
        <v>0</v>
      </c>
      <c r="K195" s="212" t="s">
        <v>178</v>
      </c>
      <c r="L195" s="30"/>
      <c r="M195" s="134" t="s">
        <v>1</v>
      </c>
      <c r="N195" s="135" t="s">
        <v>39</v>
      </c>
      <c r="O195" s="136">
        <v>6.6000000000000003E-2</v>
      </c>
      <c r="P195" s="136">
        <f>O195*H195</f>
        <v>4.6859999999999999</v>
      </c>
      <c r="Q195" s="136">
        <v>0.10373</v>
      </c>
      <c r="R195" s="136">
        <f>Q195*H195</f>
        <v>7.3648300000000004</v>
      </c>
      <c r="S195" s="136">
        <v>0</v>
      </c>
      <c r="T195" s="137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38" t="s">
        <v>169</v>
      </c>
      <c r="AT195" s="138" t="s">
        <v>165</v>
      </c>
      <c r="AU195" s="138" t="s">
        <v>83</v>
      </c>
      <c r="AY195" s="17" t="s">
        <v>163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7" t="s">
        <v>8</v>
      </c>
      <c r="BK195" s="139">
        <f>ROUND(I195*H195,0)</f>
        <v>0</v>
      </c>
      <c r="BL195" s="17" t="s">
        <v>169</v>
      </c>
      <c r="BM195" s="138" t="s">
        <v>942</v>
      </c>
    </row>
    <row r="196" spans="1:65" s="13" customFormat="1">
      <c r="B196" s="216"/>
      <c r="C196" s="217"/>
      <c r="D196" s="218" t="s">
        <v>171</v>
      </c>
      <c r="E196" s="219" t="s">
        <v>1</v>
      </c>
      <c r="F196" s="220" t="s">
        <v>943</v>
      </c>
      <c r="G196" s="217"/>
      <c r="H196" s="221">
        <v>71</v>
      </c>
      <c r="I196" s="217"/>
      <c r="J196" s="217"/>
      <c r="K196" s="217"/>
      <c r="L196" s="140"/>
      <c r="M196" s="142"/>
      <c r="N196" s="143"/>
      <c r="O196" s="143"/>
      <c r="P196" s="143"/>
      <c r="Q196" s="143"/>
      <c r="R196" s="143"/>
      <c r="S196" s="143"/>
      <c r="T196" s="144"/>
      <c r="AT196" s="141" t="s">
        <v>171</v>
      </c>
      <c r="AU196" s="141" t="s">
        <v>83</v>
      </c>
      <c r="AV196" s="13" t="s">
        <v>83</v>
      </c>
      <c r="AW196" s="13" t="s">
        <v>30</v>
      </c>
      <c r="AX196" s="13" t="s">
        <v>74</v>
      </c>
      <c r="AY196" s="141" t="s">
        <v>163</v>
      </c>
    </row>
    <row r="197" spans="1:65" s="14" customFormat="1">
      <c r="B197" s="222"/>
      <c r="C197" s="223"/>
      <c r="D197" s="218" t="s">
        <v>171</v>
      </c>
      <c r="E197" s="224" t="s">
        <v>865</v>
      </c>
      <c r="F197" s="225" t="s">
        <v>944</v>
      </c>
      <c r="G197" s="223"/>
      <c r="H197" s="226">
        <v>71</v>
      </c>
      <c r="I197" s="223"/>
      <c r="J197" s="223"/>
      <c r="K197" s="223"/>
      <c r="L197" s="145"/>
      <c r="M197" s="147"/>
      <c r="N197" s="148"/>
      <c r="O197" s="148"/>
      <c r="P197" s="148"/>
      <c r="Q197" s="148"/>
      <c r="R197" s="148"/>
      <c r="S197" s="148"/>
      <c r="T197" s="149"/>
      <c r="AT197" s="146" t="s">
        <v>171</v>
      </c>
      <c r="AU197" s="146" t="s">
        <v>83</v>
      </c>
      <c r="AV197" s="14" t="s">
        <v>174</v>
      </c>
      <c r="AW197" s="14" t="s">
        <v>30</v>
      </c>
      <c r="AX197" s="14" t="s">
        <v>8</v>
      </c>
      <c r="AY197" s="146" t="s">
        <v>163</v>
      </c>
    </row>
    <row r="198" spans="1:65" s="2" customFormat="1" ht="24.2" customHeight="1">
      <c r="A198" s="29"/>
      <c r="B198" s="190"/>
      <c r="C198" s="210" t="s">
        <v>318</v>
      </c>
      <c r="D198" s="210" t="s">
        <v>165</v>
      </c>
      <c r="E198" s="211" t="s">
        <v>945</v>
      </c>
      <c r="F198" s="212" t="s">
        <v>946</v>
      </c>
      <c r="G198" s="213" t="s">
        <v>234</v>
      </c>
      <c r="H198" s="214">
        <v>40</v>
      </c>
      <c r="I198" s="175"/>
      <c r="J198" s="215">
        <f>ROUND(I198*H198,0)</f>
        <v>0</v>
      </c>
      <c r="K198" s="212" t="s">
        <v>1</v>
      </c>
      <c r="L198" s="30"/>
      <c r="M198" s="134" t="s">
        <v>1</v>
      </c>
      <c r="N198" s="135" t="s">
        <v>39</v>
      </c>
      <c r="O198" s="136">
        <v>0.10100000000000001</v>
      </c>
      <c r="P198" s="136">
        <f>O198*H198</f>
        <v>4.04</v>
      </c>
      <c r="Q198" s="136">
        <v>0.15175</v>
      </c>
      <c r="R198" s="136">
        <f>Q198*H198</f>
        <v>6.07</v>
      </c>
      <c r="S198" s="136">
        <v>0</v>
      </c>
      <c r="T198" s="137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38" t="s">
        <v>169</v>
      </c>
      <c r="AT198" s="138" t="s">
        <v>165</v>
      </c>
      <c r="AU198" s="138" t="s">
        <v>83</v>
      </c>
      <c r="AY198" s="17" t="s">
        <v>163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7" t="s">
        <v>8</v>
      </c>
      <c r="BK198" s="139">
        <f>ROUND(I198*H198,0)</f>
        <v>0</v>
      </c>
      <c r="BL198" s="17" t="s">
        <v>169</v>
      </c>
      <c r="BM198" s="138" t="s">
        <v>947</v>
      </c>
    </row>
    <row r="199" spans="1:65" s="13" customFormat="1">
      <c r="B199" s="216"/>
      <c r="C199" s="217"/>
      <c r="D199" s="218" t="s">
        <v>171</v>
      </c>
      <c r="E199" s="219" t="s">
        <v>1</v>
      </c>
      <c r="F199" s="220" t="s">
        <v>808</v>
      </c>
      <c r="G199" s="217"/>
      <c r="H199" s="221">
        <v>40</v>
      </c>
      <c r="I199" s="217"/>
      <c r="J199" s="217"/>
      <c r="K199" s="217"/>
      <c r="L199" s="140"/>
      <c r="M199" s="142"/>
      <c r="N199" s="143"/>
      <c r="O199" s="143"/>
      <c r="P199" s="143"/>
      <c r="Q199" s="143"/>
      <c r="R199" s="143"/>
      <c r="S199" s="143"/>
      <c r="T199" s="144"/>
      <c r="AT199" s="141" t="s">
        <v>171</v>
      </c>
      <c r="AU199" s="141" t="s">
        <v>83</v>
      </c>
      <c r="AV199" s="13" t="s">
        <v>83</v>
      </c>
      <c r="AW199" s="13" t="s">
        <v>30</v>
      </c>
      <c r="AX199" s="13" t="s">
        <v>8</v>
      </c>
      <c r="AY199" s="141" t="s">
        <v>163</v>
      </c>
    </row>
    <row r="200" spans="1:65" s="2" customFormat="1" ht="24.2" customHeight="1">
      <c r="A200" s="29"/>
      <c r="B200" s="190"/>
      <c r="C200" s="210" t="s">
        <v>323</v>
      </c>
      <c r="D200" s="210" t="s">
        <v>165</v>
      </c>
      <c r="E200" s="211" t="s">
        <v>948</v>
      </c>
      <c r="F200" s="212" t="s">
        <v>949</v>
      </c>
      <c r="G200" s="213" t="s">
        <v>234</v>
      </c>
      <c r="H200" s="214">
        <v>135</v>
      </c>
      <c r="I200" s="175"/>
      <c r="J200" s="215">
        <f>ROUND(I200*H200,0)</f>
        <v>0</v>
      </c>
      <c r="K200" s="212" t="s">
        <v>178</v>
      </c>
      <c r="L200" s="30"/>
      <c r="M200" s="134" t="s">
        <v>1</v>
      </c>
      <c r="N200" s="135" t="s">
        <v>39</v>
      </c>
      <c r="O200" s="136">
        <v>0.78400000000000003</v>
      </c>
      <c r="P200" s="136">
        <f>O200*H200</f>
        <v>105.84</v>
      </c>
      <c r="Q200" s="136">
        <v>8.5650000000000004E-2</v>
      </c>
      <c r="R200" s="136">
        <f>Q200*H200</f>
        <v>11.562750000000001</v>
      </c>
      <c r="S200" s="136">
        <v>0</v>
      </c>
      <c r="T200" s="137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38" t="s">
        <v>169</v>
      </c>
      <c r="AT200" s="138" t="s">
        <v>165</v>
      </c>
      <c r="AU200" s="138" t="s">
        <v>83</v>
      </c>
      <c r="AY200" s="17" t="s">
        <v>163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7" t="s">
        <v>8</v>
      </c>
      <c r="BK200" s="139">
        <f>ROUND(I200*H200,0)</f>
        <v>0</v>
      </c>
      <c r="BL200" s="17" t="s">
        <v>169</v>
      </c>
      <c r="BM200" s="138" t="s">
        <v>950</v>
      </c>
    </row>
    <row r="201" spans="1:65" s="13" customFormat="1">
      <c r="B201" s="216"/>
      <c r="C201" s="217"/>
      <c r="D201" s="218" t="s">
        <v>171</v>
      </c>
      <c r="E201" s="219" t="s">
        <v>1</v>
      </c>
      <c r="F201" s="220" t="s">
        <v>951</v>
      </c>
      <c r="G201" s="217"/>
      <c r="H201" s="221">
        <v>135</v>
      </c>
      <c r="I201" s="217"/>
      <c r="J201" s="217"/>
      <c r="K201" s="217"/>
      <c r="L201" s="140"/>
      <c r="M201" s="142"/>
      <c r="N201" s="143"/>
      <c r="O201" s="143"/>
      <c r="P201" s="143"/>
      <c r="Q201" s="143"/>
      <c r="R201" s="143"/>
      <c r="S201" s="143"/>
      <c r="T201" s="144"/>
      <c r="AT201" s="141" t="s">
        <v>171</v>
      </c>
      <c r="AU201" s="141" t="s">
        <v>83</v>
      </c>
      <c r="AV201" s="13" t="s">
        <v>83</v>
      </c>
      <c r="AW201" s="13" t="s">
        <v>30</v>
      </c>
      <c r="AX201" s="13" t="s">
        <v>74</v>
      </c>
      <c r="AY201" s="141" t="s">
        <v>163</v>
      </c>
    </row>
    <row r="202" spans="1:65" s="14" customFormat="1">
      <c r="B202" s="222"/>
      <c r="C202" s="223"/>
      <c r="D202" s="218" t="s">
        <v>171</v>
      </c>
      <c r="E202" s="224" t="s">
        <v>538</v>
      </c>
      <c r="F202" s="225" t="s">
        <v>952</v>
      </c>
      <c r="G202" s="223"/>
      <c r="H202" s="226">
        <v>135</v>
      </c>
      <c r="I202" s="223"/>
      <c r="J202" s="223"/>
      <c r="K202" s="223"/>
      <c r="L202" s="145"/>
      <c r="M202" s="147"/>
      <c r="N202" s="148"/>
      <c r="O202" s="148"/>
      <c r="P202" s="148"/>
      <c r="Q202" s="148"/>
      <c r="R202" s="148"/>
      <c r="S202" s="148"/>
      <c r="T202" s="149"/>
      <c r="AT202" s="146" t="s">
        <v>171</v>
      </c>
      <c r="AU202" s="146" t="s">
        <v>83</v>
      </c>
      <c r="AV202" s="14" t="s">
        <v>174</v>
      </c>
      <c r="AW202" s="14" t="s">
        <v>30</v>
      </c>
      <c r="AX202" s="14" t="s">
        <v>8</v>
      </c>
      <c r="AY202" s="146" t="s">
        <v>163</v>
      </c>
    </row>
    <row r="203" spans="1:65" s="2" customFormat="1" ht="24.2" customHeight="1">
      <c r="A203" s="29"/>
      <c r="B203" s="190"/>
      <c r="C203" s="227" t="s">
        <v>327</v>
      </c>
      <c r="D203" s="227" t="s">
        <v>238</v>
      </c>
      <c r="E203" s="228" t="s">
        <v>953</v>
      </c>
      <c r="F203" s="229" t="s">
        <v>954</v>
      </c>
      <c r="G203" s="230" t="s">
        <v>234</v>
      </c>
      <c r="H203" s="231">
        <v>112.5</v>
      </c>
      <c r="I203" s="176"/>
      <c r="J203" s="232">
        <f>ROUND(I203*H203,0)</f>
        <v>0</v>
      </c>
      <c r="K203" s="229" t="s">
        <v>1</v>
      </c>
      <c r="L203" s="150"/>
      <c r="M203" s="151" t="s">
        <v>1</v>
      </c>
      <c r="N203" s="152" t="s">
        <v>39</v>
      </c>
      <c r="O203" s="136">
        <v>0</v>
      </c>
      <c r="P203" s="136">
        <f>O203*H203</f>
        <v>0</v>
      </c>
      <c r="Q203" s="136">
        <v>0.15</v>
      </c>
      <c r="R203" s="136">
        <f>Q203*H203</f>
        <v>16.875</v>
      </c>
      <c r="S203" s="136">
        <v>0</v>
      </c>
      <c r="T203" s="137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38" t="s">
        <v>201</v>
      </c>
      <c r="AT203" s="138" t="s">
        <v>238</v>
      </c>
      <c r="AU203" s="138" t="s">
        <v>83</v>
      </c>
      <c r="AY203" s="17" t="s">
        <v>163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7" t="s">
        <v>8</v>
      </c>
      <c r="BK203" s="139">
        <f>ROUND(I203*H203,0)</f>
        <v>0</v>
      </c>
      <c r="BL203" s="17" t="s">
        <v>169</v>
      </c>
      <c r="BM203" s="138" t="s">
        <v>955</v>
      </c>
    </row>
    <row r="204" spans="1:65" s="13" customFormat="1">
      <c r="B204" s="216"/>
      <c r="C204" s="217"/>
      <c r="D204" s="218" t="s">
        <v>171</v>
      </c>
      <c r="E204" s="219" t="s">
        <v>1</v>
      </c>
      <c r="F204" s="220" t="s">
        <v>956</v>
      </c>
      <c r="G204" s="217"/>
      <c r="H204" s="221">
        <v>112.5</v>
      </c>
      <c r="I204" s="217"/>
      <c r="J204" s="217"/>
      <c r="K204" s="217"/>
      <c r="L204" s="140"/>
      <c r="M204" s="142"/>
      <c r="N204" s="143"/>
      <c r="O204" s="143"/>
      <c r="P204" s="143"/>
      <c r="Q204" s="143"/>
      <c r="R204" s="143"/>
      <c r="S204" s="143"/>
      <c r="T204" s="144"/>
      <c r="AT204" s="141" t="s">
        <v>171</v>
      </c>
      <c r="AU204" s="141" t="s">
        <v>83</v>
      </c>
      <c r="AV204" s="13" t="s">
        <v>83</v>
      </c>
      <c r="AW204" s="13" t="s">
        <v>30</v>
      </c>
      <c r="AX204" s="13" t="s">
        <v>8</v>
      </c>
      <c r="AY204" s="141" t="s">
        <v>163</v>
      </c>
    </row>
    <row r="205" spans="1:65" s="2" customFormat="1" ht="14.45" customHeight="1">
      <c r="A205" s="29"/>
      <c r="B205" s="190"/>
      <c r="C205" s="227" t="s">
        <v>332</v>
      </c>
      <c r="D205" s="227" t="s">
        <v>238</v>
      </c>
      <c r="E205" s="228" t="s">
        <v>957</v>
      </c>
      <c r="F205" s="229" t="s">
        <v>958</v>
      </c>
      <c r="G205" s="230" t="s">
        <v>234</v>
      </c>
      <c r="H205" s="231">
        <v>22.8</v>
      </c>
      <c r="I205" s="176"/>
      <c r="J205" s="232">
        <f>ROUND(I205*H205,0)</f>
        <v>0</v>
      </c>
      <c r="K205" s="229" t="s">
        <v>178</v>
      </c>
      <c r="L205" s="150"/>
      <c r="M205" s="151" t="s">
        <v>1</v>
      </c>
      <c r="N205" s="152" t="s">
        <v>39</v>
      </c>
      <c r="O205" s="136">
        <v>0</v>
      </c>
      <c r="P205" s="136">
        <f>O205*H205</f>
        <v>0</v>
      </c>
      <c r="Q205" s="136">
        <v>0.15</v>
      </c>
      <c r="R205" s="136">
        <f>Q205*H205</f>
        <v>3.42</v>
      </c>
      <c r="S205" s="136">
        <v>0</v>
      </c>
      <c r="T205" s="137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38" t="s">
        <v>201</v>
      </c>
      <c r="AT205" s="138" t="s">
        <v>238</v>
      </c>
      <c r="AU205" s="138" t="s">
        <v>83</v>
      </c>
      <c r="AY205" s="17" t="s">
        <v>163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7" t="s">
        <v>8</v>
      </c>
      <c r="BK205" s="139">
        <f>ROUND(I205*H205,0)</f>
        <v>0</v>
      </c>
      <c r="BL205" s="17" t="s">
        <v>169</v>
      </c>
      <c r="BM205" s="138" t="s">
        <v>959</v>
      </c>
    </row>
    <row r="206" spans="1:65" s="13" customFormat="1">
      <c r="B206" s="216"/>
      <c r="C206" s="217"/>
      <c r="D206" s="218" t="s">
        <v>171</v>
      </c>
      <c r="E206" s="219" t="s">
        <v>1</v>
      </c>
      <c r="F206" s="220" t="s">
        <v>960</v>
      </c>
      <c r="G206" s="217"/>
      <c r="H206" s="221">
        <v>12.5</v>
      </c>
      <c r="I206" s="217"/>
      <c r="J206" s="217"/>
      <c r="K206" s="217"/>
      <c r="L206" s="140"/>
      <c r="M206" s="142"/>
      <c r="N206" s="143"/>
      <c r="O206" s="143"/>
      <c r="P206" s="143"/>
      <c r="Q206" s="143"/>
      <c r="R206" s="143"/>
      <c r="S206" s="143"/>
      <c r="T206" s="144"/>
      <c r="AT206" s="141" t="s">
        <v>171</v>
      </c>
      <c r="AU206" s="141" t="s">
        <v>83</v>
      </c>
      <c r="AV206" s="13" t="s">
        <v>83</v>
      </c>
      <c r="AW206" s="13" t="s">
        <v>30</v>
      </c>
      <c r="AX206" s="13" t="s">
        <v>74</v>
      </c>
      <c r="AY206" s="141" t="s">
        <v>163</v>
      </c>
    </row>
    <row r="207" spans="1:65" s="13" customFormat="1">
      <c r="B207" s="216"/>
      <c r="C207" s="217"/>
      <c r="D207" s="218" t="s">
        <v>171</v>
      </c>
      <c r="E207" s="219" t="s">
        <v>1</v>
      </c>
      <c r="F207" s="220" t="s">
        <v>961</v>
      </c>
      <c r="G207" s="217"/>
      <c r="H207" s="221">
        <v>10.3</v>
      </c>
      <c r="I207" s="217"/>
      <c r="J207" s="217"/>
      <c r="K207" s="217"/>
      <c r="L207" s="140"/>
      <c r="M207" s="142"/>
      <c r="N207" s="143"/>
      <c r="O207" s="143"/>
      <c r="P207" s="143"/>
      <c r="Q207" s="143"/>
      <c r="R207" s="143"/>
      <c r="S207" s="143"/>
      <c r="T207" s="144"/>
      <c r="AT207" s="141" t="s">
        <v>171</v>
      </c>
      <c r="AU207" s="141" t="s">
        <v>83</v>
      </c>
      <c r="AV207" s="13" t="s">
        <v>83</v>
      </c>
      <c r="AW207" s="13" t="s">
        <v>30</v>
      </c>
      <c r="AX207" s="13" t="s">
        <v>74</v>
      </c>
      <c r="AY207" s="141" t="s">
        <v>163</v>
      </c>
    </row>
    <row r="208" spans="1:65" s="14" customFormat="1">
      <c r="B208" s="222"/>
      <c r="C208" s="223"/>
      <c r="D208" s="218" t="s">
        <v>171</v>
      </c>
      <c r="E208" s="224" t="s">
        <v>1</v>
      </c>
      <c r="F208" s="225" t="s">
        <v>173</v>
      </c>
      <c r="G208" s="223"/>
      <c r="H208" s="226">
        <v>22.8</v>
      </c>
      <c r="I208" s="223"/>
      <c r="J208" s="223"/>
      <c r="K208" s="223"/>
      <c r="L208" s="145"/>
      <c r="M208" s="147"/>
      <c r="N208" s="148"/>
      <c r="O208" s="148"/>
      <c r="P208" s="148"/>
      <c r="Q208" s="148"/>
      <c r="R208" s="148"/>
      <c r="S208" s="148"/>
      <c r="T208" s="149"/>
      <c r="AT208" s="146" t="s">
        <v>171</v>
      </c>
      <c r="AU208" s="146" t="s">
        <v>83</v>
      </c>
      <c r="AV208" s="14" t="s">
        <v>174</v>
      </c>
      <c r="AW208" s="14" t="s">
        <v>30</v>
      </c>
      <c r="AX208" s="14" t="s">
        <v>8</v>
      </c>
      <c r="AY208" s="146" t="s">
        <v>163</v>
      </c>
    </row>
    <row r="209" spans="1:65" s="12" customFormat="1" ht="22.9" customHeight="1">
      <c r="B209" s="203"/>
      <c r="C209" s="204"/>
      <c r="D209" s="205" t="s">
        <v>73</v>
      </c>
      <c r="E209" s="208" t="s">
        <v>206</v>
      </c>
      <c r="F209" s="208" t="s">
        <v>379</v>
      </c>
      <c r="G209" s="204"/>
      <c r="H209" s="204"/>
      <c r="I209" s="204"/>
      <c r="J209" s="209">
        <f>BK209</f>
        <v>0</v>
      </c>
      <c r="K209" s="204"/>
      <c r="L209" s="126"/>
      <c r="M209" s="128"/>
      <c r="N209" s="129"/>
      <c r="O209" s="129"/>
      <c r="P209" s="130">
        <f>SUM(P210:P235)</f>
        <v>463.50640000000004</v>
      </c>
      <c r="Q209" s="129"/>
      <c r="R209" s="130">
        <f>SUM(R210:R235)</f>
        <v>29.925997799999998</v>
      </c>
      <c r="S209" s="129"/>
      <c r="T209" s="131">
        <f>SUM(T210:T235)</f>
        <v>88</v>
      </c>
      <c r="AR209" s="127" t="s">
        <v>8</v>
      </c>
      <c r="AT209" s="132" t="s">
        <v>73</v>
      </c>
      <c r="AU209" s="132" t="s">
        <v>8</v>
      </c>
      <c r="AY209" s="127" t="s">
        <v>163</v>
      </c>
      <c r="BK209" s="133">
        <f>SUM(BK210:BK235)</f>
        <v>0</v>
      </c>
    </row>
    <row r="210" spans="1:65" s="2" customFormat="1" ht="24.2" customHeight="1">
      <c r="A210" s="29"/>
      <c r="B210" s="190"/>
      <c r="C210" s="210" t="s">
        <v>336</v>
      </c>
      <c r="D210" s="210" t="s">
        <v>165</v>
      </c>
      <c r="E210" s="211" t="s">
        <v>962</v>
      </c>
      <c r="F210" s="212" t="s">
        <v>963</v>
      </c>
      <c r="G210" s="213" t="s">
        <v>246</v>
      </c>
      <c r="H210" s="214">
        <v>5.5</v>
      </c>
      <c r="I210" s="175"/>
      <c r="J210" s="215">
        <f>ROUND(I210*H210,0)</f>
        <v>0</v>
      </c>
      <c r="K210" s="212" t="s">
        <v>178</v>
      </c>
      <c r="L210" s="30"/>
      <c r="M210" s="134" t="s">
        <v>1</v>
      </c>
      <c r="N210" s="135" t="s">
        <v>39</v>
      </c>
      <c r="O210" s="136">
        <v>0.13600000000000001</v>
      </c>
      <c r="P210" s="136">
        <f>O210*H210</f>
        <v>0.748</v>
      </c>
      <c r="Q210" s="136">
        <v>8.0876400000000001E-2</v>
      </c>
      <c r="R210" s="136">
        <f>Q210*H210</f>
        <v>0.4448202</v>
      </c>
      <c r="S210" s="136">
        <v>0</v>
      </c>
      <c r="T210" s="137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38" t="s">
        <v>169</v>
      </c>
      <c r="AT210" s="138" t="s">
        <v>165</v>
      </c>
      <c r="AU210" s="138" t="s">
        <v>83</v>
      </c>
      <c r="AY210" s="17" t="s">
        <v>163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7" t="s">
        <v>8</v>
      </c>
      <c r="BK210" s="139">
        <f>ROUND(I210*H210,0)</f>
        <v>0</v>
      </c>
      <c r="BL210" s="17" t="s">
        <v>169</v>
      </c>
      <c r="BM210" s="138" t="s">
        <v>964</v>
      </c>
    </row>
    <row r="211" spans="1:65" s="13" customFormat="1">
      <c r="B211" s="216"/>
      <c r="C211" s="217"/>
      <c r="D211" s="218" t="s">
        <v>171</v>
      </c>
      <c r="E211" s="219" t="s">
        <v>1</v>
      </c>
      <c r="F211" s="220" t="s">
        <v>965</v>
      </c>
      <c r="G211" s="217"/>
      <c r="H211" s="221">
        <v>5.5</v>
      </c>
      <c r="I211" s="217"/>
      <c r="J211" s="217"/>
      <c r="K211" s="217"/>
      <c r="L211" s="140"/>
      <c r="M211" s="142"/>
      <c r="N211" s="143"/>
      <c r="O211" s="143"/>
      <c r="P211" s="143"/>
      <c r="Q211" s="143"/>
      <c r="R211" s="143"/>
      <c r="S211" s="143"/>
      <c r="T211" s="144"/>
      <c r="AT211" s="141" t="s">
        <v>171</v>
      </c>
      <c r="AU211" s="141" t="s">
        <v>83</v>
      </c>
      <c r="AV211" s="13" t="s">
        <v>83</v>
      </c>
      <c r="AW211" s="13" t="s">
        <v>30</v>
      </c>
      <c r="AX211" s="13" t="s">
        <v>8</v>
      </c>
      <c r="AY211" s="141" t="s">
        <v>163</v>
      </c>
    </row>
    <row r="212" spans="1:65" s="2" customFormat="1" ht="14.45" customHeight="1">
      <c r="A212" s="29"/>
      <c r="B212" s="190"/>
      <c r="C212" s="227" t="s">
        <v>342</v>
      </c>
      <c r="D212" s="227" t="s">
        <v>238</v>
      </c>
      <c r="E212" s="228" t="s">
        <v>966</v>
      </c>
      <c r="F212" s="229" t="s">
        <v>967</v>
      </c>
      <c r="G212" s="230" t="s">
        <v>246</v>
      </c>
      <c r="H212" s="231">
        <v>5.5549999999999997</v>
      </c>
      <c r="I212" s="176"/>
      <c r="J212" s="232">
        <f>ROUND(I212*H212,0)</f>
        <v>0</v>
      </c>
      <c r="K212" s="229" t="s">
        <v>178</v>
      </c>
      <c r="L212" s="150"/>
      <c r="M212" s="151" t="s">
        <v>1</v>
      </c>
      <c r="N212" s="152" t="s">
        <v>39</v>
      </c>
      <c r="O212" s="136">
        <v>0</v>
      </c>
      <c r="P212" s="136">
        <f>O212*H212</f>
        <v>0</v>
      </c>
      <c r="Q212" s="136">
        <v>4.5999999999999999E-2</v>
      </c>
      <c r="R212" s="136">
        <f>Q212*H212</f>
        <v>0.25552999999999998</v>
      </c>
      <c r="S212" s="136">
        <v>0</v>
      </c>
      <c r="T212" s="137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38" t="s">
        <v>201</v>
      </c>
      <c r="AT212" s="138" t="s">
        <v>238</v>
      </c>
      <c r="AU212" s="138" t="s">
        <v>83</v>
      </c>
      <c r="AY212" s="17" t="s">
        <v>163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7" t="s">
        <v>8</v>
      </c>
      <c r="BK212" s="139">
        <f>ROUND(I212*H212,0)</f>
        <v>0</v>
      </c>
      <c r="BL212" s="17" t="s">
        <v>169</v>
      </c>
      <c r="BM212" s="138" t="s">
        <v>968</v>
      </c>
    </row>
    <row r="213" spans="1:65" s="13" customFormat="1">
      <c r="B213" s="216"/>
      <c r="C213" s="217"/>
      <c r="D213" s="218" t="s">
        <v>171</v>
      </c>
      <c r="E213" s="219" t="s">
        <v>1</v>
      </c>
      <c r="F213" s="220" t="s">
        <v>969</v>
      </c>
      <c r="G213" s="217"/>
      <c r="H213" s="221">
        <v>5.5549999999999997</v>
      </c>
      <c r="I213" s="217"/>
      <c r="J213" s="217"/>
      <c r="K213" s="217"/>
      <c r="L213" s="140"/>
      <c r="M213" s="142"/>
      <c r="N213" s="143"/>
      <c r="O213" s="143"/>
      <c r="P213" s="143"/>
      <c r="Q213" s="143"/>
      <c r="R213" s="143"/>
      <c r="S213" s="143"/>
      <c r="T213" s="144"/>
      <c r="AT213" s="141" t="s">
        <v>171</v>
      </c>
      <c r="AU213" s="141" t="s">
        <v>83</v>
      </c>
      <c r="AV213" s="13" t="s">
        <v>83</v>
      </c>
      <c r="AW213" s="13" t="s">
        <v>30</v>
      </c>
      <c r="AX213" s="13" t="s">
        <v>8</v>
      </c>
      <c r="AY213" s="141" t="s">
        <v>163</v>
      </c>
    </row>
    <row r="214" spans="1:65" s="2" customFormat="1" ht="24.2" customHeight="1">
      <c r="A214" s="29"/>
      <c r="B214" s="190"/>
      <c r="C214" s="210" t="s">
        <v>357</v>
      </c>
      <c r="D214" s="210" t="s">
        <v>165</v>
      </c>
      <c r="E214" s="211" t="s">
        <v>970</v>
      </c>
      <c r="F214" s="212" t="s">
        <v>971</v>
      </c>
      <c r="G214" s="213" t="s">
        <v>246</v>
      </c>
      <c r="H214" s="214">
        <v>5</v>
      </c>
      <c r="I214" s="175"/>
      <c r="J214" s="215">
        <f>ROUND(I214*H214,0)</f>
        <v>0</v>
      </c>
      <c r="K214" s="212" t="s">
        <v>178</v>
      </c>
      <c r="L214" s="30"/>
      <c r="M214" s="134" t="s">
        <v>1</v>
      </c>
      <c r="N214" s="135" t="s">
        <v>39</v>
      </c>
      <c r="O214" s="136">
        <v>0.26800000000000002</v>
      </c>
      <c r="P214" s="136">
        <f>O214*H214</f>
        <v>1.34</v>
      </c>
      <c r="Q214" s="136">
        <v>0.15539952000000001</v>
      </c>
      <c r="R214" s="136">
        <f>Q214*H214</f>
        <v>0.77699760000000007</v>
      </c>
      <c r="S214" s="136">
        <v>0</v>
      </c>
      <c r="T214" s="137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38" t="s">
        <v>169</v>
      </c>
      <c r="AT214" s="138" t="s">
        <v>165</v>
      </c>
      <c r="AU214" s="138" t="s">
        <v>83</v>
      </c>
      <c r="AY214" s="17" t="s">
        <v>163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7" t="s">
        <v>8</v>
      </c>
      <c r="BK214" s="139">
        <f>ROUND(I214*H214,0)</f>
        <v>0</v>
      </c>
      <c r="BL214" s="17" t="s">
        <v>169</v>
      </c>
      <c r="BM214" s="138" t="s">
        <v>972</v>
      </c>
    </row>
    <row r="215" spans="1:65" s="13" customFormat="1">
      <c r="B215" s="216"/>
      <c r="C215" s="217"/>
      <c r="D215" s="218" t="s">
        <v>171</v>
      </c>
      <c r="E215" s="219" t="s">
        <v>1</v>
      </c>
      <c r="F215" s="220" t="s">
        <v>973</v>
      </c>
      <c r="G215" s="217"/>
      <c r="H215" s="221">
        <v>5</v>
      </c>
      <c r="I215" s="217"/>
      <c r="J215" s="217"/>
      <c r="K215" s="217"/>
      <c r="L215" s="140"/>
      <c r="M215" s="142"/>
      <c r="N215" s="143"/>
      <c r="O215" s="143"/>
      <c r="P215" s="143"/>
      <c r="Q215" s="143"/>
      <c r="R215" s="143"/>
      <c r="S215" s="143"/>
      <c r="T215" s="144"/>
      <c r="AT215" s="141" t="s">
        <v>171</v>
      </c>
      <c r="AU215" s="141" t="s">
        <v>83</v>
      </c>
      <c r="AV215" s="13" t="s">
        <v>83</v>
      </c>
      <c r="AW215" s="13" t="s">
        <v>30</v>
      </c>
      <c r="AX215" s="13" t="s">
        <v>8</v>
      </c>
      <c r="AY215" s="141" t="s">
        <v>163</v>
      </c>
    </row>
    <row r="216" spans="1:65" s="2" customFormat="1" ht="14.45" customHeight="1">
      <c r="A216" s="29"/>
      <c r="B216" s="190"/>
      <c r="C216" s="227" t="s">
        <v>364</v>
      </c>
      <c r="D216" s="227" t="s">
        <v>238</v>
      </c>
      <c r="E216" s="228" t="s">
        <v>974</v>
      </c>
      <c r="F216" s="229" t="s">
        <v>975</v>
      </c>
      <c r="G216" s="230" t="s">
        <v>246</v>
      </c>
      <c r="H216" s="231">
        <v>5.05</v>
      </c>
      <c r="I216" s="176"/>
      <c r="J216" s="232">
        <f>ROUND(I216*H216,0)</f>
        <v>0</v>
      </c>
      <c r="K216" s="229" t="s">
        <v>178</v>
      </c>
      <c r="L216" s="150"/>
      <c r="M216" s="151" t="s">
        <v>1</v>
      </c>
      <c r="N216" s="152" t="s">
        <v>39</v>
      </c>
      <c r="O216" s="136">
        <v>0</v>
      </c>
      <c r="P216" s="136">
        <f>O216*H216</f>
        <v>0</v>
      </c>
      <c r="Q216" s="136">
        <v>0.08</v>
      </c>
      <c r="R216" s="136">
        <f>Q216*H216</f>
        <v>0.40399999999999997</v>
      </c>
      <c r="S216" s="136">
        <v>0</v>
      </c>
      <c r="T216" s="137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38" t="s">
        <v>201</v>
      </c>
      <c r="AT216" s="138" t="s">
        <v>238</v>
      </c>
      <c r="AU216" s="138" t="s">
        <v>83</v>
      </c>
      <c r="AY216" s="17" t="s">
        <v>163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7" t="s">
        <v>8</v>
      </c>
      <c r="BK216" s="139">
        <f>ROUND(I216*H216,0)</f>
        <v>0</v>
      </c>
      <c r="BL216" s="17" t="s">
        <v>169</v>
      </c>
      <c r="BM216" s="138" t="s">
        <v>976</v>
      </c>
    </row>
    <row r="217" spans="1:65" s="13" customFormat="1">
      <c r="B217" s="216"/>
      <c r="C217" s="217"/>
      <c r="D217" s="218" t="s">
        <v>171</v>
      </c>
      <c r="E217" s="219" t="s">
        <v>1</v>
      </c>
      <c r="F217" s="220" t="s">
        <v>977</v>
      </c>
      <c r="G217" s="217"/>
      <c r="H217" s="221">
        <v>5.05</v>
      </c>
      <c r="I217" s="217"/>
      <c r="J217" s="217"/>
      <c r="K217" s="217"/>
      <c r="L217" s="140"/>
      <c r="M217" s="142"/>
      <c r="N217" s="143"/>
      <c r="O217" s="143"/>
      <c r="P217" s="143"/>
      <c r="Q217" s="143"/>
      <c r="R217" s="143"/>
      <c r="S217" s="143"/>
      <c r="T217" s="144"/>
      <c r="AT217" s="141" t="s">
        <v>171</v>
      </c>
      <c r="AU217" s="141" t="s">
        <v>83</v>
      </c>
      <c r="AV217" s="13" t="s">
        <v>83</v>
      </c>
      <c r="AW217" s="13" t="s">
        <v>30</v>
      </c>
      <c r="AX217" s="13" t="s">
        <v>8</v>
      </c>
      <c r="AY217" s="141" t="s">
        <v>163</v>
      </c>
    </row>
    <row r="218" spans="1:65" s="2" customFormat="1" ht="24.2" customHeight="1">
      <c r="A218" s="29"/>
      <c r="B218" s="190"/>
      <c r="C218" s="210" t="s">
        <v>368</v>
      </c>
      <c r="D218" s="210" t="s">
        <v>165</v>
      </c>
      <c r="E218" s="211" t="s">
        <v>978</v>
      </c>
      <c r="F218" s="212" t="s">
        <v>979</v>
      </c>
      <c r="G218" s="213" t="s">
        <v>246</v>
      </c>
      <c r="H218" s="214">
        <v>107</v>
      </c>
      <c r="I218" s="175"/>
      <c r="J218" s="215">
        <f>ROUND(I218*H218,0)</f>
        <v>0</v>
      </c>
      <c r="K218" s="212" t="s">
        <v>178</v>
      </c>
      <c r="L218" s="30"/>
      <c r="M218" s="134" t="s">
        <v>1</v>
      </c>
      <c r="N218" s="135" t="s">
        <v>39</v>
      </c>
      <c r="O218" s="136">
        <v>0.14000000000000001</v>
      </c>
      <c r="P218" s="136">
        <f>O218*H218</f>
        <v>14.980000000000002</v>
      </c>
      <c r="Q218" s="136">
        <v>0.10094599999999999</v>
      </c>
      <c r="R218" s="136">
        <f>Q218*H218</f>
        <v>10.801221999999999</v>
      </c>
      <c r="S218" s="136">
        <v>0</v>
      </c>
      <c r="T218" s="137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38" t="s">
        <v>169</v>
      </c>
      <c r="AT218" s="138" t="s">
        <v>165</v>
      </c>
      <c r="AU218" s="138" t="s">
        <v>83</v>
      </c>
      <c r="AY218" s="17" t="s">
        <v>163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7" t="s">
        <v>8</v>
      </c>
      <c r="BK218" s="139">
        <f>ROUND(I218*H218,0)</f>
        <v>0</v>
      </c>
      <c r="BL218" s="17" t="s">
        <v>169</v>
      </c>
      <c r="BM218" s="138" t="s">
        <v>980</v>
      </c>
    </row>
    <row r="219" spans="1:65" s="13" customFormat="1">
      <c r="B219" s="216"/>
      <c r="C219" s="217"/>
      <c r="D219" s="218" t="s">
        <v>171</v>
      </c>
      <c r="E219" s="219" t="s">
        <v>1</v>
      </c>
      <c r="F219" s="220" t="s">
        <v>981</v>
      </c>
      <c r="G219" s="217"/>
      <c r="H219" s="221">
        <v>107</v>
      </c>
      <c r="I219" s="217"/>
      <c r="J219" s="217"/>
      <c r="K219" s="217"/>
      <c r="L219" s="140"/>
      <c r="M219" s="142"/>
      <c r="N219" s="143"/>
      <c r="O219" s="143"/>
      <c r="P219" s="143"/>
      <c r="Q219" s="143"/>
      <c r="R219" s="143"/>
      <c r="S219" s="143"/>
      <c r="T219" s="144"/>
      <c r="AT219" s="141" t="s">
        <v>171</v>
      </c>
      <c r="AU219" s="141" t="s">
        <v>83</v>
      </c>
      <c r="AV219" s="13" t="s">
        <v>83</v>
      </c>
      <c r="AW219" s="13" t="s">
        <v>30</v>
      </c>
      <c r="AX219" s="13" t="s">
        <v>8</v>
      </c>
      <c r="AY219" s="141" t="s">
        <v>163</v>
      </c>
    </row>
    <row r="220" spans="1:65" s="2" customFormat="1" ht="14.45" customHeight="1">
      <c r="A220" s="29"/>
      <c r="B220" s="190"/>
      <c r="C220" s="227" t="s">
        <v>374</v>
      </c>
      <c r="D220" s="227" t="s">
        <v>238</v>
      </c>
      <c r="E220" s="228" t="s">
        <v>982</v>
      </c>
      <c r="F220" s="229" t="s">
        <v>983</v>
      </c>
      <c r="G220" s="230" t="s">
        <v>246</v>
      </c>
      <c r="H220" s="231">
        <v>108.07</v>
      </c>
      <c r="I220" s="176"/>
      <c r="J220" s="232">
        <f>ROUND(I220*H220,0)</f>
        <v>0</v>
      </c>
      <c r="K220" s="229" t="s">
        <v>178</v>
      </c>
      <c r="L220" s="150"/>
      <c r="M220" s="151" t="s">
        <v>1</v>
      </c>
      <c r="N220" s="152" t="s">
        <v>39</v>
      </c>
      <c r="O220" s="136">
        <v>0</v>
      </c>
      <c r="P220" s="136">
        <f>O220*H220</f>
        <v>0</v>
      </c>
      <c r="Q220" s="136">
        <v>4.8000000000000001E-2</v>
      </c>
      <c r="R220" s="136">
        <f>Q220*H220</f>
        <v>5.18736</v>
      </c>
      <c r="S220" s="136">
        <v>0</v>
      </c>
      <c r="T220" s="137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38" t="s">
        <v>201</v>
      </c>
      <c r="AT220" s="138" t="s">
        <v>238</v>
      </c>
      <c r="AU220" s="138" t="s">
        <v>83</v>
      </c>
      <c r="AY220" s="17" t="s">
        <v>163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7" t="s">
        <v>8</v>
      </c>
      <c r="BK220" s="139">
        <f>ROUND(I220*H220,0)</f>
        <v>0</v>
      </c>
      <c r="BL220" s="17" t="s">
        <v>169</v>
      </c>
      <c r="BM220" s="138" t="s">
        <v>984</v>
      </c>
    </row>
    <row r="221" spans="1:65" s="13" customFormat="1">
      <c r="B221" s="216"/>
      <c r="C221" s="217"/>
      <c r="D221" s="218" t="s">
        <v>171</v>
      </c>
      <c r="E221" s="219" t="s">
        <v>1</v>
      </c>
      <c r="F221" s="220" t="s">
        <v>985</v>
      </c>
      <c r="G221" s="217"/>
      <c r="H221" s="221">
        <v>108.07</v>
      </c>
      <c r="I221" s="217"/>
      <c r="J221" s="217"/>
      <c r="K221" s="217"/>
      <c r="L221" s="140"/>
      <c r="M221" s="142"/>
      <c r="N221" s="143"/>
      <c r="O221" s="143"/>
      <c r="P221" s="143"/>
      <c r="Q221" s="143"/>
      <c r="R221" s="143"/>
      <c r="S221" s="143"/>
      <c r="T221" s="144"/>
      <c r="AT221" s="141" t="s">
        <v>171</v>
      </c>
      <c r="AU221" s="141" t="s">
        <v>83</v>
      </c>
      <c r="AV221" s="13" t="s">
        <v>83</v>
      </c>
      <c r="AW221" s="13" t="s">
        <v>30</v>
      </c>
      <c r="AX221" s="13" t="s">
        <v>8</v>
      </c>
      <c r="AY221" s="141" t="s">
        <v>163</v>
      </c>
    </row>
    <row r="222" spans="1:65" s="2" customFormat="1" ht="24.2" customHeight="1">
      <c r="A222" s="29"/>
      <c r="B222" s="190"/>
      <c r="C222" s="210" t="s">
        <v>380</v>
      </c>
      <c r="D222" s="210" t="s">
        <v>165</v>
      </c>
      <c r="E222" s="211" t="s">
        <v>986</v>
      </c>
      <c r="F222" s="212" t="s">
        <v>987</v>
      </c>
      <c r="G222" s="213" t="s">
        <v>168</v>
      </c>
      <c r="H222" s="214">
        <v>5.2</v>
      </c>
      <c r="I222" s="175"/>
      <c r="J222" s="215">
        <f>ROUND(I222*H222,0)</f>
        <v>0</v>
      </c>
      <c r="K222" s="212" t="s">
        <v>178</v>
      </c>
      <c r="L222" s="30"/>
      <c r="M222" s="134" t="s">
        <v>1</v>
      </c>
      <c r="N222" s="135" t="s">
        <v>39</v>
      </c>
      <c r="O222" s="136">
        <v>1.4419999999999999</v>
      </c>
      <c r="P222" s="136">
        <f>O222*H222</f>
        <v>7.4984000000000002</v>
      </c>
      <c r="Q222" s="136">
        <v>2.2563399999999998</v>
      </c>
      <c r="R222" s="136">
        <f>Q222*H222</f>
        <v>11.732968</v>
      </c>
      <c r="S222" s="136">
        <v>0</v>
      </c>
      <c r="T222" s="137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38" t="s">
        <v>169</v>
      </c>
      <c r="AT222" s="138" t="s">
        <v>165</v>
      </c>
      <c r="AU222" s="138" t="s">
        <v>83</v>
      </c>
      <c r="AY222" s="17" t="s">
        <v>163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7" t="s">
        <v>8</v>
      </c>
      <c r="BK222" s="139">
        <f>ROUND(I222*H222,0)</f>
        <v>0</v>
      </c>
      <c r="BL222" s="17" t="s">
        <v>169</v>
      </c>
      <c r="BM222" s="138" t="s">
        <v>988</v>
      </c>
    </row>
    <row r="223" spans="1:65" s="13" customFormat="1">
      <c r="B223" s="216"/>
      <c r="C223" s="217"/>
      <c r="D223" s="218" t="s">
        <v>171</v>
      </c>
      <c r="E223" s="219" t="s">
        <v>1</v>
      </c>
      <c r="F223" s="220" t="s">
        <v>989</v>
      </c>
      <c r="G223" s="217"/>
      <c r="H223" s="221">
        <v>5.2</v>
      </c>
      <c r="I223" s="217"/>
      <c r="J223" s="217"/>
      <c r="K223" s="217"/>
      <c r="L223" s="140"/>
      <c r="M223" s="142"/>
      <c r="N223" s="143"/>
      <c r="O223" s="143"/>
      <c r="P223" s="143"/>
      <c r="Q223" s="143"/>
      <c r="R223" s="143"/>
      <c r="S223" s="143"/>
      <c r="T223" s="144"/>
      <c r="AT223" s="141" t="s">
        <v>171</v>
      </c>
      <c r="AU223" s="141" t="s">
        <v>83</v>
      </c>
      <c r="AV223" s="13" t="s">
        <v>83</v>
      </c>
      <c r="AW223" s="13" t="s">
        <v>30</v>
      </c>
      <c r="AX223" s="13" t="s">
        <v>8</v>
      </c>
      <c r="AY223" s="141" t="s">
        <v>163</v>
      </c>
    </row>
    <row r="224" spans="1:65" s="2" customFormat="1" ht="24.2" customHeight="1">
      <c r="A224" s="29"/>
      <c r="B224" s="190"/>
      <c r="C224" s="210" t="s">
        <v>385</v>
      </c>
      <c r="D224" s="210" t="s">
        <v>165</v>
      </c>
      <c r="E224" s="211" t="s">
        <v>990</v>
      </c>
      <c r="F224" s="212" t="s">
        <v>991</v>
      </c>
      <c r="G224" s="213" t="s">
        <v>234</v>
      </c>
      <c r="H224" s="214">
        <v>300</v>
      </c>
      <c r="I224" s="175"/>
      <c r="J224" s="215">
        <f>ROUND(I224*H224,0)</f>
        <v>0</v>
      </c>
      <c r="K224" s="212" t="s">
        <v>178</v>
      </c>
      <c r="L224" s="30"/>
      <c r="M224" s="134" t="s">
        <v>1</v>
      </c>
      <c r="N224" s="135" t="s">
        <v>39</v>
      </c>
      <c r="O224" s="136">
        <v>0.13</v>
      </c>
      <c r="P224" s="136">
        <f>O224*H224</f>
        <v>39</v>
      </c>
      <c r="Q224" s="136">
        <v>6.0950000000000002E-4</v>
      </c>
      <c r="R224" s="136">
        <f>Q224*H224</f>
        <v>0.18285000000000001</v>
      </c>
      <c r="S224" s="136">
        <v>0</v>
      </c>
      <c r="T224" s="137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38" t="s">
        <v>169</v>
      </c>
      <c r="AT224" s="138" t="s">
        <v>165</v>
      </c>
      <c r="AU224" s="138" t="s">
        <v>83</v>
      </c>
      <c r="AY224" s="17" t="s">
        <v>163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7" t="s">
        <v>8</v>
      </c>
      <c r="BK224" s="139">
        <f>ROUND(I224*H224,0)</f>
        <v>0</v>
      </c>
      <c r="BL224" s="17" t="s">
        <v>169</v>
      </c>
      <c r="BM224" s="138" t="s">
        <v>992</v>
      </c>
    </row>
    <row r="225" spans="1:65" s="13" customFormat="1">
      <c r="B225" s="216"/>
      <c r="C225" s="217"/>
      <c r="D225" s="218" t="s">
        <v>171</v>
      </c>
      <c r="E225" s="219" t="s">
        <v>1</v>
      </c>
      <c r="F225" s="220" t="s">
        <v>862</v>
      </c>
      <c r="G225" s="217"/>
      <c r="H225" s="221">
        <v>300</v>
      </c>
      <c r="I225" s="217"/>
      <c r="J225" s="217"/>
      <c r="K225" s="217"/>
      <c r="L225" s="140"/>
      <c r="M225" s="142"/>
      <c r="N225" s="143"/>
      <c r="O225" s="143"/>
      <c r="P225" s="143"/>
      <c r="Q225" s="143"/>
      <c r="R225" s="143"/>
      <c r="S225" s="143"/>
      <c r="T225" s="144"/>
      <c r="AT225" s="141" t="s">
        <v>171</v>
      </c>
      <c r="AU225" s="141" t="s">
        <v>83</v>
      </c>
      <c r="AV225" s="13" t="s">
        <v>83</v>
      </c>
      <c r="AW225" s="13" t="s">
        <v>30</v>
      </c>
      <c r="AX225" s="13" t="s">
        <v>8</v>
      </c>
      <c r="AY225" s="141" t="s">
        <v>163</v>
      </c>
    </row>
    <row r="226" spans="1:65" s="2" customFormat="1" ht="24.2" customHeight="1">
      <c r="A226" s="29"/>
      <c r="B226" s="190"/>
      <c r="C226" s="210" t="s">
        <v>389</v>
      </c>
      <c r="D226" s="210" t="s">
        <v>165</v>
      </c>
      <c r="E226" s="211" t="s">
        <v>993</v>
      </c>
      <c r="F226" s="212" t="s">
        <v>994</v>
      </c>
      <c r="G226" s="213" t="s">
        <v>234</v>
      </c>
      <c r="H226" s="214">
        <v>300</v>
      </c>
      <c r="I226" s="175"/>
      <c r="J226" s="215">
        <f>ROUND(I226*H226,0)</f>
        <v>0</v>
      </c>
      <c r="K226" s="212" t="s">
        <v>178</v>
      </c>
      <c r="L226" s="30"/>
      <c r="M226" s="134" t="s">
        <v>1</v>
      </c>
      <c r="N226" s="135" t="s">
        <v>39</v>
      </c>
      <c r="O226" s="136">
        <v>0.08</v>
      </c>
      <c r="P226" s="136">
        <f>O226*H226</f>
        <v>24</v>
      </c>
      <c r="Q226" s="136">
        <v>4.6749999999999998E-4</v>
      </c>
      <c r="R226" s="136">
        <f>Q226*H226</f>
        <v>0.14024999999999999</v>
      </c>
      <c r="S226" s="136">
        <v>0</v>
      </c>
      <c r="T226" s="137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38" t="s">
        <v>169</v>
      </c>
      <c r="AT226" s="138" t="s">
        <v>165</v>
      </c>
      <c r="AU226" s="138" t="s">
        <v>83</v>
      </c>
      <c r="AY226" s="17" t="s">
        <v>163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7" t="s">
        <v>8</v>
      </c>
      <c r="BK226" s="139">
        <f>ROUND(I226*H226,0)</f>
        <v>0</v>
      </c>
      <c r="BL226" s="17" t="s">
        <v>169</v>
      </c>
      <c r="BM226" s="138" t="s">
        <v>995</v>
      </c>
    </row>
    <row r="227" spans="1:65" s="13" customFormat="1">
      <c r="B227" s="216"/>
      <c r="C227" s="217"/>
      <c r="D227" s="218" t="s">
        <v>171</v>
      </c>
      <c r="E227" s="219" t="s">
        <v>1</v>
      </c>
      <c r="F227" s="220" t="s">
        <v>862</v>
      </c>
      <c r="G227" s="217"/>
      <c r="H227" s="221">
        <v>300</v>
      </c>
      <c r="I227" s="217"/>
      <c r="J227" s="217"/>
      <c r="K227" s="217"/>
      <c r="L227" s="140"/>
      <c r="M227" s="142"/>
      <c r="N227" s="143"/>
      <c r="O227" s="143"/>
      <c r="P227" s="143"/>
      <c r="Q227" s="143"/>
      <c r="R227" s="143"/>
      <c r="S227" s="143"/>
      <c r="T227" s="144"/>
      <c r="AT227" s="141" t="s">
        <v>171</v>
      </c>
      <c r="AU227" s="141" t="s">
        <v>83</v>
      </c>
      <c r="AV227" s="13" t="s">
        <v>83</v>
      </c>
      <c r="AW227" s="13" t="s">
        <v>30</v>
      </c>
      <c r="AX227" s="13" t="s">
        <v>8</v>
      </c>
      <c r="AY227" s="141" t="s">
        <v>163</v>
      </c>
    </row>
    <row r="228" spans="1:65" s="2" customFormat="1" ht="14.45" customHeight="1">
      <c r="A228" s="29"/>
      <c r="B228" s="190"/>
      <c r="C228" s="210" t="s">
        <v>396</v>
      </c>
      <c r="D228" s="210" t="s">
        <v>165</v>
      </c>
      <c r="E228" s="211" t="s">
        <v>397</v>
      </c>
      <c r="F228" s="212" t="s">
        <v>398</v>
      </c>
      <c r="G228" s="213" t="s">
        <v>168</v>
      </c>
      <c r="H228" s="214">
        <v>20</v>
      </c>
      <c r="I228" s="175"/>
      <c r="J228" s="215">
        <f>ROUND(I228*H228,0)</f>
        <v>0</v>
      </c>
      <c r="K228" s="212" t="s">
        <v>178</v>
      </c>
      <c r="L228" s="30"/>
      <c r="M228" s="134" t="s">
        <v>1</v>
      </c>
      <c r="N228" s="135" t="s">
        <v>39</v>
      </c>
      <c r="O228" s="136">
        <v>6.4359999999999999</v>
      </c>
      <c r="P228" s="136">
        <f>O228*H228</f>
        <v>128.72</v>
      </c>
      <c r="Q228" s="136">
        <v>0</v>
      </c>
      <c r="R228" s="136">
        <f>Q228*H228</f>
        <v>0</v>
      </c>
      <c r="S228" s="136">
        <v>2</v>
      </c>
      <c r="T228" s="137">
        <f>S228*H228</f>
        <v>40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38" t="s">
        <v>169</v>
      </c>
      <c r="AT228" s="138" t="s">
        <v>165</v>
      </c>
      <c r="AU228" s="138" t="s">
        <v>83</v>
      </c>
      <c r="AY228" s="17" t="s">
        <v>163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7" t="s">
        <v>8</v>
      </c>
      <c r="BK228" s="139">
        <f>ROUND(I228*H228,0)</f>
        <v>0</v>
      </c>
      <c r="BL228" s="17" t="s">
        <v>169</v>
      </c>
      <c r="BM228" s="138" t="s">
        <v>996</v>
      </c>
    </row>
    <row r="229" spans="1:65" s="13" customFormat="1">
      <c r="B229" s="216"/>
      <c r="C229" s="217"/>
      <c r="D229" s="218" t="s">
        <v>171</v>
      </c>
      <c r="E229" s="219" t="s">
        <v>1</v>
      </c>
      <c r="F229" s="220" t="s">
        <v>997</v>
      </c>
      <c r="G229" s="217"/>
      <c r="H229" s="221">
        <v>20</v>
      </c>
      <c r="I229" s="217"/>
      <c r="J229" s="217"/>
      <c r="K229" s="217"/>
      <c r="L229" s="140"/>
      <c r="M229" s="142"/>
      <c r="N229" s="143"/>
      <c r="O229" s="143"/>
      <c r="P229" s="143"/>
      <c r="Q229" s="143"/>
      <c r="R229" s="143"/>
      <c r="S229" s="143"/>
      <c r="T229" s="144"/>
      <c r="AT229" s="141" t="s">
        <v>171</v>
      </c>
      <c r="AU229" s="141" t="s">
        <v>83</v>
      </c>
      <c r="AV229" s="13" t="s">
        <v>83</v>
      </c>
      <c r="AW229" s="13" t="s">
        <v>30</v>
      </c>
      <c r="AX229" s="13" t="s">
        <v>74</v>
      </c>
      <c r="AY229" s="141" t="s">
        <v>163</v>
      </c>
    </row>
    <row r="230" spans="1:65" s="14" customFormat="1">
      <c r="B230" s="222"/>
      <c r="C230" s="223"/>
      <c r="D230" s="218" t="s">
        <v>171</v>
      </c>
      <c r="E230" s="224" t="s">
        <v>1</v>
      </c>
      <c r="F230" s="225" t="s">
        <v>173</v>
      </c>
      <c r="G230" s="223"/>
      <c r="H230" s="226">
        <v>20</v>
      </c>
      <c r="I230" s="223"/>
      <c r="J230" s="223"/>
      <c r="K230" s="223"/>
      <c r="L230" s="145"/>
      <c r="M230" s="147"/>
      <c r="N230" s="148"/>
      <c r="O230" s="148"/>
      <c r="P230" s="148"/>
      <c r="Q230" s="148"/>
      <c r="R230" s="148"/>
      <c r="S230" s="148"/>
      <c r="T230" s="149"/>
      <c r="AT230" s="146" t="s">
        <v>171</v>
      </c>
      <c r="AU230" s="146" t="s">
        <v>83</v>
      </c>
      <c r="AV230" s="14" t="s">
        <v>174</v>
      </c>
      <c r="AW230" s="14" t="s">
        <v>30</v>
      </c>
      <c r="AX230" s="14" t="s">
        <v>8</v>
      </c>
      <c r="AY230" s="146" t="s">
        <v>163</v>
      </c>
    </row>
    <row r="231" spans="1:65" s="2" customFormat="1" ht="14.45" customHeight="1">
      <c r="A231" s="29"/>
      <c r="B231" s="190"/>
      <c r="C231" s="210" t="s">
        <v>401</v>
      </c>
      <c r="D231" s="210" t="s">
        <v>165</v>
      </c>
      <c r="E231" s="211" t="s">
        <v>402</v>
      </c>
      <c r="F231" s="212" t="s">
        <v>403</v>
      </c>
      <c r="G231" s="213" t="s">
        <v>168</v>
      </c>
      <c r="H231" s="214">
        <v>20</v>
      </c>
      <c r="I231" s="175"/>
      <c r="J231" s="215">
        <f>ROUND(I231*H231,0)</f>
        <v>0</v>
      </c>
      <c r="K231" s="212" t="s">
        <v>178</v>
      </c>
      <c r="L231" s="30"/>
      <c r="M231" s="134" t="s">
        <v>1</v>
      </c>
      <c r="N231" s="135" t="s">
        <v>39</v>
      </c>
      <c r="O231" s="136">
        <v>10.986000000000001</v>
      </c>
      <c r="P231" s="136">
        <f>O231*H231</f>
        <v>219.72000000000003</v>
      </c>
      <c r="Q231" s="136">
        <v>0</v>
      </c>
      <c r="R231" s="136">
        <f>Q231*H231</f>
        <v>0</v>
      </c>
      <c r="S231" s="136">
        <v>2.4</v>
      </c>
      <c r="T231" s="137">
        <f>S231*H231</f>
        <v>48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38" t="s">
        <v>169</v>
      </c>
      <c r="AT231" s="138" t="s">
        <v>165</v>
      </c>
      <c r="AU231" s="138" t="s">
        <v>83</v>
      </c>
      <c r="AY231" s="17" t="s">
        <v>163</v>
      </c>
      <c r="BE231" s="139">
        <f>IF(N231="základní",J231,0)</f>
        <v>0</v>
      </c>
      <c r="BF231" s="139">
        <f>IF(N231="snížená",J231,0)</f>
        <v>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17" t="s">
        <v>8</v>
      </c>
      <c r="BK231" s="139">
        <f>ROUND(I231*H231,0)</f>
        <v>0</v>
      </c>
      <c r="BL231" s="17" t="s">
        <v>169</v>
      </c>
      <c r="BM231" s="138" t="s">
        <v>998</v>
      </c>
    </row>
    <row r="232" spans="1:65" s="13" customFormat="1">
      <c r="B232" s="216"/>
      <c r="C232" s="217"/>
      <c r="D232" s="218" t="s">
        <v>171</v>
      </c>
      <c r="E232" s="219" t="s">
        <v>1</v>
      </c>
      <c r="F232" s="220" t="s">
        <v>997</v>
      </c>
      <c r="G232" s="217"/>
      <c r="H232" s="221">
        <v>20</v>
      </c>
      <c r="I232" s="217"/>
      <c r="J232" s="217"/>
      <c r="K232" s="217"/>
      <c r="L232" s="140"/>
      <c r="M232" s="142"/>
      <c r="N232" s="143"/>
      <c r="O232" s="143"/>
      <c r="P232" s="143"/>
      <c r="Q232" s="143"/>
      <c r="R232" s="143"/>
      <c r="S232" s="143"/>
      <c r="T232" s="144"/>
      <c r="AT232" s="141" t="s">
        <v>171</v>
      </c>
      <c r="AU232" s="141" t="s">
        <v>83</v>
      </c>
      <c r="AV232" s="13" t="s">
        <v>83</v>
      </c>
      <c r="AW232" s="13" t="s">
        <v>30</v>
      </c>
      <c r="AX232" s="13" t="s">
        <v>74</v>
      </c>
      <c r="AY232" s="141" t="s">
        <v>163</v>
      </c>
    </row>
    <row r="233" spans="1:65" s="14" customFormat="1">
      <c r="B233" s="222"/>
      <c r="C233" s="223"/>
      <c r="D233" s="218" t="s">
        <v>171</v>
      </c>
      <c r="E233" s="224" t="s">
        <v>1</v>
      </c>
      <c r="F233" s="225" t="s">
        <v>173</v>
      </c>
      <c r="G233" s="223"/>
      <c r="H233" s="226">
        <v>20</v>
      </c>
      <c r="I233" s="223"/>
      <c r="J233" s="223"/>
      <c r="K233" s="223"/>
      <c r="L233" s="145"/>
      <c r="M233" s="147"/>
      <c r="N233" s="148"/>
      <c r="O233" s="148"/>
      <c r="P233" s="148"/>
      <c r="Q233" s="148"/>
      <c r="R233" s="148"/>
      <c r="S233" s="148"/>
      <c r="T233" s="149"/>
      <c r="AT233" s="146" t="s">
        <v>171</v>
      </c>
      <c r="AU233" s="146" t="s">
        <v>83</v>
      </c>
      <c r="AV233" s="14" t="s">
        <v>174</v>
      </c>
      <c r="AW233" s="14" t="s">
        <v>30</v>
      </c>
      <c r="AX233" s="14" t="s">
        <v>8</v>
      </c>
      <c r="AY233" s="146" t="s">
        <v>163</v>
      </c>
    </row>
    <row r="234" spans="1:65" s="2" customFormat="1" ht="24.2" customHeight="1">
      <c r="A234" s="29"/>
      <c r="B234" s="190"/>
      <c r="C234" s="210" t="s">
        <v>407</v>
      </c>
      <c r="D234" s="210" t="s">
        <v>165</v>
      </c>
      <c r="E234" s="211" t="s">
        <v>999</v>
      </c>
      <c r="F234" s="212" t="s">
        <v>1000</v>
      </c>
      <c r="G234" s="213" t="s">
        <v>234</v>
      </c>
      <c r="H234" s="214">
        <v>125</v>
      </c>
      <c r="I234" s="175"/>
      <c r="J234" s="215">
        <f>ROUND(I234*H234,0)</f>
        <v>0</v>
      </c>
      <c r="K234" s="212" t="s">
        <v>178</v>
      </c>
      <c r="L234" s="30"/>
      <c r="M234" s="134" t="s">
        <v>1</v>
      </c>
      <c r="N234" s="135" t="s">
        <v>39</v>
      </c>
      <c r="O234" s="136">
        <v>0.22</v>
      </c>
      <c r="P234" s="136">
        <f>O234*H234</f>
        <v>27.5</v>
      </c>
      <c r="Q234" s="136">
        <v>0</v>
      </c>
      <c r="R234" s="136">
        <f>Q234*H234</f>
        <v>0</v>
      </c>
      <c r="S234" s="136">
        <v>0</v>
      </c>
      <c r="T234" s="137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38" t="s">
        <v>169</v>
      </c>
      <c r="AT234" s="138" t="s">
        <v>165</v>
      </c>
      <c r="AU234" s="138" t="s">
        <v>83</v>
      </c>
      <c r="AY234" s="17" t="s">
        <v>163</v>
      </c>
      <c r="BE234" s="139">
        <f>IF(N234="základní",J234,0)</f>
        <v>0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7" t="s">
        <v>8</v>
      </c>
      <c r="BK234" s="139">
        <f>ROUND(I234*H234,0)</f>
        <v>0</v>
      </c>
      <c r="BL234" s="17" t="s">
        <v>169</v>
      </c>
      <c r="BM234" s="138" t="s">
        <v>1001</v>
      </c>
    </row>
    <row r="235" spans="1:65" s="13" customFormat="1">
      <c r="B235" s="216"/>
      <c r="C235" s="217"/>
      <c r="D235" s="218" t="s">
        <v>171</v>
      </c>
      <c r="E235" s="219" t="s">
        <v>1</v>
      </c>
      <c r="F235" s="220" t="s">
        <v>874</v>
      </c>
      <c r="G235" s="217"/>
      <c r="H235" s="221">
        <v>125</v>
      </c>
      <c r="I235" s="217"/>
      <c r="J235" s="217"/>
      <c r="K235" s="217"/>
      <c r="L235" s="140"/>
      <c r="M235" s="142"/>
      <c r="N235" s="143"/>
      <c r="O235" s="143"/>
      <c r="P235" s="143"/>
      <c r="Q235" s="143"/>
      <c r="R235" s="143"/>
      <c r="S235" s="143"/>
      <c r="T235" s="144"/>
      <c r="AT235" s="141" t="s">
        <v>171</v>
      </c>
      <c r="AU235" s="141" t="s">
        <v>83</v>
      </c>
      <c r="AV235" s="13" t="s">
        <v>83</v>
      </c>
      <c r="AW235" s="13" t="s">
        <v>30</v>
      </c>
      <c r="AX235" s="13" t="s">
        <v>8</v>
      </c>
      <c r="AY235" s="141" t="s">
        <v>163</v>
      </c>
    </row>
    <row r="236" spans="1:65" s="12" customFormat="1" ht="22.9" customHeight="1">
      <c r="B236" s="203"/>
      <c r="C236" s="204"/>
      <c r="D236" s="205" t="s">
        <v>73</v>
      </c>
      <c r="E236" s="208" t="s">
        <v>405</v>
      </c>
      <c r="F236" s="208" t="s">
        <v>406</v>
      </c>
      <c r="G236" s="204"/>
      <c r="H236" s="204"/>
      <c r="I236" s="204"/>
      <c r="J236" s="209">
        <f>BK236</f>
        <v>0</v>
      </c>
      <c r="K236" s="204"/>
      <c r="L236" s="126"/>
      <c r="M236" s="128"/>
      <c r="N236" s="129"/>
      <c r="O236" s="129"/>
      <c r="P236" s="130">
        <f>SUM(P237:P242)</f>
        <v>17.595102000000001</v>
      </c>
      <c r="Q236" s="129"/>
      <c r="R236" s="130">
        <f>SUM(R237:R242)</f>
        <v>0</v>
      </c>
      <c r="S236" s="129"/>
      <c r="T236" s="131">
        <f>SUM(T237:T242)</f>
        <v>0</v>
      </c>
      <c r="AR236" s="127" t="s">
        <v>8</v>
      </c>
      <c r="AT236" s="132" t="s">
        <v>73</v>
      </c>
      <c r="AU236" s="132" t="s">
        <v>8</v>
      </c>
      <c r="AY236" s="127" t="s">
        <v>163</v>
      </c>
      <c r="BK236" s="133">
        <f>SUM(BK237:BK242)</f>
        <v>0</v>
      </c>
    </row>
    <row r="237" spans="1:65" s="2" customFormat="1" ht="14.45" customHeight="1">
      <c r="A237" s="29"/>
      <c r="B237" s="190"/>
      <c r="C237" s="210" t="s">
        <v>411</v>
      </c>
      <c r="D237" s="210" t="s">
        <v>165</v>
      </c>
      <c r="E237" s="211" t="s">
        <v>408</v>
      </c>
      <c r="F237" s="212" t="s">
        <v>409</v>
      </c>
      <c r="G237" s="213" t="s">
        <v>213</v>
      </c>
      <c r="H237" s="214">
        <v>147.858</v>
      </c>
      <c r="I237" s="175"/>
      <c r="J237" s="215">
        <f>ROUND(I237*H237,0)</f>
        <v>0</v>
      </c>
      <c r="K237" s="212" t="s">
        <v>178</v>
      </c>
      <c r="L237" s="30"/>
      <c r="M237" s="134" t="s">
        <v>1</v>
      </c>
      <c r="N237" s="135" t="s">
        <v>39</v>
      </c>
      <c r="O237" s="136">
        <v>3.2000000000000001E-2</v>
      </c>
      <c r="P237" s="136">
        <f>O237*H237</f>
        <v>4.7314560000000006</v>
      </c>
      <c r="Q237" s="136">
        <v>0</v>
      </c>
      <c r="R237" s="136">
        <f>Q237*H237</f>
        <v>0</v>
      </c>
      <c r="S237" s="136">
        <v>0</v>
      </c>
      <c r="T237" s="137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38" t="s">
        <v>169</v>
      </c>
      <c r="AT237" s="138" t="s">
        <v>165</v>
      </c>
      <c r="AU237" s="138" t="s">
        <v>83</v>
      </c>
      <c r="AY237" s="17" t="s">
        <v>163</v>
      </c>
      <c r="BE237" s="139">
        <f>IF(N237="základní",J237,0)</f>
        <v>0</v>
      </c>
      <c r="BF237" s="139">
        <f>IF(N237="snížená",J237,0)</f>
        <v>0</v>
      </c>
      <c r="BG237" s="139">
        <f>IF(N237="zákl. přenesená",J237,0)</f>
        <v>0</v>
      </c>
      <c r="BH237" s="139">
        <f>IF(N237="sníž. přenesená",J237,0)</f>
        <v>0</v>
      </c>
      <c r="BI237" s="139">
        <f>IF(N237="nulová",J237,0)</f>
        <v>0</v>
      </c>
      <c r="BJ237" s="17" t="s">
        <v>8</v>
      </c>
      <c r="BK237" s="139">
        <f>ROUND(I237*H237,0)</f>
        <v>0</v>
      </c>
      <c r="BL237" s="17" t="s">
        <v>169</v>
      </c>
      <c r="BM237" s="138" t="s">
        <v>1002</v>
      </c>
    </row>
    <row r="238" spans="1:65" s="2" customFormat="1" ht="24.2" customHeight="1">
      <c r="A238" s="29"/>
      <c r="B238" s="190"/>
      <c r="C238" s="210" t="s">
        <v>416</v>
      </c>
      <c r="D238" s="210" t="s">
        <v>165</v>
      </c>
      <c r="E238" s="211" t="s">
        <v>412</v>
      </c>
      <c r="F238" s="212" t="s">
        <v>413</v>
      </c>
      <c r="G238" s="213" t="s">
        <v>213</v>
      </c>
      <c r="H238" s="214">
        <v>4287.8819999999996</v>
      </c>
      <c r="I238" s="175"/>
      <c r="J238" s="215">
        <f>ROUND(I238*H238,0)</f>
        <v>0</v>
      </c>
      <c r="K238" s="212" t="s">
        <v>178</v>
      </c>
      <c r="L238" s="30"/>
      <c r="M238" s="134" t="s">
        <v>1</v>
      </c>
      <c r="N238" s="135" t="s">
        <v>39</v>
      </c>
      <c r="O238" s="136">
        <v>3.0000000000000001E-3</v>
      </c>
      <c r="P238" s="136">
        <f>O238*H238</f>
        <v>12.863645999999999</v>
      </c>
      <c r="Q238" s="136">
        <v>0</v>
      </c>
      <c r="R238" s="136">
        <f>Q238*H238</f>
        <v>0</v>
      </c>
      <c r="S238" s="136">
        <v>0</v>
      </c>
      <c r="T238" s="137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38" t="s">
        <v>169</v>
      </c>
      <c r="AT238" s="138" t="s">
        <v>165</v>
      </c>
      <c r="AU238" s="138" t="s">
        <v>83</v>
      </c>
      <c r="AY238" s="17" t="s">
        <v>163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7" t="s">
        <v>8</v>
      </c>
      <c r="BK238" s="139">
        <f>ROUND(I238*H238,0)</f>
        <v>0</v>
      </c>
      <c r="BL238" s="17" t="s">
        <v>169</v>
      </c>
      <c r="BM238" s="138" t="s">
        <v>1003</v>
      </c>
    </row>
    <row r="239" spans="1:65" s="13" customFormat="1">
      <c r="B239" s="216"/>
      <c r="C239" s="217"/>
      <c r="D239" s="218" t="s">
        <v>171</v>
      </c>
      <c r="E239" s="217"/>
      <c r="F239" s="220" t="s">
        <v>1004</v>
      </c>
      <c r="G239" s="217"/>
      <c r="H239" s="221">
        <v>4287.8819999999996</v>
      </c>
      <c r="I239" s="217"/>
      <c r="J239" s="217"/>
      <c r="K239" s="217"/>
      <c r="L239" s="140"/>
      <c r="M239" s="142"/>
      <c r="N239" s="143"/>
      <c r="O239" s="143"/>
      <c r="P239" s="143"/>
      <c r="Q239" s="143"/>
      <c r="R239" s="143"/>
      <c r="S239" s="143"/>
      <c r="T239" s="144"/>
      <c r="AT239" s="141" t="s">
        <v>171</v>
      </c>
      <c r="AU239" s="141" t="s">
        <v>83</v>
      </c>
      <c r="AV239" s="13" t="s">
        <v>83</v>
      </c>
      <c r="AW239" s="13" t="s">
        <v>3</v>
      </c>
      <c r="AX239" s="13" t="s">
        <v>8</v>
      </c>
      <c r="AY239" s="141" t="s">
        <v>163</v>
      </c>
    </row>
    <row r="240" spans="1:65" s="2" customFormat="1" ht="37.9" customHeight="1">
      <c r="A240" s="29"/>
      <c r="B240" s="190"/>
      <c r="C240" s="210" t="s">
        <v>420</v>
      </c>
      <c r="D240" s="210" t="s">
        <v>165</v>
      </c>
      <c r="E240" s="211" t="s">
        <v>417</v>
      </c>
      <c r="F240" s="212" t="s">
        <v>418</v>
      </c>
      <c r="G240" s="213" t="s">
        <v>213</v>
      </c>
      <c r="H240" s="214">
        <v>40</v>
      </c>
      <c r="I240" s="175"/>
      <c r="J240" s="215">
        <f>ROUND(I240*H240,0)</f>
        <v>0</v>
      </c>
      <c r="K240" s="212" t="s">
        <v>178</v>
      </c>
      <c r="L240" s="30"/>
      <c r="M240" s="134" t="s">
        <v>1</v>
      </c>
      <c r="N240" s="135" t="s">
        <v>39</v>
      </c>
      <c r="O240" s="136">
        <v>0</v>
      </c>
      <c r="P240" s="136">
        <f>O240*H240</f>
        <v>0</v>
      </c>
      <c r="Q240" s="136">
        <v>0</v>
      </c>
      <c r="R240" s="136">
        <f>Q240*H240</f>
        <v>0</v>
      </c>
      <c r="S240" s="136">
        <v>0</v>
      </c>
      <c r="T240" s="137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38" t="s">
        <v>169</v>
      </c>
      <c r="AT240" s="138" t="s">
        <v>165</v>
      </c>
      <c r="AU240" s="138" t="s">
        <v>83</v>
      </c>
      <c r="AY240" s="17" t="s">
        <v>163</v>
      </c>
      <c r="BE240" s="139">
        <f>IF(N240="základní",J240,0)</f>
        <v>0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7" t="s">
        <v>8</v>
      </c>
      <c r="BK240" s="139">
        <f>ROUND(I240*H240,0)</f>
        <v>0</v>
      </c>
      <c r="BL240" s="17" t="s">
        <v>169</v>
      </c>
      <c r="BM240" s="138" t="s">
        <v>1005</v>
      </c>
    </row>
    <row r="241" spans="1:65" s="2" customFormat="1" ht="37.9" customHeight="1">
      <c r="A241" s="29"/>
      <c r="B241" s="190"/>
      <c r="C241" s="210" t="s">
        <v>426</v>
      </c>
      <c r="D241" s="210" t="s">
        <v>165</v>
      </c>
      <c r="E241" s="211" t="s">
        <v>421</v>
      </c>
      <c r="F241" s="212" t="s">
        <v>422</v>
      </c>
      <c r="G241" s="213" t="s">
        <v>213</v>
      </c>
      <c r="H241" s="214">
        <v>48</v>
      </c>
      <c r="I241" s="175"/>
      <c r="J241" s="215">
        <f>ROUND(I241*H241,0)</f>
        <v>0</v>
      </c>
      <c r="K241" s="212" t="s">
        <v>178</v>
      </c>
      <c r="L241" s="30"/>
      <c r="M241" s="134" t="s">
        <v>1</v>
      </c>
      <c r="N241" s="135" t="s">
        <v>39</v>
      </c>
      <c r="O241" s="136">
        <v>0</v>
      </c>
      <c r="P241" s="136">
        <f>O241*H241</f>
        <v>0</v>
      </c>
      <c r="Q241" s="136">
        <v>0</v>
      </c>
      <c r="R241" s="136">
        <f>Q241*H241</f>
        <v>0</v>
      </c>
      <c r="S241" s="136">
        <v>0</v>
      </c>
      <c r="T241" s="137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38" t="s">
        <v>169</v>
      </c>
      <c r="AT241" s="138" t="s">
        <v>165</v>
      </c>
      <c r="AU241" s="138" t="s">
        <v>83</v>
      </c>
      <c r="AY241" s="17" t="s">
        <v>163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7" t="s">
        <v>8</v>
      </c>
      <c r="BK241" s="139">
        <f>ROUND(I241*H241,0)</f>
        <v>0</v>
      </c>
      <c r="BL241" s="17" t="s">
        <v>169</v>
      </c>
      <c r="BM241" s="138" t="s">
        <v>1006</v>
      </c>
    </row>
    <row r="242" spans="1:65" s="2" customFormat="1" ht="37.9" customHeight="1">
      <c r="A242" s="29"/>
      <c r="B242" s="190"/>
      <c r="C242" s="210" t="s">
        <v>430</v>
      </c>
      <c r="D242" s="210" t="s">
        <v>165</v>
      </c>
      <c r="E242" s="211" t="s">
        <v>1007</v>
      </c>
      <c r="F242" s="212" t="s">
        <v>1008</v>
      </c>
      <c r="G242" s="213" t="s">
        <v>213</v>
      </c>
      <c r="H242" s="214">
        <v>59.857999999999997</v>
      </c>
      <c r="I242" s="175"/>
      <c r="J242" s="215">
        <f>ROUND(I242*H242,0)</f>
        <v>0</v>
      </c>
      <c r="K242" s="212" t="s">
        <v>178</v>
      </c>
      <c r="L242" s="30"/>
      <c r="M242" s="134" t="s">
        <v>1</v>
      </c>
      <c r="N242" s="135" t="s">
        <v>39</v>
      </c>
      <c r="O242" s="136">
        <v>0</v>
      </c>
      <c r="P242" s="136">
        <f>O242*H242</f>
        <v>0</v>
      </c>
      <c r="Q242" s="136">
        <v>0</v>
      </c>
      <c r="R242" s="136">
        <f>Q242*H242</f>
        <v>0</v>
      </c>
      <c r="S242" s="136">
        <v>0</v>
      </c>
      <c r="T242" s="137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38" t="s">
        <v>169</v>
      </c>
      <c r="AT242" s="138" t="s">
        <v>165</v>
      </c>
      <c r="AU242" s="138" t="s">
        <v>83</v>
      </c>
      <c r="AY242" s="17" t="s">
        <v>163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7" t="s">
        <v>8</v>
      </c>
      <c r="BK242" s="139">
        <f>ROUND(I242*H242,0)</f>
        <v>0</v>
      </c>
      <c r="BL242" s="17" t="s">
        <v>169</v>
      </c>
      <c r="BM242" s="138" t="s">
        <v>1009</v>
      </c>
    </row>
    <row r="243" spans="1:65" s="12" customFormat="1" ht="22.9" customHeight="1">
      <c r="B243" s="203"/>
      <c r="C243" s="204"/>
      <c r="D243" s="205" t="s">
        <v>73</v>
      </c>
      <c r="E243" s="208" t="s">
        <v>424</v>
      </c>
      <c r="F243" s="208" t="s">
        <v>425</v>
      </c>
      <c r="G243" s="204"/>
      <c r="H243" s="204"/>
      <c r="I243" s="204"/>
      <c r="J243" s="209">
        <f>BK243</f>
        <v>0</v>
      </c>
      <c r="K243" s="204"/>
      <c r="L243" s="126"/>
      <c r="M243" s="128"/>
      <c r="N243" s="129"/>
      <c r="O243" s="129"/>
      <c r="P243" s="130">
        <f>P244</f>
        <v>29.792862</v>
      </c>
      <c r="Q243" s="129"/>
      <c r="R243" s="130">
        <f>R244</f>
        <v>0</v>
      </c>
      <c r="S243" s="129"/>
      <c r="T243" s="131">
        <f>T244</f>
        <v>0</v>
      </c>
      <c r="AR243" s="127" t="s">
        <v>8</v>
      </c>
      <c r="AT243" s="132" t="s">
        <v>73</v>
      </c>
      <c r="AU243" s="132" t="s">
        <v>8</v>
      </c>
      <c r="AY243" s="127" t="s">
        <v>163</v>
      </c>
      <c r="BK243" s="133">
        <f>BK244</f>
        <v>0</v>
      </c>
    </row>
    <row r="244" spans="1:65" s="2" customFormat="1" ht="24.2" customHeight="1">
      <c r="A244" s="29"/>
      <c r="B244" s="190"/>
      <c r="C244" s="210" t="s">
        <v>438</v>
      </c>
      <c r="D244" s="210" t="s">
        <v>165</v>
      </c>
      <c r="E244" s="211" t="s">
        <v>431</v>
      </c>
      <c r="F244" s="212" t="s">
        <v>432</v>
      </c>
      <c r="G244" s="213" t="s">
        <v>213</v>
      </c>
      <c r="H244" s="214">
        <v>451.40699999999998</v>
      </c>
      <c r="I244" s="175"/>
      <c r="J244" s="215">
        <f>ROUND(I244*H244,0)</f>
        <v>0</v>
      </c>
      <c r="K244" s="212" t="s">
        <v>178</v>
      </c>
      <c r="L244" s="30"/>
      <c r="M244" s="158" t="s">
        <v>1</v>
      </c>
      <c r="N244" s="159" t="s">
        <v>39</v>
      </c>
      <c r="O244" s="160">
        <v>6.6000000000000003E-2</v>
      </c>
      <c r="P244" s="160">
        <f>O244*H244</f>
        <v>29.792862</v>
      </c>
      <c r="Q244" s="160">
        <v>0</v>
      </c>
      <c r="R244" s="160">
        <f>Q244*H244</f>
        <v>0</v>
      </c>
      <c r="S244" s="160">
        <v>0</v>
      </c>
      <c r="T244" s="161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38" t="s">
        <v>169</v>
      </c>
      <c r="AT244" s="138" t="s">
        <v>165</v>
      </c>
      <c r="AU244" s="138" t="s">
        <v>83</v>
      </c>
      <c r="AY244" s="17" t="s">
        <v>163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7" t="s">
        <v>8</v>
      </c>
      <c r="BK244" s="139">
        <f>ROUND(I244*H244,0)</f>
        <v>0</v>
      </c>
      <c r="BL244" s="17" t="s">
        <v>169</v>
      </c>
      <c r="BM244" s="138" t="s">
        <v>1010</v>
      </c>
    </row>
    <row r="245" spans="1:65" s="2" customFormat="1" ht="6.95" customHeight="1">
      <c r="A245" s="29"/>
      <c r="B245" s="239"/>
      <c r="C245" s="240"/>
      <c r="D245" s="240"/>
      <c r="E245" s="240"/>
      <c r="F245" s="240"/>
      <c r="G245" s="240"/>
      <c r="H245" s="240"/>
      <c r="I245" s="240"/>
      <c r="J245" s="240"/>
      <c r="K245" s="240"/>
      <c r="L245" s="30"/>
      <c r="M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</row>
  </sheetData>
  <sheetProtection password="D62F" sheet="1" objects="1" scenarios="1"/>
  <autoFilter ref="C121:K244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2"/>
  <sheetViews>
    <sheetView showGridLines="0" topLeftCell="A101" workbookViewId="0">
      <selection activeCell="I137" sqref="I13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8"/>
    </row>
    <row r="2" spans="1:46" s="1" customFormat="1" ht="36.950000000000003" customHeight="1">
      <c r="L2" s="292" t="s">
        <v>5</v>
      </c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101</v>
      </c>
    </row>
    <row r="3" spans="1:46" s="1" customFormat="1" ht="6.95" customHeight="1"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20"/>
      <c r="AT3" s="17" t="s">
        <v>83</v>
      </c>
    </row>
    <row r="4" spans="1:46" s="1" customFormat="1" ht="24.95" customHeight="1">
      <c r="B4" s="243"/>
      <c r="C4" s="88"/>
      <c r="D4" s="191" t="s">
        <v>120</v>
      </c>
      <c r="E4" s="88"/>
      <c r="F4" s="88"/>
      <c r="G4" s="88"/>
      <c r="H4" s="88"/>
      <c r="I4" s="88"/>
      <c r="J4" s="88"/>
      <c r="K4" s="88"/>
      <c r="L4" s="20"/>
      <c r="M4" s="90" t="s">
        <v>11</v>
      </c>
      <c r="AT4" s="17" t="s">
        <v>3</v>
      </c>
    </row>
    <row r="5" spans="1:46" s="1" customFormat="1" ht="6.95" customHeight="1">
      <c r="B5" s="243"/>
      <c r="C5" s="88"/>
      <c r="D5" s="88"/>
      <c r="E5" s="88"/>
      <c r="F5" s="88"/>
      <c r="G5" s="88"/>
      <c r="H5" s="88"/>
      <c r="I5" s="88"/>
      <c r="J5" s="88"/>
      <c r="K5" s="88"/>
      <c r="L5" s="20"/>
    </row>
    <row r="6" spans="1:46" s="1" customFormat="1" ht="12" customHeight="1">
      <c r="B6" s="243"/>
      <c r="C6" s="88"/>
      <c r="D6" s="193" t="s">
        <v>15</v>
      </c>
      <c r="E6" s="88"/>
      <c r="F6" s="88"/>
      <c r="G6" s="88"/>
      <c r="H6" s="88"/>
      <c r="I6" s="88"/>
      <c r="J6" s="88"/>
      <c r="K6" s="88"/>
      <c r="L6" s="20"/>
    </row>
    <row r="7" spans="1:46" s="1" customFormat="1" ht="16.5" customHeight="1">
      <c r="B7" s="243"/>
      <c r="C7" s="88"/>
      <c r="D7" s="88"/>
      <c r="E7" s="319" t="str">
        <f>'Rekapitulace stavby'!K6</f>
        <v>Expozice Jihozápadní Afrika, ZOO Dvůr Králové a.s. - Změna B, 3.etapa-3.část</v>
      </c>
      <c r="F7" s="320"/>
      <c r="G7" s="320"/>
      <c r="H7" s="320"/>
      <c r="I7" s="88"/>
      <c r="J7" s="88"/>
      <c r="K7" s="88"/>
      <c r="L7" s="20"/>
    </row>
    <row r="8" spans="1:46" s="2" customFormat="1" ht="12" customHeight="1">
      <c r="A8" s="29"/>
      <c r="B8" s="190"/>
      <c r="C8" s="192"/>
      <c r="D8" s="193" t="s">
        <v>130</v>
      </c>
      <c r="E8" s="192"/>
      <c r="F8" s="192"/>
      <c r="G8" s="192"/>
      <c r="H8" s="192"/>
      <c r="I8" s="192"/>
      <c r="J8" s="192"/>
      <c r="K8" s="192"/>
      <c r="L8" s="3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190"/>
      <c r="C9" s="192"/>
      <c r="D9" s="192"/>
      <c r="E9" s="321" t="s">
        <v>1441</v>
      </c>
      <c r="F9" s="322"/>
      <c r="G9" s="322"/>
      <c r="H9" s="322"/>
      <c r="I9" s="192"/>
      <c r="J9" s="192"/>
      <c r="K9" s="192"/>
      <c r="L9" s="3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190"/>
      <c r="C10" s="192"/>
      <c r="D10" s="192"/>
      <c r="E10" s="192"/>
      <c r="F10" s="192"/>
      <c r="G10" s="192"/>
      <c r="H10" s="192"/>
      <c r="I10" s="192"/>
      <c r="J10" s="192"/>
      <c r="K10" s="192"/>
      <c r="L10" s="3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190"/>
      <c r="C11" s="192"/>
      <c r="D11" s="193" t="s">
        <v>16</v>
      </c>
      <c r="E11" s="192"/>
      <c r="F11" s="194" t="s">
        <v>1</v>
      </c>
      <c r="G11" s="192"/>
      <c r="H11" s="192"/>
      <c r="I11" s="193" t="s">
        <v>17</v>
      </c>
      <c r="J11" s="194" t="s">
        <v>1</v>
      </c>
      <c r="K11" s="192"/>
      <c r="L11" s="3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190"/>
      <c r="C12" s="192"/>
      <c r="D12" s="193" t="s">
        <v>18</v>
      </c>
      <c r="E12" s="192"/>
      <c r="F12" s="194" t="s">
        <v>19</v>
      </c>
      <c r="G12" s="192"/>
      <c r="H12" s="192"/>
      <c r="I12" s="193" t="s">
        <v>20</v>
      </c>
      <c r="J12" s="195" t="str">
        <f>'Rekapitulace stavby'!AN8</f>
        <v>11. 5. 2021</v>
      </c>
      <c r="K12" s="192"/>
      <c r="L12" s="3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190"/>
      <c r="C13" s="192"/>
      <c r="D13" s="192"/>
      <c r="E13" s="192"/>
      <c r="F13" s="192"/>
      <c r="G13" s="192"/>
      <c r="H13" s="192"/>
      <c r="I13" s="192"/>
      <c r="J13" s="192"/>
      <c r="K13" s="192"/>
      <c r="L13" s="3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190"/>
      <c r="C14" s="192"/>
      <c r="D14" s="193" t="s">
        <v>22</v>
      </c>
      <c r="E14" s="192"/>
      <c r="F14" s="192"/>
      <c r="G14" s="192"/>
      <c r="H14" s="192"/>
      <c r="I14" s="193" t="s">
        <v>23</v>
      </c>
      <c r="J14" s="194" t="s">
        <v>1</v>
      </c>
      <c r="K14" s="192"/>
      <c r="L14" s="3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190"/>
      <c r="C15" s="192"/>
      <c r="D15" s="192"/>
      <c r="E15" s="194" t="s">
        <v>24</v>
      </c>
      <c r="F15" s="192"/>
      <c r="G15" s="192"/>
      <c r="H15" s="192"/>
      <c r="I15" s="193" t="s">
        <v>25</v>
      </c>
      <c r="J15" s="194" t="s">
        <v>1</v>
      </c>
      <c r="K15" s="192"/>
      <c r="L15" s="3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190"/>
      <c r="C16" s="192"/>
      <c r="D16" s="192"/>
      <c r="E16" s="192"/>
      <c r="F16" s="192"/>
      <c r="G16" s="192"/>
      <c r="H16" s="192"/>
      <c r="I16" s="192"/>
      <c r="J16" s="192"/>
      <c r="K16" s="192"/>
      <c r="L16" s="3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190"/>
      <c r="C17" s="192"/>
      <c r="D17" s="193" t="s">
        <v>26</v>
      </c>
      <c r="E17" s="192"/>
      <c r="F17" s="192"/>
      <c r="G17" s="192"/>
      <c r="H17" s="192"/>
      <c r="I17" s="193" t="s">
        <v>23</v>
      </c>
      <c r="J17" s="194" t="str">
        <f>'Rekapitulace stavby'!AN13</f>
        <v/>
      </c>
      <c r="K17" s="192"/>
      <c r="L17" s="3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190"/>
      <c r="C18" s="192"/>
      <c r="D18" s="192"/>
      <c r="E18" s="325" t="str">
        <f>'Rekapitulace stavby'!E14</f>
        <v xml:space="preserve"> </v>
      </c>
      <c r="F18" s="325"/>
      <c r="G18" s="325"/>
      <c r="H18" s="325"/>
      <c r="I18" s="193" t="s">
        <v>25</v>
      </c>
      <c r="J18" s="194" t="str">
        <f>'Rekapitulace stavby'!AN14</f>
        <v/>
      </c>
      <c r="K18" s="192"/>
      <c r="L18" s="3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190"/>
      <c r="C19" s="192"/>
      <c r="D19" s="192"/>
      <c r="E19" s="192"/>
      <c r="F19" s="192"/>
      <c r="G19" s="192"/>
      <c r="H19" s="192"/>
      <c r="I19" s="192"/>
      <c r="J19" s="192"/>
      <c r="K19" s="192"/>
      <c r="L19" s="3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190"/>
      <c r="C20" s="192"/>
      <c r="D20" s="193" t="s">
        <v>28</v>
      </c>
      <c r="E20" s="192"/>
      <c r="F20" s="192"/>
      <c r="G20" s="192"/>
      <c r="H20" s="192"/>
      <c r="I20" s="193" t="s">
        <v>23</v>
      </c>
      <c r="J20" s="194" t="s">
        <v>1</v>
      </c>
      <c r="K20" s="192"/>
      <c r="L20" s="3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190"/>
      <c r="C21" s="192"/>
      <c r="D21" s="192"/>
      <c r="E21" s="194" t="s">
        <v>29</v>
      </c>
      <c r="F21" s="192"/>
      <c r="G21" s="192"/>
      <c r="H21" s="192"/>
      <c r="I21" s="193" t="s">
        <v>25</v>
      </c>
      <c r="J21" s="194" t="s">
        <v>1</v>
      </c>
      <c r="K21" s="192"/>
      <c r="L21" s="3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190"/>
      <c r="C22" s="192"/>
      <c r="D22" s="192"/>
      <c r="E22" s="192"/>
      <c r="F22" s="192"/>
      <c r="G22" s="192"/>
      <c r="H22" s="192"/>
      <c r="I22" s="192"/>
      <c r="J22" s="192"/>
      <c r="K22" s="192"/>
      <c r="L22" s="3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190"/>
      <c r="C23" s="192"/>
      <c r="D23" s="193" t="s">
        <v>31</v>
      </c>
      <c r="E23" s="192"/>
      <c r="F23" s="192"/>
      <c r="G23" s="192"/>
      <c r="H23" s="192"/>
      <c r="I23" s="193" t="s">
        <v>23</v>
      </c>
      <c r="J23" s="194" t="s">
        <v>1</v>
      </c>
      <c r="K23" s="192"/>
      <c r="L23" s="3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190"/>
      <c r="C24" s="192"/>
      <c r="D24" s="192"/>
      <c r="E24" s="194" t="s">
        <v>32</v>
      </c>
      <c r="F24" s="192"/>
      <c r="G24" s="192"/>
      <c r="H24" s="192"/>
      <c r="I24" s="193" t="s">
        <v>25</v>
      </c>
      <c r="J24" s="194" t="s">
        <v>1</v>
      </c>
      <c r="K24" s="192"/>
      <c r="L24" s="3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190"/>
      <c r="C25" s="192"/>
      <c r="D25" s="192"/>
      <c r="E25" s="192"/>
      <c r="F25" s="192"/>
      <c r="G25" s="192"/>
      <c r="H25" s="192"/>
      <c r="I25" s="192"/>
      <c r="J25" s="192"/>
      <c r="K25" s="192"/>
      <c r="L25" s="3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190"/>
      <c r="C26" s="192"/>
      <c r="D26" s="193" t="s">
        <v>33</v>
      </c>
      <c r="E26" s="192"/>
      <c r="F26" s="192"/>
      <c r="G26" s="192"/>
      <c r="H26" s="192"/>
      <c r="I26" s="192"/>
      <c r="J26" s="192"/>
      <c r="K26" s="192"/>
      <c r="L26" s="3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244"/>
      <c r="C27" s="245"/>
      <c r="D27" s="245"/>
      <c r="E27" s="326" t="s">
        <v>1</v>
      </c>
      <c r="F27" s="326"/>
      <c r="G27" s="326"/>
      <c r="H27" s="326"/>
      <c r="I27" s="245"/>
      <c r="J27" s="245"/>
      <c r="K27" s="245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190"/>
      <c r="C28" s="192"/>
      <c r="D28" s="192"/>
      <c r="E28" s="192"/>
      <c r="F28" s="192"/>
      <c r="G28" s="192"/>
      <c r="H28" s="192"/>
      <c r="I28" s="192"/>
      <c r="J28" s="192"/>
      <c r="K28" s="192"/>
      <c r="L28" s="3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190"/>
      <c r="C29" s="192"/>
      <c r="D29" s="246"/>
      <c r="E29" s="246"/>
      <c r="F29" s="246"/>
      <c r="G29" s="246"/>
      <c r="H29" s="246"/>
      <c r="I29" s="246"/>
      <c r="J29" s="246"/>
      <c r="K29" s="246"/>
      <c r="L29" s="3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190"/>
      <c r="C30" s="192"/>
      <c r="D30" s="247" t="s">
        <v>34</v>
      </c>
      <c r="E30" s="192"/>
      <c r="F30" s="192"/>
      <c r="G30" s="192"/>
      <c r="H30" s="192"/>
      <c r="I30" s="192"/>
      <c r="J30" s="248">
        <f>ROUND(J119, 0)</f>
        <v>0</v>
      </c>
      <c r="K30" s="192"/>
      <c r="L30" s="3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190"/>
      <c r="C31" s="192"/>
      <c r="D31" s="246"/>
      <c r="E31" s="246"/>
      <c r="F31" s="246"/>
      <c r="G31" s="246"/>
      <c r="H31" s="246"/>
      <c r="I31" s="246"/>
      <c r="J31" s="246"/>
      <c r="K31" s="246"/>
      <c r="L31" s="3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190"/>
      <c r="C32" s="192"/>
      <c r="D32" s="192"/>
      <c r="E32" s="192"/>
      <c r="F32" s="249" t="s">
        <v>36</v>
      </c>
      <c r="G32" s="192"/>
      <c r="H32" s="192"/>
      <c r="I32" s="249" t="s">
        <v>35</v>
      </c>
      <c r="J32" s="249" t="s">
        <v>37</v>
      </c>
      <c r="K32" s="192"/>
      <c r="L32" s="3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190"/>
      <c r="C33" s="192"/>
      <c r="D33" s="250" t="s">
        <v>38</v>
      </c>
      <c r="E33" s="193" t="s">
        <v>39</v>
      </c>
      <c r="F33" s="251">
        <f>ROUND((SUM(BE119:BE131)),  0)</f>
        <v>0</v>
      </c>
      <c r="G33" s="192"/>
      <c r="H33" s="192"/>
      <c r="I33" s="252">
        <v>0.21</v>
      </c>
      <c r="J33" s="251">
        <f>ROUND(((SUM(BE119:BE131))*I33),  0)</f>
        <v>0</v>
      </c>
      <c r="K33" s="192"/>
      <c r="L33" s="3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190"/>
      <c r="C34" s="192"/>
      <c r="D34" s="192"/>
      <c r="E34" s="193" t="s">
        <v>40</v>
      </c>
      <c r="F34" s="251">
        <f>ROUND((SUM(BF119:BF131)),  0)</f>
        <v>0</v>
      </c>
      <c r="G34" s="192"/>
      <c r="H34" s="192"/>
      <c r="I34" s="252">
        <v>0.15</v>
      </c>
      <c r="J34" s="251">
        <f>ROUND(((SUM(BF119:BF131))*I34),  0)</f>
        <v>0</v>
      </c>
      <c r="K34" s="192"/>
      <c r="L34" s="3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190"/>
      <c r="C35" s="192"/>
      <c r="D35" s="192"/>
      <c r="E35" s="193" t="s">
        <v>41</v>
      </c>
      <c r="F35" s="251">
        <f>ROUND((SUM(BG119:BG131)),  0)</f>
        <v>0</v>
      </c>
      <c r="G35" s="192"/>
      <c r="H35" s="192"/>
      <c r="I35" s="252">
        <v>0.21</v>
      </c>
      <c r="J35" s="251">
        <f>0</f>
        <v>0</v>
      </c>
      <c r="K35" s="192"/>
      <c r="L35" s="3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190"/>
      <c r="C36" s="192"/>
      <c r="D36" s="192"/>
      <c r="E36" s="193" t="s">
        <v>42</v>
      </c>
      <c r="F36" s="251">
        <f>ROUND((SUM(BH119:BH131)),  0)</f>
        <v>0</v>
      </c>
      <c r="G36" s="192"/>
      <c r="H36" s="192"/>
      <c r="I36" s="252">
        <v>0.15</v>
      </c>
      <c r="J36" s="251">
        <f>0</f>
        <v>0</v>
      </c>
      <c r="K36" s="192"/>
      <c r="L36" s="3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190"/>
      <c r="C37" s="192"/>
      <c r="D37" s="192"/>
      <c r="E37" s="193" t="s">
        <v>43</v>
      </c>
      <c r="F37" s="251">
        <f>ROUND((SUM(BI119:BI131)),  0)</f>
        <v>0</v>
      </c>
      <c r="G37" s="192"/>
      <c r="H37" s="192"/>
      <c r="I37" s="252">
        <v>0</v>
      </c>
      <c r="J37" s="251">
        <f>0</f>
        <v>0</v>
      </c>
      <c r="K37" s="192"/>
      <c r="L37" s="3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190"/>
      <c r="C38" s="192"/>
      <c r="D38" s="192"/>
      <c r="E38" s="192"/>
      <c r="F38" s="192"/>
      <c r="G38" s="192"/>
      <c r="H38" s="192"/>
      <c r="I38" s="192"/>
      <c r="J38" s="192"/>
      <c r="K38" s="192"/>
      <c r="L38" s="3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190"/>
      <c r="C39" s="253"/>
      <c r="D39" s="254" t="s">
        <v>44</v>
      </c>
      <c r="E39" s="255"/>
      <c r="F39" s="255"/>
      <c r="G39" s="256" t="s">
        <v>45</v>
      </c>
      <c r="H39" s="257" t="s">
        <v>46</v>
      </c>
      <c r="I39" s="255"/>
      <c r="J39" s="258">
        <f>SUM(J30:J37)</f>
        <v>0</v>
      </c>
      <c r="K39" s="259"/>
      <c r="L39" s="3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190"/>
      <c r="C40" s="192"/>
      <c r="D40" s="192"/>
      <c r="E40" s="192"/>
      <c r="F40" s="192"/>
      <c r="G40" s="192"/>
      <c r="H40" s="192"/>
      <c r="I40" s="192"/>
      <c r="J40" s="192"/>
      <c r="K40" s="192"/>
      <c r="L40" s="3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243"/>
      <c r="C41" s="88"/>
      <c r="D41" s="88"/>
      <c r="E41" s="88"/>
      <c r="F41" s="88"/>
      <c r="G41" s="88"/>
      <c r="H41" s="88"/>
      <c r="I41" s="88"/>
      <c r="J41" s="88"/>
      <c r="K41" s="88"/>
      <c r="L41" s="20"/>
    </row>
    <row r="42" spans="1:31" s="1" customFormat="1" ht="14.45" customHeight="1">
      <c r="B42" s="243"/>
      <c r="C42" s="88"/>
      <c r="D42" s="88"/>
      <c r="E42" s="88"/>
      <c r="F42" s="88"/>
      <c r="G42" s="88"/>
      <c r="H42" s="88"/>
      <c r="I42" s="88"/>
      <c r="J42" s="88"/>
      <c r="K42" s="88"/>
      <c r="L42" s="20"/>
    </row>
    <row r="43" spans="1:31" s="1" customFormat="1" ht="14.45" customHeight="1">
      <c r="B43" s="243"/>
      <c r="C43" s="88"/>
      <c r="D43" s="88"/>
      <c r="E43" s="88"/>
      <c r="F43" s="88"/>
      <c r="G43" s="88"/>
      <c r="H43" s="88"/>
      <c r="I43" s="88"/>
      <c r="J43" s="88"/>
      <c r="K43" s="88"/>
      <c r="L43" s="20"/>
    </row>
    <row r="44" spans="1:31" s="1" customFormat="1" ht="14.45" customHeight="1">
      <c r="B44" s="243"/>
      <c r="C44" s="88"/>
      <c r="D44" s="88"/>
      <c r="E44" s="88"/>
      <c r="F44" s="88"/>
      <c r="G44" s="88"/>
      <c r="H44" s="88"/>
      <c r="I44" s="88"/>
      <c r="J44" s="88"/>
      <c r="K44" s="88"/>
      <c r="L44" s="20"/>
    </row>
    <row r="45" spans="1:31" s="1" customFormat="1" ht="14.45" customHeight="1">
      <c r="B45" s="243"/>
      <c r="C45" s="88"/>
      <c r="D45" s="88"/>
      <c r="E45" s="88"/>
      <c r="F45" s="88"/>
      <c r="G45" s="88"/>
      <c r="H45" s="88"/>
      <c r="I45" s="88"/>
      <c r="J45" s="88"/>
      <c r="K45" s="88"/>
      <c r="L45" s="20"/>
    </row>
    <row r="46" spans="1:31" s="1" customFormat="1" ht="14.45" customHeight="1">
      <c r="B46" s="243"/>
      <c r="C46" s="88"/>
      <c r="D46" s="88"/>
      <c r="E46" s="88"/>
      <c r="F46" s="88"/>
      <c r="G46" s="88"/>
      <c r="H46" s="88"/>
      <c r="I46" s="88"/>
      <c r="J46" s="88"/>
      <c r="K46" s="88"/>
      <c r="L46" s="20"/>
    </row>
    <row r="47" spans="1:31" s="1" customFormat="1" ht="14.45" customHeight="1">
      <c r="B47" s="243"/>
      <c r="C47" s="88"/>
      <c r="D47" s="88"/>
      <c r="E47" s="88"/>
      <c r="F47" s="88"/>
      <c r="G47" s="88"/>
      <c r="H47" s="88"/>
      <c r="I47" s="88"/>
      <c r="J47" s="88"/>
      <c r="K47" s="88"/>
      <c r="L47" s="20"/>
    </row>
    <row r="48" spans="1:31" s="1" customFormat="1" ht="14.45" customHeight="1">
      <c r="B48" s="243"/>
      <c r="C48" s="88"/>
      <c r="D48" s="88"/>
      <c r="E48" s="88"/>
      <c r="F48" s="88"/>
      <c r="G48" s="88"/>
      <c r="H48" s="88"/>
      <c r="I48" s="88"/>
      <c r="J48" s="88"/>
      <c r="K48" s="88"/>
      <c r="L48" s="20"/>
    </row>
    <row r="49" spans="1:31" s="1" customFormat="1" ht="14.45" customHeight="1">
      <c r="B49" s="243"/>
      <c r="C49" s="88"/>
      <c r="D49" s="88"/>
      <c r="E49" s="88"/>
      <c r="F49" s="88"/>
      <c r="G49" s="88"/>
      <c r="H49" s="88"/>
      <c r="I49" s="88"/>
      <c r="J49" s="88"/>
      <c r="K49" s="88"/>
      <c r="L49" s="20"/>
    </row>
    <row r="50" spans="1:31" s="2" customFormat="1" ht="14.45" customHeight="1">
      <c r="B50" s="260"/>
      <c r="C50" s="261"/>
      <c r="D50" s="262" t="s">
        <v>47</v>
      </c>
      <c r="E50" s="263"/>
      <c r="F50" s="263"/>
      <c r="G50" s="262" t="s">
        <v>48</v>
      </c>
      <c r="H50" s="263"/>
      <c r="I50" s="263"/>
      <c r="J50" s="263"/>
      <c r="K50" s="263"/>
      <c r="L50" s="38"/>
    </row>
    <row r="51" spans="1:31">
      <c r="B51" s="243"/>
      <c r="C51" s="88"/>
      <c r="D51" s="88"/>
      <c r="E51" s="88"/>
      <c r="F51" s="88"/>
      <c r="G51" s="88"/>
      <c r="H51" s="88"/>
      <c r="I51" s="88"/>
      <c r="J51" s="88"/>
      <c r="K51" s="88"/>
      <c r="L51" s="20"/>
    </row>
    <row r="52" spans="1:31">
      <c r="B52" s="243"/>
      <c r="C52" s="88"/>
      <c r="D52" s="88"/>
      <c r="E52" s="88"/>
      <c r="F52" s="88"/>
      <c r="G52" s="88"/>
      <c r="H52" s="88"/>
      <c r="I52" s="88"/>
      <c r="J52" s="88"/>
      <c r="K52" s="88"/>
      <c r="L52" s="20"/>
    </row>
    <row r="53" spans="1:31">
      <c r="B53" s="243"/>
      <c r="C53" s="88"/>
      <c r="D53" s="88"/>
      <c r="E53" s="88"/>
      <c r="F53" s="88"/>
      <c r="G53" s="88"/>
      <c r="H53" s="88"/>
      <c r="I53" s="88"/>
      <c r="J53" s="88"/>
      <c r="K53" s="88"/>
      <c r="L53" s="20"/>
    </row>
    <row r="54" spans="1:31">
      <c r="B54" s="243"/>
      <c r="C54" s="88"/>
      <c r="D54" s="88"/>
      <c r="E54" s="88"/>
      <c r="F54" s="88"/>
      <c r="G54" s="88"/>
      <c r="H54" s="88"/>
      <c r="I54" s="88"/>
      <c r="J54" s="88"/>
      <c r="K54" s="88"/>
      <c r="L54" s="20"/>
    </row>
    <row r="55" spans="1:31">
      <c r="B55" s="243"/>
      <c r="C55" s="88"/>
      <c r="D55" s="88"/>
      <c r="E55" s="88"/>
      <c r="F55" s="88"/>
      <c r="G55" s="88"/>
      <c r="H55" s="88"/>
      <c r="I55" s="88"/>
      <c r="J55" s="88"/>
      <c r="K55" s="88"/>
      <c r="L55" s="20"/>
    </row>
    <row r="56" spans="1:31">
      <c r="B56" s="243"/>
      <c r="C56" s="88"/>
      <c r="D56" s="88"/>
      <c r="E56" s="88"/>
      <c r="F56" s="88"/>
      <c r="G56" s="88"/>
      <c r="H56" s="88"/>
      <c r="I56" s="88"/>
      <c r="J56" s="88"/>
      <c r="K56" s="88"/>
      <c r="L56" s="20"/>
    </row>
    <row r="57" spans="1:31">
      <c r="B57" s="243"/>
      <c r="C57" s="88"/>
      <c r="D57" s="88"/>
      <c r="E57" s="88"/>
      <c r="F57" s="88"/>
      <c r="G57" s="88"/>
      <c r="H57" s="88"/>
      <c r="I57" s="88"/>
      <c r="J57" s="88"/>
      <c r="K57" s="88"/>
      <c r="L57" s="20"/>
    </row>
    <row r="58" spans="1:31">
      <c r="B58" s="243"/>
      <c r="C58" s="88"/>
      <c r="D58" s="88"/>
      <c r="E58" s="88"/>
      <c r="F58" s="88"/>
      <c r="G58" s="88"/>
      <c r="H58" s="88"/>
      <c r="I58" s="88"/>
      <c r="J58" s="88"/>
      <c r="K58" s="88"/>
      <c r="L58" s="20"/>
    </row>
    <row r="59" spans="1:31">
      <c r="B59" s="243"/>
      <c r="C59" s="88"/>
      <c r="D59" s="88"/>
      <c r="E59" s="88"/>
      <c r="F59" s="88"/>
      <c r="G59" s="88"/>
      <c r="H59" s="88"/>
      <c r="I59" s="88"/>
      <c r="J59" s="88"/>
      <c r="K59" s="88"/>
      <c r="L59" s="20"/>
    </row>
    <row r="60" spans="1:31">
      <c r="B60" s="243"/>
      <c r="C60" s="88"/>
      <c r="D60" s="88"/>
      <c r="E60" s="88"/>
      <c r="F60" s="88"/>
      <c r="G60" s="88"/>
      <c r="H60" s="88"/>
      <c r="I60" s="88"/>
      <c r="J60" s="88"/>
      <c r="K60" s="88"/>
      <c r="L60" s="20"/>
    </row>
    <row r="61" spans="1:31" s="2" customFormat="1" ht="12.75">
      <c r="A61" s="29"/>
      <c r="B61" s="190"/>
      <c r="C61" s="192"/>
      <c r="D61" s="264" t="s">
        <v>49</v>
      </c>
      <c r="E61" s="265"/>
      <c r="F61" s="266" t="s">
        <v>50</v>
      </c>
      <c r="G61" s="264" t="s">
        <v>49</v>
      </c>
      <c r="H61" s="265"/>
      <c r="I61" s="265"/>
      <c r="J61" s="267" t="s">
        <v>50</v>
      </c>
      <c r="K61" s="265"/>
      <c r="L61" s="38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43"/>
      <c r="C62" s="88"/>
      <c r="D62" s="88"/>
      <c r="E62" s="88"/>
      <c r="F62" s="88"/>
      <c r="G62" s="88"/>
      <c r="H62" s="88"/>
      <c r="I62" s="88"/>
      <c r="J62" s="88"/>
      <c r="K62" s="88"/>
      <c r="L62" s="20"/>
    </row>
    <row r="63" spans="1:31">
      <c r="B63" s="243"/>
      <c r="C63" s="88"/>
      <c r="D63" s="88"/>
      <c r="E63" s="88"/>
      <c r="F63" s="88"/>
      <c r="G63" s="88"/>
      <c r="H63" s="88"/>
      <c r="I63" s="88"/>
      <c r="J63" s="88"/>
      <c r="K63" s="88"/>
      <c r="L63" s="20"/>
    </row>
    <row r="64" spans="1:31">
      <c r="B64" s="243"/>
      <c r="C64" s="88"/>
      <c r="D64" s="88"/>
      <c r="E64" s="88"/>
      <c r="F64" s="88"/>
      <c r="G64" s="88"/>
      <c r="H64" s="88"/>
      <c r="I64" s="88"/>
      <c r="J64" s="88"/>
      <c r="K64" s="88"/>
      <c r="L64" s="20"/>
    </row>
    <row r="65" spans="1:31" s="2" customFormat="1" ht="12.75">
      <c r="A65" s="29"/>
      <c r="B65" s="190"/>
      <c r="C65" s="192"/>
      <c r="D65" s="262" t="s">
        <v>51</v>
      </c>
      <c r="E65" s="268"/>
      <c r="F65" s="268"/>
      <c r="G65" s="262" t="s">
        <v>52</v>
      </c>
      <c r="H65" s="268"/>
      <c r="I65" s="268"/>
      <c r="J65" s="268"/>
      <c r="K65" s="268"/>
      <c r="L65" s="38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43"/>
      <c r="C66" s="88"/>
      <c r="D66" s="88"/>
      <c r="E66" s="88"/>
      <c r="F66" s="88"/>
      <c r="G66" s="88"/>
      <c r="H66" s="88"/>
      <c r="I66" s="88"/>
      <c r="J66" s="88"/>
      <c r="K66" s="88"/>
      <c r="L66" s="20"/>
    </row>
    <row r="67" spans="1:31">
      <c r="B67" s="243"/>
      <c r="C67" s="88"/>
      <c r="D67" s="88"/>
      <c r="E67" s="88"/>
      <c r="F67" s="88"/>
      <c r="G67" s="88"/>
      <c r="H67" s="88"/>
      <c r="I67" s="88"/>
      <c r="J67" s="88"/>
      <c r="K67" s="88"/>
      <c r="L67" s="20"/>
    </row>
    <row r="68" spans="1:31">
      <c r="B68" s="243"/>
      <c r="C68" s="88"/>
      <c r="D68" s="88"/>
      <c r="E68" s="88"/>
      <c r="F68" s="88"/>
      <c r="G68" s="88"/>
      <c r="H68" s="88"/>
      <c r="I68" s="88"/>
      <c r="J68" s="88"/>
      <c r="K68" s="88"/>
      <c r="L68" s="20"/>
    </row>
    <row r="69" spans="1:31">
      <c r="B69" s="243"/>
      <c r="C69" s="88"/>
      <c r="D69" s="88"/>
      <c r="E69" s="88"/>
      <c r="F69" s="88"/>
      <c r="G69" s="88"/>
      <c r="H69" s="88"/>
      <c r="I69" s="88"/>
      <c r="J69" s="88"/>
      <c r="K69" s="88"/>
      <c r="L69" s="20"/>
    </row>
    <row r="70" spans="1:31">
      <c r="B70" s="243"/>
      <c r="C70" s="88"/>
      <c r="D70" s="88"/>
      <c r="E70" s="88"/>
      <c r="F70" s="88"/>
      <c r="G70" s="88"/>
      <c r="H70" s="88"/>
      <c r="I70" s="88"/>
      <c r="J70" s="88"/>
      <c r="K70" s="88"/>
      <c r="L70" s="20"/>
    </row>
    <row r="71" spans="1:31">
      <c r="B71" s="243"/>
      <c r="C71" s="88"/>
      <c r="D71" s="88"/>
      <c r="E71" s="88"/>
      <c r="F71" s="88"/>
      <c r="G71" s="88"/>
      <c r="H71" s="88"/>
      <c r="I71" s="88"/>
      <c r="J71" s="88"/>
      <c r="K71" s="88"/>
      <c r="L71" s="20"/>
    </row>
    <row r="72" spans="1:31">
      <c r="B72" s="243"/>
      <c r="C72" s="88"/>
      <c r="D72" s="88"/>
      <c r="E72" s="88"/>
      <c r="F72" s="88"/>
      <c r="G72" s="88"/>
      <c r="H72" s="88"/>
      <c r="I72" s="88"/>
      <c r="J72" s="88"/>
      <c r="K72" s="88"/>
      <c r="L72" s="20"/>
    </row>
    <row r="73" spans="1:31">
      <c r="B73" s="243"/>
      <c r="C73" s="88"/>
      <c r="D73" s="88"/>
      <c r="E73" s="88"/>
      <c r="F73" s="88"/>
      <c r="G73" s="88"/>
      <c r="H73" s="88"/>
      <c r="I73" s="88"/>
      <c r="J73" s="88"/>
      <c r="K73" s="88"/>
      <c r="L73" s="20"/>
    </row>
    <row r="74" spans="1:31">
      <c r="B74" s="243"/>
      <c r="C74" s="88"/>
      <c r="D74" s="88"/>
      <c r="E74" s="88"/>
      <c r="F74" s="88"/>
      <c r="G74" s="88"/>
      <c r="H74" s="88"/>
      <c r="I74" s="88"/>
      <c r="J74" s="88"/>
      <c r="K74" s="88"/>
      <c r="L74" s="20"/>
    </row>
    <row r="75" spans="1:31">
      <c r="B75" s="243"/>
      <c r="C75" s="88"/>
      <c r="D75" s="88"/>
      <c r="E75" s="88"/>
      <c r="F75" s="88"/>
      <c r="G75" s="88"/>
      <c r="H75" s="88"/>
      <c r="I75" s="88"/>
      <c r="J75" s="88"/>
      <c r="K75" s="88"/>
      <c r="L75" s="20"/>
    </row>
    <row r="76" spans="1:31" s="2" customFormat="1" ht="12.75">
      <c r="A76" s="29"/>
      <c r="B76" s="190"/>
      <c r="C76" s="192"/>
      <c r="D76" s="264" t="s">
        <v>49</v>
      </c>
      <c r="E76" s="265"/>
      <c r="F76" s="266" t="s">
        <v>50</v>
      </c>
      <c r="G76" s="264" t="s">
        <v>49</v>
      </c>
      <c r="H76" s="265"/>
      <c r="I76" s="265"/>
      <c r="J76" s="267" t="s">
        <v>50</v>
      </c>
      <c r="K76" s="265"/>
      <c r="L76" s="3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239"/>
      <c r="C77" s="240"/>
      <c r="D77" s="240"/>
      <c r="E77" s="240"/>
      <c r="F77" s="240"/>
      <c r="G77" s="240"/>
      <c r="H77" s="240"/>
      <c r="I77" s="240"/>
      <c r="J77" s="240"/>
      <c r="K77" s="240"/>
      <c r="L77" s="3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>
      <c r="B78" s="88"/>
      <c r="C78" s="88"/>
      <c r="D78" s="88"/>
      <c r="E78" s="88"/>
      <c r="F78" s="88"/>
      <c r="G78" s="88"/>
      <c r="H78" s="88"/>
      <c r="I78" s="88"/>
      <c r="J78" s="88"/>
      <c r="K78" s="88"/>
    </row>
    <row r="79" spans="1:31">
      <c r="B79" s="88"/>
      <c r="C79" s="88"/>
      <c r="D79" s="88"/>
      <c r="E79" s="88"/>
      <c r="F79" s="88"/>
      <c r="G79" s="88"/>
      <c r="H79" s="88"/>
      <c r="I79" s="88"/>
      <c r="J79" s="88"/>
      <c r="K79" s="88"/>
    </row>
    <row r="80" spans="1:31">
      <c r="B80" s="88"/>
      <c r="C80" s="88"/>
      <c r="D80" s="88"/>
      <c r="E80" s="88"/>
      <c r="F80" s="88"/>
      <c r="G80" s="88"/>
      <c r="H80" s="88"/>
      <c r="I80" s="88"/>
      <c r="J80" s="88"/>
      <c r="K80" s="88"/>
    </row>
    <row r="81" spans="1:47" s="2" customFormat="1" ht="6.95" customHeight="1">
      <c r="A81" s="29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3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190"/>
      <c r="C82" s="191" t="s">
        <v>131</v>
      </c>
      <c r="D82" s="192"/>
      <c r="E82" s="192"/>
      <c r="F82" s="192"/>
      <c r="G82" s="192"/>
      <c r="H82" s="192"/>
      <c r="I82" s="192"/>
      <c r="J82" s="192"/>
      <c r="K82" s="192"/>
      <c r="L82" s="38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190"/>
      <c r="C83" s="192"/>
      <c r="D83" s="192"/>
      <c r="E83" s="192"/>
      <c r="F83" s="192"/>
      <c r="G83" s="192"/>
      <c r="H83" s="192"/>
      <c r="I83" s="192"/>
      <c r="J83" s="192"/>
      <c r="K83" s="192"/>
      <c r="L83" s="38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190"/>
      <c r="C84" s="193" t="s">
        <v>15</v>
      </c>
      <c r="D84" s="192"/>
      <c r="E84" s="192"/>
      <c r="F84" s="192"/>
      <c r="G84" s="192"/>
      <c r="H84" s="192"/>
      <c r="I84" s="192"/>
      <c r="J84" s="192"/>
      <c r="K84" s="192"/>
      <c r="L84" s="38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190"/>
      <c r="C85" s="192"/>
      <c r="D85" s="192"/>
      <c r="E85" s="319" t="str">
        <f>E7</f>
        <v>Expozice Jihozápadní Afrika, ZOO Dvůr Králové a.s. - Změna B, 3.etapa-3.část</v>
      </c>
      <c r="F85" s="320"/>
      <c r="G85" s="320"/>
      <c r="H85" s="320"/>
      <c r="I85" s="192"/>
      <c r="J85" s="192"/>
      <c r="K85" s="192"/>
      <c r="L85" s="38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190"/>
      <c r="C86" s="193" t="s">
        <v>130</v>
      </c>
      <c r="D86" s="192"/>
      <c r="E86" s="192"/>
      <c r="F86" s="192"/>
      <c r="G86" s="192"/>
      <c r="H86" s="192"/>
      <c r="I86" s="192"/>
      <c r="J86" s="192"/>
      <c r="K86" s="192"/>
      <c r="L86" s="38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190"/>
      <c r="C87" s="192"/>
      <c r="D87" s="192"/>
      <c r="E87" s="321" t="str">
        <f>E9</f>
        <v>46ab - SO 46b - sadové úpravy - změna B, 3. etapa-3.část</v>
      </c>
      <c r="F87" s="322"/>
      <c r="G87" s="322"/>
      <c r="H87" s="322"/>
      <c r="I87" s="192"/>
      <c r="J87" s="192"/>
      <c r="K87" s="192"/>
      <c r="L87" s="38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190"/>
      <c r="C88" s="192"/>
      <c r="D88" s="192"/>
      <c r="E88" s="192"/>
      <c r="F88" s="192"/>
      <c r="G88" s="192"/>
      <c r="H88" s="192"/>
      <c r="I88" s="192"/>
      <c r="J88" s="192"/>
      <c r="K88" s="192"/>
      <c r="L88" s="38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190"/>
      <c r="C89" s="193" t="s">
        <v>18</v>
      </c>
      <c r="D89" s="192"/>
      <c r="E89" s="192"/>
      <c r="F89" s="194" t="str">
        <f>F12</f>
        <v>Dvůr Králové nad Labem</v>
      </c>
      <c r="G89" s="192"/>
      <c r="H89" s="192"/>
      <c r="I89" s="193" t="s">
        <v>20</v>
      </c>
      <c r="J89" s="195" t="str">
        <f>IF(J12="","",J12)</f>
        <v>11. 5. 2021</v>
      </c>
      <c r="K89" s="192"/>
      <c r="L89" s="38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190"/>
      <c r="C90" s="192"/>
      <c r="D90" s="192"/>
      <c r="E90" s="192"/>
      <c r="F90" s="192"/>
      <c r="G90" s="192"/>
      <c r="H90" s="192"/>
      <c r="I90" s="192"/>
      <c r="J90" s="192"/>
      <c r="K90" s="192"/>
      <c r="L90" s="38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15" customHeight="1">
      <c r="A91" s="29"/>
      <c r="B91" s="190"/>
      <c r="C91" s="193" t="s">
        <v>22</v>
      </c>
      <c r="D91" s="192"/>
      <c r="E91" s="192"/>
      <c r="F91" s="194" t="str">
        <f>E15</f>
        <v>ZOO Dvůr Králové a.s., Štefánikova 1029, D.K.n.L.</v>
      </c>
      <c r="G91" s="192"/>
      <c r="H91" s="192"/>
      <c r="I91" s="193" t="s">
        <v>28</v>
      </c>
      <c r="J91" s="196" t="str">
        <f>E21</f>
        <v>Projektis spol. s r.o., Legionářská 562, D.K.n.L.</v>
      </c>
      <c r="K91" s="192"/>
      <c r="L91" s="38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190"/>
      <c r="C92" s="193" t="s">
        <v>26</v>
      </c>
      <c r="D92" s="192"/>
      <c r="E92" s="192"/>
      <c r="F92" s="194" t="str">
        <f>IF(E18="","",E18)</f>
        <v xml:space="preserve"> </v>
      </c>
      <c r="G92" s="192"/>
      <c r="H92" s="192"/>
      <c r="I92" s="193" t="s">
        <v>31</v>
      </c>
      <c r="J92" s="196" t="str">
        <f>E24</f>
        <v>ing. V. Švehla</v>
      </c>
      <c r="K92" s="192"/>
      <c r="L92" s="38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190"/>
      <c r="C93" s="192"/>
      <c r="D93" s="192"/>
      <c r="E93" s="192"/>
      <c r="F93" s="192"/>
      <c r="G93" s="192"/>
      <c r="H93" s="192"/>
      <c r="I93" s="192"/>
      <c r="J93" s="192"/>
      <c r="K93" s="192"/>
      <c r="L93" s="38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190"/>
      <c r="C94" s="269" t="s">
        <v>132</v>
      </c>
      <c r="D94" s="253"/>
      <c r="E94" s="253"/>
      <c r="F94" s="253"/>
      <c r="G94" s="253"/>
      <c r="H94" s="253"/>
      <c r="I94" s="253"/>
      <c r="J94" s="270" t="s">
        <v>133</v>
      </c>
      <c r="K94" s="253"/>
      <c r="L94" s="38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190"/>
      <c r="C95" s="192"/>
      <c r="D95" s="192"/>
      <c r="E95" s="192"/>
      <c r="F95" s="192"/>
      <c r="G95" s="192"/>
      <c r="H95" s="192"/>
      <c r="I95" s="192"/>
      <c r="J95" s="192"/>
      <c r="K95" s="192"/>
      <c r="L95" s="38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190"/>
      <c r="C96" s="271" t="s">
        <v>134</v>
      </c>
      <c r="D96" s="192"/>
      <c r="E96" s="192"/>
      <c r="F96" s="192"/>
      <c r="G96" s="192"/>
      <c r="H96" s="192"/>
      <c r="I96" s="192"/>
      <c r="J96" s="248">
        <f>J119</f>
        <v>0</v>
      </c>
      <c r="K96" s="192"/>
      <c r="L96" s="38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135</v>
      </c>
    </row>
    <row r="97" spans="1:31" s="9" customFormat="1" ht="24.95" customHeight="1">
      <c r="B97" s="272"/>
      <c r="C97" s="273"/>
      <c r="D97" s="274" t="s">
        <v>136</v>
      </c>
      <c r="E97" s="275"/>
      <c r="F97" s="275"/>
      <c r="G97" s="275"/>
      <c r="H97" s="275"/>
      <c r="I97" s="275"/>
      <c r="J97" s="276">
        <f>J120</f>
        <v>0</v>
      </c>
      <c r="K97" s="273"/>
      <c r="L97" s="109"/>
    </row>
    <row r="98" spans="1:31" s="10" customFormat="1" ht="19.899999999999999" customHeight="1">
      <c r="B98" s="277"/>
      <c r="C98" s="278"/>
      <c r="D98" s="279" t="s">
        <v>137</v>
      </c>
      <c r="E98" s="280"/>
      <c r="F98" s="280"/>
      <c r="G98" s="280"/>
      <c r="H98" s="280"/>
      <c r="I98" s="280"/>
      <c r="J98" s="281">
        <f>J121</f>
        <v>0</v>
      </c>
      <c r="K98" s="278"/>
      <c r="L98" s="113"/>
    </row>
    <row r="99" spans="1:31" s="10" customFormat="1" ht="19.899999999999999" customHeight="1">
      <c r="B99" s="277"/>
      <c r="C99" s="278"/>
      <c r="D99" s="279" t="s">
        <v>145</v>
      </c>
      <c r="E99" s="280"/>
      <c r="F99" s="280"/>
      <c r="G99" s="280"/>
      <c r="H99" s="280"/>
      <c r="I99" s="280"/>
      <c r="J99" s="281">
        <f>J130</f>
        <v>0</v>
      </c>
      <c r="K99" s="278"/>
      <c r="L99" s="113"/>
    </row>
    <row r="100" spans="1:31" s="2" customFormat="1" ht="21.75" customHeight="1">
      <c r="A100" s="29"/>
      <c r="B100" s="190"/>
      <c r="C100" s="192"/>
      <c r="D100" s="192"/>
      <c r="E100" s="192"/>
      <c r="F100" s="192"/>
      <c r="G100" s="192"/>
      <c r="H100" s="192"/>
      <c r="I100" s="192"/>
      <c r="J100" s="192"/>
      <c r="K100" s="192"/>
      <c r="L100" s="38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239"/>
      <c r="C101" s="240"/>
      <c r="D101" s="240"/>
      <c r="E101" s="240"/>
      <c r="F101" s="240"/>
      <c r="G101" s="240"/>
      <c r="H101" s="240"/>
      <c r="I101" s="240"/>
      <c r="J101" s="240"/>
      <c r="K101" s="240"/>
      <c r="L101" s="38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>
      <c r="B102" s="88"/>
      <c r="C102" s="88"/>
      <c r="D102" s="88"/>
      <c r="E102" s="88"/>
      <c r="F102" s="88"/>
      <c r="G102" s="88"/>
      <c r="H102" s="88"/>
      <c r="I102" s="88"/>
      <c r="J102" s="88"/>
      <c r="K102" s="88"/>
    </row>
    <row r="103" spans="1:31">
      <c r="B103" s="88"/>
      <c r="C103" s="88"/>
      <c r="D103" s="88"/>
      <c r="E103" s="88"/>
      <c r="F103" s="88"/>
      <c r="G103" s="88"/>
      <c r="H103" s="88"/>
      <c r="I103" s="88"/>
      <c r="J103" s="88"/>
      <c r="K103" s="88"/>
    </row>
    <row r="104" spans="1:31">
      <c r="B104" s="88"/>
      <c r="C104" s="88"/>
      <c r="D104" s="88"/>
      <c r="E104" s="88"/>
      <c r="F104" s="88"/>
      <c r="G104" s="88"/>
      <c r="H104" s="88"/>
      <c r="I104" s="88"/>
      <c r="J104" s="88"/>
      <c r="K104" s="88"/>
    </row>
    <row r="105" spans="1:31" s="2" customFormat="1" ht="6.95" customHeight="1">
      <c r="A105" s="29"/>
      <c r="B105" s="188"/>
      <c r="C105" s="189"/>
      <c r="D105" s="189"/>
      <c r="E105" s="189"/>
      <c r="F105" s="189"/>
      <c r="G105" s="189"/>
      <c r="H105" s="189"/>
      <c r="I105" s="189"/>
      <c r="J105" s="189"/>
      <c r="K105" s="189"/>
      <c r="L105" s="38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190"/>
      <c r="C106" s="191" t="s">
        <v>148</v>
      </c>
      <c r="D106" s="192"/>
      <c r="E106" s="192"/>
      <c r="F106" s="192"/>
      <c r="G106" s="192"/>
      <c r="H106" s="192"/>
      <c r="I106" s="192"/>
      <c r="J106" s="192"/>
      <c r="K106" s="192"/>
      <c r="L106" s="38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190"/>
      <c r="C107" s="192"/>
      <c r="D107" s="192"/>
      <c r="E107" s="192"/>
      <c r="F107" s="192"/>
      <c r="G107" s="192"/>
      <c r="H107" s="192"/>
      <c r="I107" s="192"/>
      <c r="J107" s="192"/>
      <c r="K107" s="192"/>
      <c r="L107" s="38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190"/>
      <c r="C108" s="193" t="s">
        <v>15</v>
      </c>
      <c r="D108" s="192"/>
      <c r="E108" s="192"/>
      <c r="F108" s="192"/>
      <c r="G108" s="192"/>
      <c r="H108" s="192"/>
      <c r="I108" s="192"/>
      <c r="J108" s="192"/>
      <c r="K108" s="192"/>
      <c r="L108" s="38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190"/>
      <c r="C109" s="192"/>
      <c r="D109" s="192"/>
      <c r="E109" s="319" t="str">
        <f>E7</f>
        <v>Expozice Jihozápadní Afrika, ZOO Dvůr Králové a.s. - Změna B, 3.etapa-3.část</v>
      </c>
      <c r="F109" s="320"/>
      <c r="G109" s="320"/>
      <c r="H109" s="320"/>
      <c r="I109" s="192"/>
      <c r="J109" s="192"/>
      <c r="K109" s="192"/>
      <c r="L109" s="38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190"/>
      <c r="C110" s="193" t="s">
        <v>130</v>
      </c>
      <c r="D110" s="192"/>
      <c r="E110" s="192"/>
      <c r="F110" s="192"/>
      <c r="G110" s="192"/>
      <c r="H110" s="192"/>
      <c r="I110" s="192"/>
      <c r="J110" s="192"/>
      <c r="K110" s="192"/>
      <c r="L110" s="38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190"/>
      <c r="C111" s="192"/>
      <c r="D111" s="192"/>
      <c r="E111" s="321" t="str">
        <f>E9</f>
        <v>46ab - SO 46b - sadové úpravy - změna B, 3. etapa-3.část</v>
      </c>
      <c r="F111" s="322"/>
      <c r="G111" s="322"/>
      <c r="H111" s="322"/>
      <c r="I111" s="192"/>
      <c r="J111" s="192"/>
      <c r="K111" s="192"/>
      <c r="L111" s="38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190"/>
      <c r="C112" s="192"/>
      <c r="D112" s="192"/>
      <c r="E112" s="192"/>
      <c r="F112" s="192"/>
      <c r="G112" s="192"/>
      <c r="H112" s="192"/>
      <c r="I112" s="192"/>
      <c r="J112" s="192"/>
      <c r="K112" s="192"/>
      <c r="L112" s="38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190"/>
      <c r="C113" s="193" t="s">
        <v>18</v>
      </c>
      <c r="D113" s="192"/>
      <c r="E113" s="192"/>
      <c r="F113" s="194" t="str">
        <f>F12</f>
        <v>Dvůr Králové nad Labem</v>
      </c>
      <c r="G113" s="192"/>
      <c r="H113" s="192"/>
      <c r="I113" s="193" t="s">
        <v>20</v>
      </c>
      <c r="J113" s="195" t="str">
        <f>IF(J12="","",J12)</f>
        <v>11. 5. 2021</v>
      </c>
      <c r="K113" s="192"/>
      <c r="L113" s="38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190"/>
      <c r="C114" s="192"/>
      <c r="D114" s="192"/>
      <c r="E114" s="192"/>
      <c r="F114" s="192"/>
      <c r="G114" s="192"/>
      <c r="H114" s="192"/>
      <c r="I114" s="192"/>
      <c r="J114" s="192"/>
      <c r="K114" s="192"/>
      <c r="L114" s="38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40.15" customHeight="1">
      <c r="A115" s="29"/>
      <c r="B115" s="190"/>
      <c r="C115" s="193" t="s">
        <v>22</v>
      </c>
      <c r="D115" s="192"/>
      <c r="E115" s="192"/>
      <c r="F115" s="194" t="str">
        <f>E15</f>
        <v>ZOO Dvůr Králové a.s., Štefánikova 1029, D.K.n.L.</v>
      </c>
      <c r="G115" s="192"/>
      <c r="H115" s="192"/>
      <c r="I115" s="193" t="s">
        <v>28</v>
      </c>
      <c r="J115" s="196" t="str">
        <f>E21</f>
        <v>Projektis spol. s r.o., Legionářská 562, D.K.n.L.</v>
      </c>
      <c r="K115" s="192"/>
      <c r="L115" s="38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190"/>
      <c r="C116" s="193" t="s">
        <v>26</v>
      </c>
      <c r="D116" s="192"/>
      <c r="E116" s="192"/>
      <c r="F116" s="194" t="str">
        <f>IF(E18="","",E18)</f>
        <v xml:space="preserve"> </v>
      </c>
      <c r="G116" s="192"/>
      <c r="H116" s="192"/>
      <c r="I116" s="193" t="s">
        <v>31</v>
      </c>
      <c r="J116" s="196" t="str">
        <f>E24</f>
        <v>ing. V. Švehla</v>
      </c>
      <c r="K116" s="192"/>
      <c r="L116" s="38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190"/>
      <c r="C117" s="192"/>
      <c r="D117" s="192"/>
      <c r="E117" s="192"/>
      <c r="F117" s="192"/>
      <c r="G117" s="192"/>
      <c r="H117" s="192"/>
      <c r="I117" s="192"/>
      <c r="J117" s="192"/>
      <c r="K117" s="192"/>
      <c r="L117" s="38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17"/>
      <c r="B118" s="197"/>
      <c r="C118" s="198" t="s">
        <v>149</v>
      </c>
      <c r="D118" s="199" t="s">
        <v>59</v>
      </c>
      <c r="E118" s="199" t="s">
        <v>55</v>
      </c>
      <c r="F118" s="199" t="s">
        <v>56</v>
      </c>
      <c r="G118" s="199" t="s">
        <v>150</v>
      </c>
      <c r="H118" s="199" t="s">
        <v>151</v>
      </c>
      <c r="I118" s="199" t="s">
        <v>152</v>
      </c>
      <c r="J118" s="199" t="s">
        <v>133</v>
      </c>
      <c r="K118" s="200" t="s">
        <v>153</v>
      </c>
      <c r="L118" s="122"/>
      <c r="M118" s="58" t="s">
        <v>1</v>
      </c>
      <c r="N118" s="59" t="s">
        <v>38</v>
      </c>
      <c r="O118" s="59" t="s">
        <v>154</v>
      </c>
      <c r="P118" s="59" t="s">
        <v>155</v>
      </c>
      <c r="Q118" s="59" t="s">
        <v>156</v>
      </c>
      <c r="R118" s="59" t="s">
        <v>157</v>
      </c>
      <c r="S118" s="59" t="s">
        <v>158</v>
      </c>
      <c r="T118" s="60" t="s">
        <v>159</v>
      </c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</row>
    <row r="119" spans="1:65" s="2" customFormat="1" ht="22.9" customHeight="1">
      <c r="A119" s="29"/>
      <c r="B119" s="190"/>
      <c r="C119" s="201" t="s">
        <v>160</v>
      </c>
      <c r="D119" s="192"/>
      <c r="E119" s="192"/>
      <c r="F119" s="192"/>
      <c r="G119" s="192"/>
      <c r="H119" s="192"/>
      <c r="I119" s="192"/>
      <c r="J119" s="202">
        <f>BK119</f>
        <v>0</v>
      </c>
      <c r="K119" s="192"/>
      <c r="L119" s="30"/>
      <c r="M119" s="61"/>
      <c r="N119" s="52"/>
      <c r="O119" s="62"/>
      <c r="P119" s="123">
        <f>P120</f>
        <v>722.08550000000002</v>
      </c>
      <c r="Q119" s="62"/>
      <c r="R119" s="123">
        <f>R120</f>
        <v>28.5</v>
      </c>
      <c r="S119" s="62"/>
      <c r="T119" s="124">
        <f>T120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7" t="s">
        <v>73</v>
      </c>
      <c r="AU119" s="17" t="s">
        <v>135</v>
      </c>
      <c r="BK119" s="125">
        <f>BK120</f>
        <v>0</v>
      </c>
    </row>
    <row r="120" spans="1:65" s="12" customFormat="1" ht="25.9" customHeight="1">
      <c r="B120" s="203"/>
      <c r="C120" s="204"/>
      <c r="D120" s="205" t="s">
        <v>73</v>
      </c>
      <c r="E120" s="206" t="s">
        <v>161</v>
      </c>
      <c r="F120" s="206" t="s">
        <v>162</v>
      </c>
      <c r="G120" s="204"/>
      <c r="H120" s="204"/>
      <c r="I120" s="204"/>
      <c r="J120" s="207">
        <f>BK120</f>
        <v>0</v>
      </c>
      <c r="K120" s="204"/>
      <c r="L120" s="126"/>
      <c r="M120" s="128"/>
      <c r="N120" s="129"/>
      <c r="O120" s="129"/>
      <c r="P120" s="130">
        <f>P121+P130</f>
        <v>722.08550000000002</v>
      </c>
      <c r="Q120" s="129"/>
      <c r="R120" s="130">
        <f>R121+R130</f>
        <v>28.5</v>
      </c>
      <c r="S120" s="129"/>
      <c r="T120" s="131">
        <f>T121+T130</f>
        <v>0</v>
      </c>
      <c r="AR120" s="127" t="s">
        <v>8</v>
      </c>
      <c r="AT120" s="132" t="s">
        <v>73</v>
      </c>
      <c r="AU120" s="132" t="s">
        <v>74</v>
      </c>
      <c r="AY120" s="127" t="s">
        <v>163</v>
      </c>
      <c r="BK120" s="133">
        <f>BK121+BK130</f>
        <v>0</v>
      </c>
    </row>
    <row r="121" spans="1:65" s="12" customFormat="1" ht="22.9" customHeight="1">
      <c r="B121" s="203"/>
      <c r="C121" s="204"/>
      <c r="D121" s="205" t="s">
        <v>73</v>
      </c>
      <c r="E121" s="208" t="s">
        <v>8</v>
      </c>
      <c r="F121" s="208" t="s">
        <v>164</v>
      </c>
      <c r="G121" s="204"/>
      <c r="H121" s="204"/>
      <c r="I121" s="204"/>
      <c r="J121" s="209">
        <f>BK121</f>
        <v>0</v>
      </c>
      <c r="K121" s="204"/>
      <c r="L121" s="126"/>
      <c r="M121" s="128"/>
      <c r="N121" s="129"/>
      <c r="O121" s="129"/>
      <c r="P121" s="130">
        <f>SUM(P122:P129)</f>
        <v>665</v>
      </c>
      <c r="Q121" s="129"/>
      <c r="R121" s="130">
        <f>SUM(R122:R129)</f>
        <v>28.5</v>
      </c>
      <c r="S121" s="129"/>
      <c r="T121" s="131">
        <f>SUM(T122:T129)</f>
        <v>0</v>
      </c>
      <c r="AR121" s="127" t="s">
        <v>8</v>
      </c>
      <c r="AT121" s="132" t="s">
        <v>73</v>
      </c>
      <c r="AU121" s="132" t="s">
        <v>8</v>
      </c>
      <c r="AY121" s="127" t="s">
        <v>163</v>
      </c>
      <c r="BK121" s="133">
        <f>SUM(BK122:BK129)</f>
        <v>0</v>
      </c>
    </row>
    <row r="122" spans="1:65" s="2" customFormat="1" ht="24.2" customHeight="1">
      <c r="A122" s="29"/>
      <c r="B122" s="190"/>
      <c r="C122" s="210" t="s">
        <v>8</v>
      </c>
      <c r="D122" s="210" t="s">
        <v>165</v>
      </c>
      <c r="E122" s="211" t="s">
        <v>1011</v>
      </c>
      <c r="F122" s="212" t="s">
        <v>1012</v>
      </c>
      <c r="G122" s="213" t="s">
        <v>383</v>
      </c>
      <c r="H122" s="214">
        <v>760</v>
      </c>
      <c r="I122" s="175"/>
      <c r="J122" s="215">
        <f>ROUND(I122*H122,0)</f>
        <v>0</v>
      </c>
      <c r="K122" s="212" t="s">
        <v>178</v>
      </c>
      <c r="L122" s="30"/>
      <c r="M122" s="134" t="s">
        <v>1</v>
      </c>
      <c r="N122" s="135" t="s">
        <v>39</v>
      </c>
      <c r="O122" s="136">
        <v>0.44800000000000001</v>
      </c>
      <c r="P122" s="136">
        <f>O122*H122</f>
        <v>340.48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38" t="s">
        <v>169</v>
      </c>
      <c r="AT122" s="138" t="s">
        <v>165</v>
      </c>
      <c r="AU122" s="138" t="s">
        <v>83</v>
      </c>
      <c r="AY122" s="17" t="s">
        <v>163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7" t="s">
        <v>8</v>
      </c>
      <c r="BK122" s="139">
        <f>ROUND(I122*H122,0)</f>
        <v>0</v>
      </c>
      <c r="BL122" s="17" t="s">
        <v>169</v>
      </c>
      <c r="BM122" s="138" t="s">
        <v>1013</v>
      </c>
    </row>
    <row r="123" spans="1:65" s="13" customFormat="1">
      <c r="B123" s="216"/>
      <c r="C123" s="217"/>
      <c r="D123" s="218" t="s">
        <v>171</v>
      </c>
      <c r="E123" s="219" t="s">
        <v>1</v>
      </c>
      <c r="F123" s="220" t="s">
        <v>1014</v>
      </c>
      <c r="G123" s="217"/>
      <c r="H123" s="221">
        <v>760</v>
      </c>
      <c r="I123" s="217"/>
      <c r="J123" s="217"/>
      <c r="K123" s="217"/>
      <c r="L123" s="140"/>
      <c r="M123" s="142"/>
      <c r="N123" s="143"/>
      <c r="O123" s="143"/>
      <c r="P123" s="143"/>
      <c r="Q123" s="143"/>
      <c r="R123" s="143"/>
      <c r="S123" s="143"/>
      <c r="T123" s="144"/>
      <c r="AT123" s="141" t="s">
        <v>171</v>
      </c>
      <c r="AU123" s="141" t="s">
        <v>83</v>
      </c>
      <c r="AV123" s="13" t="s">
        <v>83</v>
      </c>
      <c r="AW123" s="13" t="s">
        <v>30</v>
      </c>
      <c r="AX123" s="13" t="s">
        <v>8</v>
      </c>
      <c r="AY123" s="141" t="s">
        <v>163</v>
      </c>
    </row>
    <row r="124" spans="1:65" s="2" customFormat="1" ht="14.45" customHeight="1">
      <c r="A124" s="29"/>
      <c r="B124" s="190"/>
      <c r="C124" s="227" t="s">
        <v>83</v>
      </c>
      <c r="D124" s="227" t="s">
        <v>238</v>
      </c>
      <c r="E124" s="228" t="s">
        <v>1015</v>
      </c>
      <c r="F124" s="229" t="s">
        <v>1016</v>
      </c>
      <c r="G124" s="230" t="s">
        <v>168</v>
      </c>
      <c r="H124" s="231">
        <v>38</v>
      </c>
      <c r="I124" s="176"/>
      <c r="J124" s="232">
        <f>ROUND(I124*H124,0)</f>
        <v>0</v>
      </c>
      <c r="K124" s="229" t="s">
        <v>178</v>
      </c>
      <c r="L124" s="150"/>
      <c r="M124" s="151" t="s">
        <v>1</v>
      </c>
      <c r="N124" s="152" t="s">
        <v>39</v>
      </c>
      <c r="O124" s="136">
        <v>0</v>
      </c>
      <c r="P124" s="136">
        <f>O124*H124</f>
        <v>0</v>
      </c>
      <c r="Q124" s="136">
        <v>0.21</v>
      </c>
      <c r="R124" s="136">
        <f>Q124*H124</f>
        <v>7.9799999999999995</v>
      </c>
      <c r="S124" s="136">
        <v>0</v>
      </c>
      <c r="T124" s="137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38" t="s">
        <v>201</v>
      </c>
      <c r="AT124" s="138" t="s">
        <v>238</v>
      </c>
      <c r="AU124" s="138" t="s">
        <v>83</v>
      </c>
      <c r="AY124" s="17" t="s">
        <v>163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7" t="s">
        <v>8</v>
      </c>
      <c r="BK124" s="139">
        <f>ROUND(I124*H124,0)</f>
        <v>0</v>
      </c>
      <c r="BL124" s="17" t="s">
        <v>169</v>
      </c>
      <c r="BM124" s="138" t="s">
        <v>1017</v>
      </c>
    </row>
    <row r="125" spans="1:65" s="13" customFormat="1">
      <c r="B125" s="216"/>
      <c r="C125" s="217"/>
      <c r="D125" s="218" t="s">
        <v>171</v>
      </c>
      <c r="E125" s="219" t="s">
        <v>1</v>
      </c>
      <c r="F125" s="220" t="s">
        <v>1018</v>
      </c>
      <c r="G125" s="217"/>
      <c r="H125" s="221">
        <v>38</v>
      </c>
      <c r="I125" s="217"/>
      <c r="J125" s="217"/>
      <c r="K125" s="217"/>
      <c r="L125" s="140"/>
      <c r="M125" s="142"/>
      <c r="N125" s="143"/>
      <c r="O125" s="143"/>
      <c r="P125" s="143"/>
      <c r="Q125" s="143"/>
      <c r="R125" s="143"/>
      <c r="S125" s="143"/>
      <c r="T125" s="144"/>
      <c r="AT125" s="141" t="s">
        <v>171</v>
      </c>
      <c r="AU125" s="141" t="s">
        <v>83</v>
      </c>
      <c r="AV125" s="13" t="s">
        <v>83</v>
      </c>
      <c r="AW125" s="13" t="s">
        <v>30</v>
      </c>
      <c r="AX125" s="13" t="s">
        <v>8</v>
      </c>
      <c r="AY125" s="141" t="s">
        <v>163</v>
      </c>
    </row>
    <row r="126" spans="1:65" s="2" customFormat="1" ht="24.2" customHeight="1">
      <c r="A126" s="29"/>
      <c r="B126" s="190"/>
      <c r="C126" s="210" t="s">
        <v>174</v>
      </c>
      <c r="D126" s="210" t="s">
        <v>165</v>
      </c>
      <c r="E126" s="211" t="s">
        <v>1019</v>
      </c>
      <c r="F126" s="212" t="s">
        <v>1020</v>
      </c>
      <c r="G126" s="213" t="s">
        <v>383</v>
      </c>
      <c r="H126" s="214">
        <v>760</v>
      </c>
      <c r="I126" s="175"/>
      <c r="J126" s="215">
        <f>ROUND(I126*H126,0)</f>
        <v>0</v>
      </c>
      <c r="K126" s="212" t="s">
        <v>178</v>
      </c>
      <c r="L126" s="30"/>
      <c r="M126" s="134" t="s">
        <v>1</v>
      </c>
      <c r="N126" s="135" t="s">
        <v>39</v>
      </c>
      <c r="O126" s="136">
        <v>0.42699999999999999</v>
      </c>
      <c r="P126" s="136">
        <f>O126*H126</f>
        <v>324.52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38" t="s">
        <v>169</v>
      </c>
      <c r="AT126" s="138" t="s">
        <v>165</v>
      </c>
      <c r="AU126" s="138" t="s">
        <v>83</v>
      </c>
      <c r="AY126" s="17" t="s">
        <v>163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7" t="s">
        <v>8</v>
      </c>
      <c r="BK126" s="139">
        <f>ROUND(I126*H126,0)</f>
        <v>0</v>
      </c>
      <c r="BL126" s="17" t="s">
        <v>169</v>
      </c>
      <c r="BM126" s="138" t="s">
        <v>1021</v>
      </c>
    </row>
    <row r="127" spans="1:65" s="13" customFormat="1">
      <c r="B127" s="216"/>
      <c r="C127" s="217"/>
      <c r="D127" s="218" t="s">
        <v>171</v>
      </c>
      <c r="E127" s="219" t="s">
        <v>1</v>
      </c>
      <c r="F127" s="220" t="s">
        <v>1014</v>
      </c>
      <c r="G127" s="217"/>
      <c r="H127" s="221">
        <v>760</v>
      </c>
      <c r="I127" s="217"/>
      <c r="J127" s="217"/>
      <c r="K127" s="217"/>
      <c r="L127" s="140"/>
      <c r="M127" s="142"/>
      <c r="N127" s="143"/>
      <c r="O127" s="143"/>
      <c r="P127" s="143"/>
      <c r="Q127" s="143"/>
      <c r="R127" s="143"/>
      <c r="S127" s="143"/>
      <c r="T127" s="144"/>
      <c r="AT127" s="141" t="s">
        <v>171</v>
      </c>
      <c r="AU127" s="141" t="s">
        <v>83</v>
      </c>
      <c r="AV127" s="13" t="s">
        <v>83</v>
      </c>
      <c r="AW127" s="13" t="s">
        <v>30</v>
      </c>
      <c r="AX127" s="13" t="s">
        <v>8</v>
      </c>
      <c r="AY127" s="141" t="s">
        <v>163</v>
      </c>
    </row>
    <row r="128" spans="1:65" s="2" customFormat="1" ht="14.45" customHeight="1">
      <c r="A128" s="29"/>
      <c r="B128" s="190"/>
      <c r="C128" s="227" t="s">
        <v>169</v>
      </c>
      <c r="D128" s="227" t="s">
        <v>238</v>
      </c>
      <c r="E128" s="228" t="s">
        <v>1022</v>
      </c>
      <c r="F128" s="229" t="s">
        <v>1023</v>
      </c>
      <c r="G128" s="230" t="s">
        <v>383</v>
      </c>
      <c r="H128" s="231">
        <v>760</v>
      </c>
      <c r="I128" s="176"/>
      <c r="J128" s="232">
        <f>ROUND(I128*H128,0)</f>
        <v>0</v>
      </c>
      <c r="K128" s="229" t="s">
        <v>1</v>
      </c>
      <c r="L128" s="150"/>
      <c r="M128" s="151" t="s">
        <v>1</v>
      </c>
      <c r="N128" s="152" t="s">
        <v>39</v>
      </c>
      <c r="O128" s="136">
        <v>0</v>
      </c>
      <c r="P128" s="136">
        <f>O128*H128</f>
        <v>0</v>
      </c>
      <c r="Q128" s="136">
        <v>2.7E-2</v>
      </c>
      <c r="R128" s="136">
        <f>Q128*H128</f>
        <v>20.52</v>
      </c>
      <c r="S128" s="136">
        <v>0</v>
      </c>
      <c r="T128" s="137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38" t="s">
        <v>201</v>
      </c>
      <c r="AT128" s="138" t="s">
        <v>238</v>
      </c>
      <c r="AU128" s="138" t="s">
        <v>83</v>
      </c>
      <c r="AY128" s="17" t="s">
        <v>163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7" t="s">
        <v>8</v>
      </c>
      <c r="BK128" s="139">
        <f>ROUND(I128*H128,0)</f>
        <v>0</v>
      </c>
      <c r="BL128" s="17" t="s">
        <v>169</v>
      </c>
      <c r="BM128" s="138" t="s">
        <v>1024</v>
      </c>
    </row>
    <row r="129" spans="1:65" s="13" customFormat="1">
      <c r="B129" s="216"/>
      <c r="C129" s="217"/>
      <c r="D129" s="218" t="s">
        <v>171</v>
      </c>
      <c r="E129" s="219" t="s">
        <v>1</v>
      </c>
      <c r="F129" s="220" t="s">
        <v>1014</v>
      </c>
      <c r="G129" s="217"/>
      <c r="H129" s="221">
        <v>760</v>
      </c>
      <c r="I129" s="217"/>
      <c r="J129" s="217"/>
      <c r="K129" s="217"/>
      <c r="L129" s="140"/>
      <c r="M129" s="142"/>
      <c r="N129" s="143"/>
      <c r="O129" s="143"/>
      <c r="P129" s="143"/>
      <c r="Q129" s="143"/>
      <c r="R129" s="143"/>
      <c r="S129" s="143"/>
      <c r="T129" s="144"/>
      <c r="AT129" s="141" t="s">
        <v>171</v>
      </c>
      <c r="AU129" s="141" t="s">
        <v>83</v>
      </c>
      <c r="AV129" s="13" t="s">
        <v>83</v>
      </c>
      <c r="AW129" s="13" t="s">
        <v>30</v>
      </c>
      <c r="AX129" s="13" t="s">
        <v>8</v>
      </c>
      <c r="AY129" s="141" t="s">
        <v>163</v>
      </c>
    </row>
    <row r="130" spans="1:65" s="12" customFormat="1" ht="22.9" customHeight="1">
      <c r="B130" s="203"/>
      <c r="C130" s="204"/>
      <c r="D130" s="205" t="s">
        <v>73</v>
      </c>
      <c r="E130" s="208" t="s">
        <v>424</v>
      </c>
      <c r="F130" s="208" t="s">
        <v>425</v>
      </c>
      <c r="G130" s="204"/>
      <c r="H130" s="204"/>
      <c r="I130" s="204"/>
      <c r="J130" s="209">
        <f>BK130</f>
        <v>0</v>
      </c>
      <c r="K130" s="204"/>
      <c r="L130" s="126"/>
      <c r="M130" s="128"/>
      <c r="N130" s="129"/>
      <c r="O130" s="129"/>
      <c r="P130" s="130">
        <f>P131</f>
        <v>57.085500000000003</v>
      </c>
      <c r="Q130" s="129"/>
      <c r="R130" s="130">
        <f>R131</f>
        <v>0</v>
      </c>
      <c r="S130" s="129"/>
      <c r="T130" s="131">
        <f>T131</f>
        <v>0</v>
      </c>
      <c r="AR130" s="127" t="s">
        <v>8</v>
      </c>
      <c r="AT130" s="132" t="s">
        <v>73</v>
      </c>
      <c r="AU130" s="132" t="s">
        <v>8</v>
      </c>
      <c r="AY130" s="127" t="s">
        <v>163</v>
      </c>
      <c r="BK130" s="133">
        <f>BK131</f>
        <v>0</v>
      </c>
    </row>
    <row r="131" spans="1:65" s="2" customFormat="1" ht="24.2" customHeight="1">
      <c r="A131" s="29"/>
      <c r="B131" s="190"/>
      <c r="C131" s="210" t="s">
        <v>188</v>
      </c>
      <c r="D131" s="210" t="s">
        <v>165</v>
      </c>
      <c r="E131" s="211" t="s">
        <v>1025</v>
      </c>
      <c r="F131" s="212" t="s">
        <v>1026</v>
      </c>
      <c r="G131" s="213" t="s">
        <v>213</v>
      </c>
      <c r="H131" s="214">
        <v>28.5</v>
      </c>
      <c r="I131" s="175"/>
      <c r="J131" s="215">
        <f>ROUND(I131*H131,0)</f>
        <v>0</v>
      </c>
      <c r="K131" s="212" t="s">
        <v>178</v>
      </c>
      <c r="L131" s="30"/>
      <c r="M131" s="158" t="s">
        <v>1</v>
      </c>
      <c r="N131" s="159" t="s">
        <v>39</v>
      </c>
      <c r="O131" s="160">
        <v>2.0030000000000001</v>
      </c>
      <c r="P131" s="160">
        <f>O131*H131</f>
        <v>57.085500000000003</v>
      </c>
      <c r="Q131" s="160">
        <v>0</v>
      </c>
      <c r="R131" s="160">
        <f>Q131*H131</f>
        <v>0</v>
      </c>
      <c r="S131" s="160">
        <v>0</v>
      </c>
      <c r="T131" s="161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38" t="s">
        <v>169</v>
      </c>
      <c r="AT131" s="138" t="s">
        <v>165</v>
      </c>
      <c r="AU131" s="138" t="s">
        <v>83</v>
      </c>
      <c r="AY131" s="17" t="s">
        <v>163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8</v>
      </c>
      <c r="BK131" s="139">
        <f>ROUND(I131*H131,0)</f>
        <v>0</v>
      </c>
      <c r="BL131" s="17" t="s">
        <v>169</v>
      </c>
      <c r="BM131" s="138" t="s">
        <v>1027</v>
      </c>
    </row>
    <row r="132" spans="1:65" s="2" customFormat="1" ht="6.95" customHeight="1">
      <c r="A132" s="29"/>
      <c r="B132" s="239"/>
      <c r="C132" s="240"/>
      <c r="D132" s="240"/>
      <c r="E132" s="240"/>
      <c r="F132" s="240"/>
      <c r="G132" s="240"/>
      <c r="H132" s="240"/>
      <c r="I132" s="240"/>
      <c r="J132" s="240"/>
      <c r="K132" s="240"/>
      <c r="L132" s="30"/>
      <c r="M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</sheetData>
  <sheetProtection password="D62F" sheet="1" objects="1" scenarios="1"/>
  <autoFilter ref="C118:K13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95"/>
  <sheetViews>
    <sheetView showGridLines="0" topLeftCell="A164" workbookViewId="0">
      <selection activeCell="W172" sqref="W17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8"/>
    </row>
    <row r="2" spans="1:46" s="1" customFormat="1" ht="36.950000000000003" customHeight="1">
      <c r="L2" s="292" t="s">
        <v>5</v>
      </c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104</v>
      </c>
    </row>
    <row r="3" spans="1:46" s="1" customFormat="1" ht="6.95" customHeight="1"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20"/>
      <c r="AT3" s="17" t="s">
        <v>83</v>
      </c>
    </row>
    <row r="4" spans="1:46" s="1" customFormat="1" ht="24.95" customHeight="1">
      <c r="B4" s="243"/>
      <c r="C4" s="88"/>
      <c r="D4" s="191" t="s">
        <v>120</v>
      </c>
      <c r="E4" s="88"/>
      <c r="F4" s="88"/>
      <c r="G4" s="88"/>
      <c r="H4" s="88"/>
      <c r="I4" s="88"/>
      <c r="J4" s="88"/>
      <c r="K4" s="88"/>
      <c r="L4" s="20"/>
      <c r="M4" s="90" t="s">
        <v>11</v>
      </c>
      <c r="AT4" s="17" t="s">
        <v>3</v>
      </c>
    </row>
    <row r="5" spans="1:46" s="1" customFormat="1" ht="6.95" customHeight="1">
      <c r="B5" s="243"/>
      <c r="C5" s="88"/>
      <c r="D5" s="88"/>
      <c r="E5" s="88"/>
      <c r="F5" s="88"/>
      <c r="G5" s="88"/>
      <c r="H5" s="88"/>
      <c r="I5" s="88"/>
      <c r="J5" s="88"/>
      <c r="K5" s="88"/>
      <c r="L5" s="20"/>
    </row>
    <row r="6" spans="1:46" s="1" customFormat="1" ht="12" customHeight="1">
      <c r="B6" s="243"/>
      <c r="C6" s="88"/>
      <c r="D6" s="193" t="s">
        <v>15</v>
      </c>
      <c r="E6" s="88"/>
      <c r="F6" s="88"/>
      <c r="G6" s="88"/>
      <c r="H6" s="88"/>
      <c r="I6" s="88"/>
      <c r="J6" s="88"/>
      <c r="K6" s="88"/>
      <c r="L6" s="20"/>
    </row>
    <row r="7" spans="1:46" s="1" customFormat="1" ht="16.5" customHeight="1">
      <c r="B7" s="243"/>
      <c r="C7" s="88"/>
      <c r="D7" s="88"/>
      <c r="E7" s="319" t="str">
        <f>'Rekapitulace stavby'!K6</f>
        <v>Expozice Jihozápadní Afrika, ZOO Dvůr Králové a.s. - Změna B, 3.etapa-3.část</v>
      </c>
      <c r="F7" s="320"/>
      <c r="G7" s="320"/>
      <c r="H7" s="320"/>
      <c r="I7" s="88"/>
      <c r="J7" s="88"/>
      <c r="K7" s="88"/>
      <c r="L7" s="20"/>
    </row>
    <row r="8" spans="1:46" s="2" customFormat="1" ht="12" customHeight="1">
      <c r="A8" s="29"/>
      <c r="B8" s="190"/>
      <c r="C8" s="192"/>
      <c r="D8" s="193" t="s">
        <v>130</v>
      </c>
      <c r="E8" s="192"/>
      <c r="F8" s="192"/>
      <c r="G8" s="192"/>
      <c r="H8" s="192"/>
      <c r="I8" s="192"/>
      <c r="J8" s="192"/>
      <c r="K8" s="192"/>
      <c r="L8" s="3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190"/>
      <c r="C9" s="192"/>
      <c r="D9" s="192"/>
      <c r="E9" s="321" t="s">
        <v>1442</v>
      </c>
      <c r="F9" s="322"/>
      <c r="G9" s="322"/>
      <c r="H9" s="322"/>
      <c r="I9" s="192"/>
      <c r="J9" s="192"/>
      <c r="K9" s="192"/>
      <c r="L9" s="3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190"/>
      <c r="C10" s="192"/>
      <c r="D10" s="192"/>
      <c r="E10" s="192"/>
      <c r="F10" s="192"/>
      <c r="G10" s="192"/>
      <c r="H10" s="192"/>
      <c r="I10" s="192"/>
      <c r="J10" s="192"/>
      <c r="K10" s="192"/>
      <c r="L10" s="3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190"/>
      <c r="C11" s="192"/>
      <c r="D11" s="193" t="s">
        <v>16</v>
      </c>
      <c r="E11" s="192"/>
      <c r="F11" s="194" t="s">
        <v>1</v>
      </c>
      <c r="G11" s="192"/>
      <c r="H11" s="192"/>
      <c r="I11" s="193" t="s">
        <v>17</v>
      </c>
      <c r="J11" s="194" t="s">
        <v>1</v>
      </c>
      <c r="K11" s="192"/>
      <c r="L11" s="3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190"/>
      <c r="C12" s="192"/>
      <c r="D12" s="193" t="s">
        <v>18</v>
      </c>
      <c r="E12" s="192"/>
      <c r="F12" s="194" t="s">
        <v>27</v>
      </c>
      <c r="G12" s="192"/>
      <c r="H12" s="192"/>
      <c r="I12" s="193" t="s">
        <v>20</v>
      </c>
      <c r="J12" s="195" t="str">
        <f>'Rekapitulace stavby'!AN8</f>
        <v>11. 5. 2021</v>
      </c>
      <c r="K12" s="192"/>
      <c r="L12" s="3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190"/>
      <c r="C13" s="192"/>
      <c r="D13" s="192"/>
      <c r="E13" s="192"/>
      <c r="F13" s="192"/>
      <c r="G13" s="192"/>
      <c r="H13" s="192"/>
      <c r="I13" s="192"/>
      <c r="J13" s="192"/>
      <c r="K13" s="192"/>
      <c r="L13" s="3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190"/>
      <c r="C14" s="192"/>
      <c r="D14" s="193" t="s">
        <v>22</v>
      </c>
      <c r="E14" s="192"/>
      <c r="F14" s="192"/>
      <c r="G14" s="192"/>
      <c r="H14" s="192"/>
      <c r="I14" s="193" t="s">
        <v>23</v>
      </c>
      <c r="J14" s="194" t="str">
        <f>IF('Rekapitulace stavby'!AN10="","",'Rekapitulace stavby'!AN10)</f>
        <v/>
      </c>
      <c r="K14" s="192"/>
      <c r="L14" s="3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190"/>
      <c r="C15" s="192"/>
      <c r="D15" s="192"/>
      <c r="E15" s="194" t="str">
        <f>IF('Rekapitulace stavby'!E11="","",'Rekapitulace stavby'!E11)</f>
        <v>ZOO Dvůr Králové a.s., Štefánikova 1029, D.K.n.L.</v>
      </c>
      <c r="F15" s="192"/>
      <c r="G15" s="192"/>
      <c r="H15" s="192"/>
      <c r="I15" s="193" t="s">
        <v>25</v>
      </c>
      <c r="J15" s="194" t="str">
        <f>IF('Rekapitulace stavby'!AN11="","",'Rekapitulace stavby'!AN11)</f>
        <v/>
      </c>
      <c r="K15" s="192"/>
      <c r="L15" s="3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190"/>
      <c r="C16" s="192"/>
      <c r="D16" s="192"/>
      <c r="E16" s="192"/>
      <c r="F16" s="192"/>
      <c r="G16" s="192"/>
      <c r="H16" s="192"/>
      <c r="I16" s="192"/>
      <c r="J16" s="192"/>
      <c r="K16" s="192"/>
      <c r="L16" s="3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190"/>
      <c r="C17" s="192"/>
      <c r="D17" s="193" t="s">
        <v>26</v>
      </c>
      <c r="E17" s="192"/>
      <c r="F17" s="192"/>
      <c r="G17" s="192"/>
      <c r="H17" s="192"/>
      <c r="I17" s="193" t="s">
        <v>23</v>
      </c>
      <c r="J17" s="194" t="str">
        <f>'Rekapitulace stavby'!AN13</f>
        <v/>
      </c>
      <c r="K17" s="192"/>
      <c r="L17" s="3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190"/>
      <c r="C18" s="192"/>
      <c r="D18" s="192"/>
      <c r="E18" s="325" t="str">
        <f>'Rekapitulace stavby'!E14</f>
        <v xml:space="preserve"> </v>
      </c>
      <c r="F18" s="325"/>
      <c r="G18" s="325"/>
      <c r="H18" s="325"/>
      <c r="I18" s="193" t="s">
        <v>25</v>
      </c>
      <c r="J18" s="194" t="str">
        <f>'Rekapitulace stavby'!AN14</f>
        <v/>
      </c>
      <c r="K18" s="192"/>
      <c r="L18" s="3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190"/>
      <c r="C19" s="192"/>
      <c r="D19" s="192"/>
      <c r="E19" s="192"/>
      <c r="F19" s="192"/>
      <c r="G19" s="192"/>
      <c r="H19" s="192"/>
      <c r="I19" s="192"/>
      <c r="J19" s="192"/>
      <c r="K19" s="192"/>
      <c r="L19" s="3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190"/>
      <c r="C20" s="192"/>
      <c r="D20" s="193" t="s">
        <v>28</v>
      </c>
      <c r="E20" s="192"/>
      <c r="F20" s="192"/>
      <c r="G20" s="192"/>
      <c r="H20" s="192"/>
      <c r="I20" s="193" t="s">
        <v>23</v>
      </c>
      <c r="J20" s="194" t="str">
        <f>IF('Rekapitulace stavby'!AN16="","",'Rekapitulace stavby'!AN16)</f>
        <v/>
      </c>
      <c r="K20" s="192"/>
      <c r="L20" s="3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190"/>
      <c r="C21" s="192"/>
      <c r="D21" s="192"/>
      <c r="E21" s="194" t="str">
        <f>IF('Rekapitulace stavby'!E17="","",'Rekapitulace stavby'!E17)</f>
        <v>Projektis spol. s r.o., Legionářská 562, D.K.n.L.</v>
      </c>
      <c r="F21" s="192"/>
      <c r="G21" s="192"/>
      <c r="H21" s="192"/>
      <c r="I21" s="193" t="s">
        <v>25</v>
      </c>
      <c r="J21" s="194" t="str">
        <f>IF('Rekapitulace stavby'!AN17="","",'Rekapitulace stavby'!AN17)</f>
        <v/>
      </c>
      <c r="K21" s="192"/>
      <c r="L21" s="38"/>
      <c r="S21" s="29"/>
      <c r="T21" s="29"/>
      <c r="U21" s="29"/>
      <c r="V21" s="282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190"/>
      <c r="C22" s="192"/>
      <c r="D22" s="192"/>
      <c r="E22" s="192"/>
      <c r="F22" s="192"/>
      <c r="G22" s="192"/>
      <c r="H22" s="192"/>
      <c r="I22" s="192"/>
      <c r="J22" s="192"/>
      <c r="K22" s="192"/>
      <c r="L22" s="3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190"/>
      <c r="C23" s="192"/>
      <c r="D23" s="193" t="s">
        <v>31</v>
      </c>
      <c r="E23" s="192"/>
      <c r="F23" s="192"/>
      <c r="G23" s="192"/>
      <c r="H23" s="192"/>
      <c r="I23" s="193" t="s">
        <v>23</v>
      </c>
      <c r="J23" s="194" t="str">
        <f>IF('Rekapitulace stavby'!AN19="","",'Rekapitulace stavby'!AN19)</f>
        <v/>
      </c>
      <c r="K23" s="192"/>
      <c r="L23" s="3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190"/>
      <c r="C24" s="192"/>
      <c r="D24" s="192"/>
      <c r="E24" s="194" t="str">
        <f>IF('Rekapitulace stavby'!E20="","",'Rekapitulace stavby'!E20)</f>
        <v>ing. V. Švehla</v>
      </c>
      <c r="F24" s="192"/>
      <c r="G24" s="192"/>
      <c r="H24" s="192"/>
      <c r="I24" s="193" t="s">
        <v>25</v>
      </c>
      <c r="J24" s="194" t="str">
        <f>IF('Rekapitulace stavby'!AN20="","",'Rekapitulace stavby'!AN20)</f>
        <v/>
      </c>
      <c r="K24" s="192"/>
      <c r="L24" s="3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190"/>
      <c r="C25" s="192"/>
      <c r="D25" s="192"/>
      <c r="E25" s="192"/>
      <c r="F25" s="192"/>
      <c r="G25" s="192"/>
      <c r="H25" s="192"/>
      <c r="I25" s="192"/>
      <c r="J25" s="192"/>
      <c r="K25" s="192"/>
      <c r="L25" s="3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190"/>
      <c r="C26" s="192"/>
      <c r="D26" s="193" t="s">
        <v>33</v>
      </c>
      <c r="E26" s="192"/>
      <c r="F26" s="192"/>
      <c r="G26" s="192"/>
      <c r="H26" s="192"/>
      <c r="I26" s="192"/>
      <c r="J26" s="192"/>
      <c r="K26" s="192"/>
      <c r="L26" s="3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244"/>
      <c r="C27" s="245"/>
      <c r="D27" s="245"/>
      <c r="E27" s="326" t="s">
        <v>1</v>
      </c>
      <c r="F27" s="326"/>
      <c r="G27" s="326"/>
      <c r="H27" s="326"/>
      <c r="I27" s="245"/>
      <c r="J27" s="245"/>
      <c r="K27" s="245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190"/>
      <c r="C28" s="192"/>
      <c r="D28" s="192"/>
      <c r="E28" s="192"/>
      <c r="F28" s="192"/>
      <c r="G28" s="192"/>
      <c r="H28" s="192"/>
      <c r="I28" s="192"/>
      <c r="J28" s="192"/>
      <c r="K28" s="192"/>
      <c r="L28" s="3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190"/>
      <c r="C29" s="192"/>
      <c r="D29" s="246"/>
      <c r="E29" s="246"/>
      <c r="F29" s="246"/>
      <c r="G29" s="246"/>
      <c r="H29" s="246"/>
      <c r="I29" s="246"/>
      <c r="J29" s="246"/>
      <c r="K29" s="246"/>
      <c r="L29" s="3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190"/>
      <c r="C30" s="192"/>
      <c r="D30" s="247" t="s">
        <v>34</v>
      </c>
      <c r="E30" s="192"/>
      <c r="F30" s="192"/>
      <c r="G30" s="192"/>
      <c r="H30" s="192"/>
      <c r="I30" s="192"/>
      <c r="J30" s="248">
        <f>ROUND(J130, 0)</f>
        <v>0</v>
      </c>
      <c r="K30" s="192"/>
      <c r="L30" s="3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190"/>
      <c r="C31" s="192"/>
      <c r="D31" s="246"/>
      <c r="E31" s="246"/>
      <c r="F31" s="246"/>
      <c r="G31" s="246"/>
      <c r="H31" s="246"/>
      <c r="I31" s="246"/>
      <c r="J31" s="246"/>
      <c r="K31" s="246"/>
      <c r="L31" s="3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190"/>
      <c r="C32" s="192"/>
      <c r="D32" s="192"/>
      <c r="E32" s="192"/>
      <c r="F32" s="249" t="s">
        <v>36</v>
      </c>
      <c r="G32" s="192"/>
      <c r="H32" s="192"/>
      <c r="I32" s="249" t="s">
        <v>35</v>
      </c>
      <c r="J32" s="249" t="s">
        <v>37</v>
      </c>
      <c r="K32" s="192"/>
      <c r="L32" s="3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190"/>
      <c r="C33" s="192"/>
      <c r="D33" s="250" t="s">
        <v>38</v>
      </c>
      <c r="E33" s="193" t="s">
        <v>39</v>
      </c>
      <c r="F33" s="251">
        <f>ROUND((SUM(BE130:BE194)),  0)</f>
        <v>0</v>
      </c>
      <c r="G33" s="192"/>
      <c r="H33" s="192"/>
      <c r="I33" s="252">
        <v>0.21</v>
      </c>
      <c r="J33" s="251">
        <f>ROUND(((SUM(BE130:BE194))*I33),  0)</f>
        <v>0</v>
      </c>
      <c r="K33" s="192"/>
      <c r="L33" s="3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190"/>
      <c r="C34" s="192"/>
      <c r="D34" s="192"/>
      <c r="E34" s="193" t="s">
        <v>40</v>
      </c>
      <c r="F34" s="251">
        <f>ROUND((SUM(BF130:BF194)),  0)</f>
        <v>0</v>
      </c>
      <c r="G34" s="192"/>
      <c r="H34" s="192"/>
      <c r="I34" s="252">
        <v>0.15</v>
      </c>
      <c r="J34" s="251">
        <f>ROUND(((SUM(BF130:BF194))*I34),  0)</f>
        <v>0</v>
      </c>
      <c r="K34" s="192"/>
      <c r="L34" s="3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190"/>
      <c r="C35" s="192"/>
      <c r="D35" s="192"/>
      <c r="E35" s="193" t="s">
        <v>41</v>
      </c>
      <c r="F35" s="251">
        <f>ROUND((SUM(BG130:BG194)),  0)</f>
        <v>0</v>
      </c>
      <c r="G35" s="192"/>
      <c r="H35" s="192"/>
      <c r="I35" s="252">
        <v>0.21</v>
      </c>
      <c r="J35" s="251">
        <f>0</f>
        <v>0</v>
      </c>
      <c r="K35" s="192"/>
      <c r="L35" s="3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190"/>
      <c r="C36" s="192"/>
      <c r="D36" s="192"/>
      <c r="E36" s="193" t="s">
        <v>42</v>
      </c>
      <c r="F36" s="251">
        <f>ROUND((SUM(BH130:BH194)),  0)</f>
        <v>0</v>
      </c>
      <c r="G36" s="192"/>
      <c r="H36" s="192"/>
      <c r="I36" s="252">
        <v>0.15</v>
      </c>
      <c r="J36" s="251">
        <f>0</f>
        <v>0</v>
      </c>
      <c r="K36" s="192"/>
      <c r="L36" s="3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190"/>
      <c r="C37" s="192"/>
      <c r="D37" s="192"/>
      <c r="E37" s="193" t="s">
        <v>43</v>
      </c>
      <c r="F37" s="251">
        <f>ROUND((SUM(BI130:BI194)),  0)</f>
        <v>0</v>
      </c>
      <c r="G37" s="192"/>
      <c r="H37" s="192"/>
      <c r="I37" s="252">
        <v>0</v>
      </c>
      <c r="J37" s="251">
        <f>0</f>
        <v>0</v>
      </c>
      <c r="K37" s="192"/>
      <c r="L37" s="3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190"/>
      <c r="C38" s="192"/>
      <c r="D38" s="192"/>
      <c r="E38" s="192"/>
      <c r="F38" s="192"/>
      <c r="G38" s="192"/>
      <c r="H38" s="192"/>
      <c r="I38" s="192"/>
      <c r="J38" s="192"/>
      <c r="K38" s="192"/>
      <c r="L38" s="3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190"/>
      <c r="C39" s="253"/>
      <c r="D39" s="254" t="s">
        <v>44</v>
      </c>
      <c r="E39" s="255"/>
      <c r="F39" s="255"/>
      <c r="G39" s="256" t="s">
        <v>45</v>
      </c>
      <c r="H39" s="257" t="s">
        <v>46</v>
      </c>
      <c r="I39" s="255"/>
      <c r="J39" s="258">
        <f>SUM(J30:J37)</f>
        <v>0</v>
      </c>
      <c r="K39" s="259"/>
      <c r="L39" s="3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190"/>
      <c r="C40" s="192"/>
      <c r="D40" s="192"/>
      <c r="E40" s="192"/>
      <c r="F40" s="192"/>
      <c r="G40" s="192"/>
      <c r="H40" s="192"/>
      <c r="I40" s="192"/>
      <c r="J40" s="192"/>
      <c r="K40" s="192"/>
      <c r="L40" s="3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243"/>
      <c r="C41" s="88"/>
      <c r="D41" s="88"/>
      <c r="E41" s="88"/>
      <c r="F41" s="88"/>
      <c r="G41" s="88"/>
      <c r="H41" s="88"/>
      <c r="I41" s="88"/>
      <c r="J41" s="88"/>
      <c r="K41" s="88"/>
      <c r="L41" s="20"/>
    </row>
    <row r="42" spans="1:31" s="1" customFormat="1" ht="14.45" customHeight="1">
      <c r="B42" s="243"/>
      <c r="C42" s="88"/>
      <c r="D42" s="88"/>
      <c r="E42" s="88"/>
      <c r="F42" s="88"/>
      <c r="G42" s="88"/>
      <c r="H42" s="88"/>
      <c r="I42" s="88"/>
      <c r="J42" s="88"/>
      <c r="K42" s="88"/>
      <c r="L42" s="20"/>
    </row>
    <row r="43" spans="1:31" s="1" customFormat="1" ht="14.45" customHeight="1">
      <c r="B43" s="243"/>
      <c r="C43" s="88"/>
      <c r="D43" s="88"/>
      <c r="E43" s="88"/>
      <c r="F43" s="88"/>
      <c r="G43" s="88"/>
      <c r="H43" s="88"/>
      <c r="I43" s="88"/>
      <c r="J43" s="88"/>
      <c r="K43" s="88"/>
      <c r="L43" s="20"/>
    </row>
    <row r="44" spans="1:31" s="1" customFormat="1" ht="14.45" customHeight="1">
      <c r="B44" s="243"/>
      <c r="C44" s="88"/>
      <c r="D44" s="88"/>
      <c r="E44" s="88"/>
      <c r="F44" s="88"/>
      <c r="G44" s="88"/>
      <c r="H44" s="88"/>
      <c r="I44" s="88"/>
      <c r="J44" s="88"/>
      <c r="K44" s="88"/>
      <c r="L44" s="20"/>
    </row>
    <row r="45" spans="1:31" s="1" customFormat="1" ht="14.45" customHeight="1">
      <c r="B45" s="243"/>
      <c r="C45" s="88"/>
      <c r="D45" s="88"/>
      <c r="E45" s="88"/>
      <c r="F45" s="88"/>
      <c r="G45" s="88"/>
      <c r="H45" s="88"/>
      <c r="I45" s="88"/>
      <c r="J45" s="88"/>
      <c r="K45" s="88"/>
      <c r="L45" s="20"/>
    </row>
    <row r="46" spans="1:31" s="1" customFormat="1" ht="14.45" customHeight="1">
      <c r="B46" s="243"/>
      <c r="C46" s="88"/>
      <c r="D46" s="88"/>
      <c r="E46" s="88"/>
      <c r="F46" s="88"/>
      <c r="G46" s="88"/>
      <c r="H46" s="88"/>
      <c r="I46" s="88"/>
      <c r="J46" s="88"/>
      <c r="K46" s="88"/>
      <c r="L46" s="20"/>
    </row>
    <row r="47" spans="1:31" s="1" customFormat="1" ht="14.45" customHeight="1">
      <c r="B47" s="243"/>
      <c r="C47" s="88"/>
      <c r="D47" s="88"/>
      <c r="E47" s="88"/>
      <c r="F47" s="88"/>
      <c r="G47" s="88"/>
      <c r="H47" s="88"/>
      <c r="I47" s="88"/>
      <c r="J47" s="88"/>
      <c r="K47" s="88"/>
      <c r="L47" s="20"/>
    </row>
    <row r="48" spans="1:31" s="1" customFormat="1" ht="14.45" customHeight="1">
      <c r="B48" s="243"/>
      <c r="C48" s="88"/>
      <c r="D48" s="88"/>
      <c r="E48" s="88"/>
      <c r="F48" s="88"/>
      <c r="G48" s="88"/>
      <c r="H48" s="88"/>
      <c r="I48" s="88"/>
      <c r="J48" s="88"/>
      <c r="K48" s="88"/>
      <c r="L48" s="20"/>
    </row>
    <row r="49" spans="1:31" s="1" customFormat="1" ht="14.45" customHeight="1">
      <c r="B49" s="243"/>
      <c r="C49" s="88"/>
      <c r="D49" s="88"/>
      <c r="E49" s="88"/>
      <c r="F49" s="88"/>
      <c r="G49" s="88"/>
      <c r="H49" s="88"/>
      <c r="I49" s="88"/>
      <c r="J49" s="88"/>
      <c r="K49" s="88"/>
      <c r="L49" s="20"/>
    </row>
    <row r="50" spans="1:31" s="2" customFormat="1" ht="14.45" customHeight="1">
      <c r="B50" s="260"/>
      <c r="C50" s="261"/>
      <c r="D50" s="262" t="s">
        <v>47</v>
      </c>
      <c r="E50" s="263"/>
      <c r="F50" s="263"/>
      <c r="G50" s="262" t="s">
        <v>48</v>
      </c>
      <c r="H50" s="263"/>
      <c r="I50" s="263"/>
      <c r="J50" s="263"/>
      <c r="K50" s="263"/>
      <c r="L50" s="38"/>
    </row>
    <row r="51" spans="1:31">
      <c r="B51" s="243"/>
      <c r="C51" s="88"/>
      <c r="D51" s="88"/>
      <c r="E51" s="88"/>
      <c r="F51" s="88"/>
      <c r="G51" s="88"/>
      <c r="H51" s="88"/>
      <c r="I51" s="88"/>
      <c r="J51" s="88"/>
      <c r="K51" s="88"/>
      <c r="L51" s="20"/>
    </row>
    <row r="52" spans="1:31">
      <c r="B52" s="243"/>
      <c r="C52" s="88"/>
      <c r="D52" s="88"/>
      <c r="E52" s="88"/>
      <c r="F52" s="88"/>
      <c r="G52" s="88"/>
      <c r="H52" s="88"/>
      <c r="I52" s="88"/>
      <c r="J52" s="88"/>
      <c r="K52" s="88"/>
      <c r="L52" s="20"/>
    </row>
    <row r="53" spans="1:31">
      <c r="B53" s="243"/>
      <c r="C53" s="88"/>
      <c r="D53" s="88"/>
      <c r="E53" s="88"/>
      <c r="F53" s="88"/>
      <c r="G53" s="88"/>
      <c r="H53" s="88"/>
      <c r="I53" s="88"/>
      <c r="J53" s="88"/>
      <c r="K53" s="88"/>
      <c r="L53" s="20"/>
    </row>
    <row r="54" spans="1:31">
      <c r="B54" s="243"/>
      <c r="C54" s="88"/>
      <c r="D54" s="88"/>
      <c r="E54" s="88"/>
      <c r="F54" s="88"/>
      <c r="G54" s="88"/>
      <c r="H54" s="88"/>
      <c r="I54" s="88"/>
      <c r="J54" s="88"/>
      <c r="K54" s="88"/>
      <c r="L54" s="20"/>
    </row>
    <row r="55" spans="1:31">
      <c r="B55" s="243"/>
      <c r="C55" s="88"/>
      <c r="D55" s="88"/>
      <c r="E55" s="88"/>
      <c r="F55" s="88"/>
      <c r="G55" s="88"/>
      <c r="H55" s="88"/>
      <c r="I55" s="88"/>
      <c r="J55" s="88"/>
      <c r="K55" s="88"/>
      <c r="L55" s="20"/>
    </row>
    <row r="56" spans="1:31">
      <c r="B56" s="243"/>
      <c r="C56" s="88"/>
      <c r="D56" s="88"/>
      <c r="E56" s="88"/>
      <c r="F56" s="88"/>
      <c r="G56" s="88"/>
      <c r="H56" s="88"/>
      <c r="I56" s="88"/>
      <c r="J56" s="88"/>
      <c r="K56" s="88"/>
      <c r="L56" s="20"/>
    </row>
    <row r="57" spans="1:31">
      <c r="B57" s="243"/>
      <c r="C57" s="88"/>
      <c r="D57" s="88"/>
      <c r="E57" s="88"/>
      <c r="F57" s="88"/>
      <c r="G57" s="88"/>
      <c r="H57" s="88"/>
      <c r="I57" s="88"/>
      <c r="J57" s="88"/>
      <c r="K57" s="88"/>
      <c r="L57" s="20"/>
    </row>
    <row r="58" spans="1:31">
      <c r="B58" s="243"/>
      <c r="C58" s="88"/>
      <c r="D58" s="88"/>
      <c r="E58" s="88"/>
      <c r="F58" s="88"/>
      <c r="G58" s="88"/>
      <c r="H58" s="88"/>
      <c r="I58" s="88"/>
      <c r="J58" s="88"/>
      <c r="K58" s="88"/>
      <c r="L58" s="20"/>
    </row>
    <row r="59" spans="1:31">
      <c r="B59" s="243"/>
      <c r="C59" s="88"/>
      <c r="D59" s="88"/>
      <c r="E59" s="88"/>
      <c r="F59" s="88"/>
      <c r="G59" s="88"/>
      <c r="H59" s="88"/>
      <c r="I59" s="88"/>
      <c r="J59" s="88"/>
      <c r="K59" s="88"/>
      <c r="L59" s="20"/>
    </row>
    <row r="60" spans="1:31">
      <c r="B60" s="243"/>
      <c r="C60" s="88"/>
      <c r="D60" s="88"/>
      <c r="E60" s="88"/>
      <c r="F60" s="88"/>
      <c r="G60" s="88"/>
      <c r="H60" s="88"/>
      <c r="I60" s="88"/>
      <c r="J60" s="88"/>
      <c r="K60" s="88"/>
      <c r="L60" s="20"/>
    </row>
    <row r="61" spans="1:31" s="2" customFormat="1" ht="12.75">
      <c r="A61" s="29"/>
      <c r="B61" s="190"/>
      <c r="C61" s="192"/>
      <c r="D61" s="264" t="s">
        <v>49</v>
      </c>
      <c r="E61" s="265"/>
      <c r="F61" s="266" t="s">
        <v>50</v>
      </c>
      <c r="G61" s="264" t="s">
        <v>49</v>
      </c>
      <c r="H61" s="265"/>
      <c r="I61" s="265"/>
      <c r="J61" s="267" t="s">
        <v>50</v>
      </c>
      <c r="K61" s="265"/>
      <c r="L61" s="38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43"/>
      <c r="C62" s="88"/>
      <c r="D62" s="88"/>
      <c r="E62" s="88"/>
      <c r="F62" s="88"/>
      <c r="G62" s="88"/>
      <c r="H62" s="88"/>
      <c r="I62" s="88"/>
      <c r="J62" s="88"/>
      <c r="K62" s="88"/>
      <c r="L62" s="20"/>
    </row>
    <row r="63" spans="1:31">
      <c r="B63" s="243"/>
      <c r="C63" s="88"/>
      <c r="D63" s="88"/>
      <c r="E63" s="88"/>
      <c r="F63" s="88"/>
      <c r="G63" s="88"/>
      <c r="H63" s="88"/>
      <c r="I63" s="88"/>
      <c r="J63" s="88"/>
      <c r="K63" s="88"/>
      <c r="L63" s="20"/>
    </row>
    <row r="64" spans="1:31">
      <c r="B64" s="243"/>
      <c r="C64" s="88"/>
      <c r="D64" s="88"/>
      <c r="E64" s="88"/>
      <c r="F64" s="88"/>
      <c r="G64" s="88"/>
      <c r="H64" s="88"/>
      <c r="I64" s="88"/>
      <c r="J64" s="88"/>
      <c r="K64" s="88"/>
      <c r="L64" s="20"/>
    </row>
    <row r="65" spans="1:31" s="2" customFormat="1" ht="12.75">
      <c r="A65" s="29"/>
      <c r="B65" s="190"/>
      <c r="C65" s="192"/>
      <c r="D65" s="262" t="s">
        <v>51</v>
      </c>
      <c r="E65" s="268"/>
      <c r="F65" s="268"/>
      <c r="G65" s="262" t="s">
        <v>52</v>
      </c>
      <c r="H65" s="268"/>
      <c r="I65" s="268"/>
      <c r="J65" s="268"/>
      <c r="K65" s="268"/>
      <c r="L65" s="38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43"/>
      <c r="C66" s="88"/>
      <c r="D66" s="88"/>
      <c r="E66" s="88"/>
      <c r="F66" s="88"/>
      <c r="G66" s="88"/>
      <c r="H66" s="88"/>
      <c r="I66" s="88"/>
      <c r="J66" s="88"/>
      <c r="K66" s="88"/>
      <c r="L66" s="20"/>
    </row>
    <row r="67" spans="1:31">
      <c r="B67" s="243"/>
      <c r="C67" s="88"/>
      <c r="D67" s="88"/>
      <c r="E67" s="88"/>
      <c r="F67" s="88"/>
      <c r="G67" s="88"/>
      <c r="H67" s="88"/>
      <c r="I67" s="88"/>
      <c r="J67" s="88"/>
      <c r="K67" s="88"/>
      <c r="L67" s="20"/>
    </row>
    <row r="68" spans="1:31">
      <c r="B68" s="243"/>
      <c r="C68" s="88"/>
      <c r="D68" s="88"/>
      <c r="E68" s="88"/>
      <c r="F68" s="88"/>
      <c r="G68" s="88"/>
      <c r="H68" s="88"/>
      <c r="I68" s="88"/>
      <c r="J68" s="88"/>
      <c r="K68" s="88"/>
      <c r="L68" s="20"/>
    </row>
    <row r="69" spans="1:31">
      <c r="B69" s="243"/>
      <c r="C69" s="88"/>
      <c r="D69" s="88"/>
      <c r="E69" s="88"/>
      <c r="F69" s="88"/>
      <c r="G69" s="88"/>
      <c r="H69" s="88"/>
      <c r="I69" s="88"/>
      <c r="J69" s="88"/>
      <c r="K69" s="88"/>
      <c r="L69" s="20"/>
    </row>
    <row r="70" spans="1:31">
      <c r="B70" s="243"/>
      <c r="C70" s="88"/>
      <c r="D70" s="88"/>
      <c r="E70" s="88"/>
      <c r="F70" s="88"/>
      <c r="G70" s="88"/>
      <c r="H70" s="88"/>
      <c r="I70" s="88"/>
      <c r="J70" s="88"/>
      <c r="K70" s="88"/>
      <c r="L70" s="20"/>
    </row>
    <row r="71" spans="1:31">
      <c r="B71" s="243"/>
      <c r="C71" s="88"/>
      <c r="D71" s="88"/>
      <c r="E71" s="88"/>
      <c r="F71" s="88"/>
      <c r="G71" s="88"/>
      <c r="H71" s="88"/>
      <c r="I71" s="88"/>
      <c r="J71" s="88"/>
      <c r="K71" s="88"/>
      <c r="L71" s="20"/>
    </row>
    <row r="72" spans="1:31">
      <c r="B72" s="243"/>
      <c r="C72" s="88"/>
      <c r="D72" s="88"/>
      <c r="E72" s="88"/>
      <c r="F72" s="88"/>
      <c r="G72" s="88"/>
      <c r="H72" s="88"/>
      <c r="I72" s="88"/>
      <c r="J72" s="88"/>
      <c r="K72" s="88"/>
      <c r="L72" s="20"/>
    </row>
    <row r="73" spans="1:31">
      <c r="B73" s="243"/>
      <c r="C73" s="88"/>
      <c r="D73" s="88"/>
      <c r="E73" s="88"/>
      <c r="F73" s="88"/>
      <c r="G73" s="88"/>
      <c r="H73" s="88"/>
      <c r="I73" s="88"/>
      <c r="J73" s="88"/>
      <c r="K73" s="88"/>
      <c r="L73" s="20"/>
    </row>
    <row r="74" spans="1:31">
      <c r="B74" s="243"/>
      <c r="C74" s="88"/>
      <c r="D74" s="88"/>
      <c r="E74" s="88"/>
      <c r="F74" s="88"/>
      <c r="G74" s="88"/>
      <c r="H74" s="88"/>
      <c r="I74" s="88"/>
      <c r="J74" s="88"/>
      <c r="K74" s="88"/>
      <c r="L74" s="20"/>
    </row>
    <row r="75" spans="1:31">
      <c r="B75" s="243"/>
      <c r="C75" s="88"/>
      <c r="D75" s="88"/>
      <c r="E75" s="88"/>
      <c r="F75" s="88"/>
      <c r="G75" s="88"/>
      <c r="H75" s="88"/>
      <c r="I75" s="88"/>
      <c r="J75" s="88"/>
      <c r="K75" s="88"/>
      <c r="L75" s="20"/>
    </row>
    <row r="76" spans="1:31" s="2" customFormat="1" ht="12.75">
      <c r="A76" s="29"/>
      <c r="B76" s="190"/>
      <c r="C76" s="192"/>
      <c r="D76" s="264" t="s">
        <v>49</v>
      </c>
      <c r="E76" s="265"/>
      <c r="F76" s="266" t="s">
        <v>50</v>
      </c>
      <c r="G76" s="264" t="s">
        <v>49</v>
      </c>
      <c r="H76" s="265"/>
      <c r="I76" s="265"/>
      <c r="J76" s="267" t="s">
        <v>50</v>
      </c>
      <c r="K76" s="265"/>
      <c r="L76" s="3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239"/>
      <c r="C77" s="240"/>
      <c r="D77" s="240"/>
      <c r="E77" s="240"/>
      <c r="F77" s="240"/>
      <c r="G77" s="240"/>
      <c r="H77" s="240"/>
      <c r="I77" s="240"/>
      <c r="J77" s="240"/>
      <c r="K77" s="240"/>
      <c r="L77" s="3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>
      <c r="B78" s="88"/>
      <c r="C78" s="88"/>
      <c r="D78" s="88"/>
      <c r="E78" s="88"/>
      <c r="F78" s="88"/>
      <c r="G78" s="88"/>
      <c r="H78" s="88"/>
      <c r="I78" s="88"/>
      <c r="J78" s="88"/>
      <c r="K78" s="88"/>
    </row>
    <row r="79" spans="1:31">
      <c r="B79" s="88"/>
      <c r="C79" s="88"/>
      <c r="D79" s="88"/>
      <c r="E79" s="88"/>
      <c r="F79" s="88"/>
      <c r="G79" s="88"/>
      <c r="H79" s="88"/>
      <c r="I79" s="88"/>
      <c r="J79" s="88"/>
      <c r="K79" s="88"/>
    </row>
    <row r="80" spans="1:31">
      <c r="B80" s="88"/>
      <c r="C80" s="88"/>
      <c r="D80" s="88"/>
      <c r="E80" s="88"/>
      <c r="F80" s="88"/>
      <c r="G80" s="88"/>
      <c r="H80" s="88"/>
      <c r="I80" s="88"/>
      <c r="J80" s="88"/>
      <c r="K80" s="88"/>
    </row>
    <row r="81" spans="1:47" s="2" customFormat="1" ht="6.95" customHeight="1">
      <c r="A81" s="29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3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190"/>
      <c r="C82" s="191" t="s">
        <v>131</v>
      </c>
      <c r="D82" s="192"/>
      <c r="E82" s="192"/>
      <c r="F82" s="192"/>
      <c r="G82" s="192"/>
      <c r="H82" s="192"/>
      <c r="I82" s="192"/>
      <c r="J82" s="192"/>
      <c r="K82" s="192"/>
      <c r="L82" s="38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190"/>
      <c r="C83" s="192"/>
      <c r="D83" s="192"/>
      <c r="E83" s="192"/>
      <c r="F83" s="192"/>
      <c r="G83" s="192"/>
      <c r="H83" s="192"/>
      <c r="I83" s="192"/>
      <c r="J83" s="192"/>
      <c r="K83" s="192"/>
      <c r="L83" s="38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190"/>
      <c r="C84" s="193" t="s">
        <v>15</v>
      </c>
      <c r="D84" s="192"/>
      <c r="E84" s="192"/>
      <c r="F84" s="192"/>
      <c r="G84" s="192"/>
      <c r="H84" s="192"/>
      <c r="I84" s="192"/>
      <c r="J84" s="192"/>
      <c r="K84" s="192"/>
      <c r="L84" s="38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190"/>
      <c r="C85" s="192"/>
      <c r="D85" s="192"/>
      <c r="E85" s="319" t="str">
        <f>E7</f>
        <v>Expozice Jihozápadní Afrika, ZOO Dvůr Králové a.s. - Změna B, 3.etapa-3.část</v>
      </c>
      <c r="F85" s="320"/>
      <c r="G85" s="320"/>
      <c r="H85" s="320"/>
      <c r="I85" s="192"/>
      <c r="J85" s="192"/>
      <c r="K85" s="192"/>
      <c r="L85" s="38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190"/>
      <c r="C86" s="193" t="s">
        <v>130</v>
      </c>
      <c r="D86" s="192"/>
      <c r="E86" s="192"/>
      <c r="F86" s="192"/>
      <c r="G86" s="192"/>
      <c r="H86" s="192"/>
      <c r="I86" s="192"/>
      <c r="J86" s="192"/>
      <c r="K86" s="192"/>
      <c r="L86" s="38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190"/>
      <c r="C87" s="192"/>
      <c r="D87" s="192"/>
      <c r="E87" s="321" t="str">
        <f>E9</f>
        <v>51b - Rozvody NN - změna B, 3.etapa-3.část</v>
      </c>
      <c r="F87" s="322"/>
      <c r="G87" s="322"/>
      <c r="H87" s="322"/>
      <c r="I87" s="192"/>
      <c r="J87" s="192"/>
      <c r="K87" s="192"/>
      <c r="L87" s="38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190"/>
      <c r="C88" s="192"/>
      <c r="D88" s="192"/>
      <c r="E88" s="192"/>
      <c r="F88" s="192"/>
      <c r="G88" s="192"/>
      <c r="H88" s="192"/>
      <c r="I88" s="192"/>
      <c r="J88" s="192"/>
      <c r="K88" s="192"/>
      <c r="L88" s="38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190"/>
      <c r="C89" s="193" t="s">
        <v>18</v>
      </c>
      <c r="D89" s="192"/>
      <c r="E89" s="192"/>
      <c r="F89" s="194" t="str">
        <f>F12</f>
        <v xml:space="preserve"> </v>
      </c>
      <c r="G89" s="192"/>
      <c r="H89" s="192"/>
      <c r="I89" s="193" t="s">
        <v>20</v>
      </c>
      <c r="J89" s="195" t="str">
        <f>IF(J12="","",J12)</f>
        <v>11. 5. 2021</v>
      </c>
      <c r="K89" s="192"/>
      <c r="L89" s="38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190"/>
      <c r="C90" s="192"/>
      <c r="D90" s="192"/>
      <c r="E90" s="192"/>
      <c r="F90" s="192"/>
      <c r="G90" s="192"/>
      <c r="H90" s="192"/>
      <c r="I90" s="192"/>
      <c r="J90" s="192"/>
      <c r="K90" s="192"/>
      <c r="L90" s="38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15" customHeight="1">
      <c r="A91" s="29"/>
      <c r="B91" s="190"/>
      <c r="C91" s="193" t="s">
        <v>22</v>
      </c>
      <c r="D91" s="192"/>
      <c r="E91" s="192"/>
      <c r="F91" s="194" t="str">
        <f>E15</f>
        <v>ZOO Dvůr Králové a.s., Štefánikova 1029, D.K.n.L.</v>
      </c>
      <c r="G91" s="192"/>
      <c r="H91" s="192"/>
      <c r="I91" s="193" t="s">
        <v>28</v>
      </c>
      <c r="J91" s="196" t="str">
        <f>E21</f>
        <v>Projektis spol. s r.o., Legionářská 562, D.K.n.L.</v>
      </c>
      <c r="K91" s="192"/>
      <c r="L91" s="38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190"/>
      <c r="C92" s="193" t="s">
        <v>26</v>
      </c>
      <c r="D92" s="192"/>
      <c r="E92" s="192"/>
      <c r="F92" s="194" t="str">
        <f>IF(E18="","",E18)</f>
        <v xml:space="preserve"> </v>
      </c>
      <c r="G92" s="192"/>
      <c r="H92" s="192"/>
      <c r="I92" s="193" t="s">
        <v>31</v>
      </c>
      <c r="J92" s="196" t="str">
        <f>E24</f>
        <v>ing. V. Švehla</v>
      </c>
      <c r="K92" s="192"/>
      <c r="L92" s="38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190"/>
      <c r="C93" s="192"/>
      <c r="D93" s="192"/>
      <c r="E93" s="192"/>
      <c r="F93" s="192"/>
      <c r="G93" s="192"/>
      <c r="H93" s="192"/>
      <c r="I93" s="192"/>
      <c r="J93" s="192"/>
      <c r="K93" s="192"/>
      <c r="L93" s="38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190"/>
      <c r="C94" s="269" t="s">
        <v>132</v>
      </c>
      <c r="D94" s="253"/>
      <c r="E94" s="253"/>
      <c r="F94" s="253"/>
      <c r="G94" s="253"/>
      <c r="H94" s="253"/>
      <c r="I94" s="253"/>
      <c r="J94" s="270" t="s">
        <v>133</v>
      </c>
      <c r="K94" s="253"/>
      <c r="L94" s="38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190"/>
      <c r="C95" s="192"/>
      <c r="D95" s="192"/>
      <c r="E95" s="192"/>
      <c r="F95" s="192"/>
      <c r="G95" s="192"/>
      <c r="H95" s="192"/>
      <c r="I95" s="192"/>
      <c r="J95" s="192"/>
      <c r="K95" s="192"/>
      <c r="L95" s="38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190"/>
      <c r="C96" s="271" t="s">
        <v>134</v>
      </c>
      <c r="D96" s="192"/>
      <c r="E96" s="192"/>
      <c r="F96" s="192"/>
      <c r="G96" s="192"/>
      <c r="H96" s="192"/>
      <c r="I96" s="192"/>
      <c r="J96" s="248">
        <f>J130</f>
        <v>0</v>
      </c>
      <c r="K96" s="192"/>
      <c r="L96" s="38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135</v>
      </c>
    </row>
    <row r="97" spans="1:31" s="9" customFormat="1" ht="24.95" customHeight="1">
      <c r="B97" s="272"/>
      <c r="C97" s="273"/>
      <c r="D97" s="274" t="s">
        <v>1028</v>
      </c>
      <c r="E97" s="275"/>
      <c r="F97" s="275"/>
      <c r="G97" s="275"/>
      <c r="H97" s="275"/>
      <c r="I97" s="275"/>
      <c r="J97" s="276">
        <f>J131</f>
        <v>0</v>
      </c>
      <c r="K97" s="273"/>
      <c r="L97" s="109"/>
    </row>
    <row r="98" spans="1:31" s="10" customFormat="1" ht="19.899999999999999" customHeight="1">
      <c r="B98" s="277"/>
      <c r="C98" s="278"/>
      <c r="D98" s="279" t="s">
        <v>1029</v>
      </c>
      <c r="E98" s="280"/>
      <c r="F98" s="280"/>
      <c r="G98" s="280"/>
      <c r="H98" s="280"/>
      <c r="I98" s="280"/>
      <c r="J98" s="281">
        <f>J132</f>
        <v>0</v>
      </c>
      <c r="K98" s="278"/>
      <c r="L98" s="113"/>
    </row>
    <row r="99" spans="1:31" s="10" customFormat="1" ht="14.85" customHeight="1">
      <c r="B99" s="277"/>
      <c r="C99" s="278"/>
      <c r="D99" s="279" t="s">
        <v>1030</v>
      </c>
      <c r="E99" s="280"/>
      <c r="F99" s="280"/>
      <c r="G99" s="280"/>
      <c r="H99" s="280"/>
      <c r="I99" s="280"/>
      <c r="J99" s="281">
        <f>J133</f>
        <v>0</v>
      </c>
      <c r="K99" s="278"/>
      <c r="L99" s="113"/>
    </row>
    <row r="100" spans="1:31" s="10" customFormat="1" ht="14.85" customHeight="1">
      <c r="B100" s="277"/>
      <c r="C100" s="278"/>
      <c r="D100" s="279" t="s">
        <v>1031</v>
      </c>
      <c r="E100" s="280"/>
      <c r="F100" s="280"/>
      <c r="G100" s="280"/>
      <c r="H100" s="280"/>
      <c r="I100" s="280"/>
      <c r="J100" s="281">
        <f>J150</f>
        <v>0</v>
      </c>
      <c r="K100" s="278"/>
      <c r="L100" s="113"/>
    </row>
    <row r="101" spans="1:31" s="10" customFormat="1" ht="19.899999999999999" customHeight="1">
      <c r="B101" s="277"/>
      <c r="C101" s="278"/>
      <c r="D101" s="279" t="s">
        <v>1032</v>
      </c>
      <c r="E101" s="280"/>
      <c r="F101" s="280"/>
      <c r="G101" s="280"/>
      <c r="H101" s="280"/>
      <c r="I101" s="280"/>
      <c r="J101" s="281">
        <f>J156</f>
        <v>0</v>
      </c>
      <c r="K101" s="278"/>
      <c r="L101" s="113"/>
    </row>
    <row r="102" spans="1:31" s="10" customFormat="1" ht="19.899999999999999" customHeight="1">
      <c r="B102" s="277"/>
      <c r="C102" s="278"/>
      <c r="D102" s="279" t="s">
        <v>1033</v>
      </c>
      <c r="E102" s="280"/>
      <c r="F102" s="280"/>
      <c r="G102" s="280"/>
      <c r="H102" s="280"/>
      <c r="I102" s="280"/>
      <c r="J102" s="281">
        <f>J158</f>
        <v>0</v>
      </c>
      <c r="K102" s="278"/>
      <c r="L102" s="113"/>
    </row>
    <row r="103" spans="1:31" s="10" customFormat="1" ht="19.899999999999999" customHeight="1">
      <c r="B103" s="277"/>
      <c r="C103" s="278"/>
      <c r="D103" s="279" t="s">
        <v>1034</v>
      </c>
      <c r="E103" s="280"/>
      <c r="F103" s="280"/>
      <c r="G103" s="280"/>
      <c r="H103" s="280"/>
      <c r="I103" s="280"/>
      <c r="J103" s="281">
        <f>J160</f>
        <v>0</v>
      </c>
      <c r="K103" s="278"/>
      <c r="L103" s="113"/>
    </row>
    <row r="104" spans="1:31" s="10" customFormat="1" ht="14.85" customHeight="1">
      <c r="B104" s="277"/>
      <c r="C104" s="278"/>
      <c r="D104" s="279" t="s">
        <v>1030</v>
      </c>
      <c r="E104" s="280"/>
      <c r="F104" s="280"/>
      <c r="G104" s="280"/>
      <c r="H104" s="280"/>
      <c r="I104" s="280"/>
      <c r="J104" s="281">
        <f>J161</f>
        <v>0</v>
      </c>
      <c r="K104" s="278"/>
      <c r="L104" s="113"/>
    </row>
    <row r="105" spans="1:31" s="10" customFormat="1" ht="14.85" customHeight="1">
      <c r="B105" s="277"/>
      <c r="C105" s="278"/>
      <c r="D105" s="279" t="s">
        <v>1031</v>
      </c>
      <c r="E105" s="280"/>
      <c r="F105" s="280"/>
      <c r="G105" s="280"/>
      <c r="H105" s="280"/>
      <c r="I105" s="280"/>
      <c r="J105" s="281">
        <f>J178</f>
        <v>0</v>
      </c>
      <c r="K105" s="278"/>
      <c r="L105" s="113"/>
    </row>
    <row r="106" spans="1:31" s="10" customFormat="1" ht="19.899999999999999" customHeight="1">
      <c r="B106" s="277"/>
      <c r="C106" s="278"/>
      <c r="D106" s="279" t="s">
        <v>1035</v>
      </c>
      <c r="E106" s="280"/>
      <c r="F106" s="280"/>
      <c r="G106" s="280"/>
      <c r="H106" s="280"/>
      <c r="I106" s="280"/>
      <c r="J106" s="281">
        <f>J184</f>
        <v>0</v>
      </c>
      <c r="K106" s="278"/>
      <c r="L106" s="113"/>
    </row>
    <row r="107" spans="1:31" s="10" customFormat="1" ht="19.899999999999999" customHeight="1">
      <c r="B107" s="277"/>
      <c r="C107" s="278"/>
      <c r="D107" s="279" t="s">
        <v>1036</v>
      </c>
      <c r="E107" s="280"/>
      <c r="F107" s="280"/>
      <c r="G107" s="280"/>
      <c r="H107" s="280"/>
      <c r="I107" s="280"/>
      <c r="J107" s="281">
        <f>J186</f>
        <v>0</v>
      </c>
      <c r="K107" s="278"/>
      <c r="L107" s="113"/>
    </row>
    <row r="108" spans="1:31" s="10" customFormat="1" ht="14.85" customHeight="1">
      <c r="B108" s="277"/>
      <c r="C108" s="278"/>
      <c r="D108" s="279" t="s">
        <v>1030</v>
      </c>
      <c r="E108" s="280"/>
      <c r="F108" s="280"/>
      <c r="G108" s="280"/>
      <c r="H108" s="280"/>
      <c r="I108" s="280"/>
      <c r="J108" s="281">
        <f>J187</f>
        <v>0</v>
      </c>
      <c r="K108" s="278"/>
      <c r="L108" s="113"/>
    </row>
    <row r="109" spans="1:31" s="10" customFormat="1" ht="14.85" customHeight="1">
      <c r="B109" s="277"/>
      <c r="C109" s="278"/>
      <c r="D109" s="279" t="s">
        <v>1031</v>
      </c>
      <c r="E109" s="280"/>
      <c r="F109" s="280"/>
      <c r="G109" s="280"/>
      <c r="H109" s="280"/>
      <c r="I109" s="280"/>
      <c r="J109" s="281">
        <f>J190</f>
        <v>0</v>
      </c>
      <c r="K109" s="278"/>
      <c r="L109" s="113"/>
    </row>
    <row r="110" spans="1:31" s="10" customFormat="1" ht="19.899999999999999" customHeight="1">
      <c r="B110" s="277"/>
      <c r="C110" s="278"/>
      <c r="D110" s="279" t="s">
        <v>1037</v>
      </c>
      <c r="E110" s="280"/>
      <c r="F110" s="280"/>
      <c r="G110" s="280"/>
      <c r="H110" s="280"/>
      <c r="I110" s="280"/>
      <c r="J110" s="281">
        <f>J193</f>
        <v>0</v>
      </c>
      <c r="K110" s="278"/>
      <c r="L110" s="113"/>
    </row>
    <row r="111" spans="1:31" s="2" customFormat="1" ht="21.75" customHeight="1">
      <c r="A111" s="29"/>
      <c r="B111" s="190"/>
      <c r="C111" s="192"/>
      <c r="D111" s="192"/>
      <c r="E111" s="192"/>
      <c r="F111" s="192"/>
      <c r="G111" s="192"/>
      <c r="H111" s="192"/>
      <c r="I111" s="192"/>
      <c r="J111" s="192"/>
      <c r="K111" s="192"/>
      <c r="L111" s="38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239"/>
      <c r="C112" s="240"/>
      <c r="D112" s="240"/>
      <c r="E112" s="240"/>
      <c r="F112" s="240"/>
      <c r="G112" s="240"/>
      <c r="H112" s="240"/>
      <c r="I112" s="240"/>
      <c r="J112" s="240"/>
      <c r="K112" s="240"/>
      <c r="L112" s="38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1">
      <c r="B113" s="88"/>
      <c r="C113" s="88"/>
      <c r="D113" s="88"/>
      <c r="E113" s="88"/>
      <c r="F113" s="88"/>
      <c r="G113" s="88"/>
      <c r="H113" s="88"/>
      <c r="I113" s="88"/>
      <c r="J113" s="88"/>
      <c r="K113" s="88"/>
    </row>
    <row r="114" spans="1:31">
      <c r="B114" s="88"/>
      <c r="C114" s="88"/>
      <c r="D114" s="88"/>
      <c r="E114" s="88"/>
      <c r="F114" s="88"/>
      <c r="G114" s="88"/>
      <c r="H114" s="88"/>
      <c r="I114" s="88"/>
      <c r="J114" s="88"/>
      <c r="K114" s="88"/>
    </row>
    <row r="115" spans="1:31">
      <c r="B115" s="88"/>
      <c r="C115" s="88"/>
      <c r="D115" s="88"/>
      <c r="E115" s="88"/>
      <c r="F115" s="88"/>
      <c r="G115" s="88"/>
      <c r="H115" s="88"/>
      <c r="I115" s="88"/>
      <c r="J115" s="88"/>
      <c r="K115" s="88"/>
    </row>
    <row r="116" spans="1:31" s="2" customFormat="1" ht="6.95" customHeight="1">
      <c r="A116" s="29"/>
      <c r="B116" s="188"/>
      <c r="C116" s="189"/>
      <c r="D116" s="189"/>
      <c r="E116" s="189"/>
      <c r="F116" s="189"/>
      <c r="G116" s="189"/>
      <c r="H116" s="189"/>
      <c r="I116" s="189"/>
      <c r="J116" s="189"/>
      <c r="K116" s="189"/>
      <c r="L116" s="38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4.95" customHeight="1">
      <c r="A117" s="29"/>
      <c r="B117" s="190"/>
      <c r="C117" s="191" t="s">
        <v>148</v>
      </c>
      <c r="D117" s="192"/>
      <c r="E117" s="192"/>
      <c r="F117" s="192"/>
      <c r="G117" s="192"/>
      <c r="H117" s="192"/>
      <c r="I117" s="192"/>
      <c r="J117" s="192"/>
      <c r="K117" s="192"/>
      <c r="L117" s="38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5" customHeight="1">
      <c r="A118" s="29"/>
      <c r="B118" s="190"/>
      <c r="C118" s="192"/>
      <c r="D118" s="192"/>
      <c r="E118" s="192"/>
      <c r="F118" s="192"/>
      <c r="G118" s="192"/>
      <c r="H118" s="192"/>
      <c r="I118" s="192"/>
      <c r="J118" s="192"/>
      <c r="K118" s="192"/>
      <c r="L118" s="38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>
      <c r="A119" s="29"/>
      <c r="B119" s="190"/>
      <c r="C119" s="193" t="s">
        <v>15</v>
      </c>
      <c r="D119" s="192"/>
      <c r="E119" s="192"/>
      <c r="F119" s="192"/>
      <c r="G119" s="192"/>
      <c r="H119" s="192"/>
      <c r="I119" s="192"/>
      <c r="J119" s="192"/>
      <c r="K119" s="192"/>
      <c r="L119" s="38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5" customHeight="1">
      <c r="A120" s="29"/>
      <c r="B120" s="190"/>
      <c r="C120" s="192"/>
      <c r="D120" s="192"/>
      <c r="E120" s="319" t="str">
        <f>E7</f>
        <v>Expozice Jihozápadní Afrika, ZOO Dvůr Králové a.s. - Změna B, 3.etapa-3.část</v>
      </c>
      <c r="F120" s="320"/>
      <c r="G120" s="320"/>
      <c r="H120" s="320"/>
      <c r="I120" s="192"/>
      <c r="J120" s="192"/>
      <c r="K120" s="192"/>
      <c r="L120" s="38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190"/>
      <c r="C121" s="193" t="s">
        <v>130</v>
      </c>
      <c r="D121" s="192"/>
      <c r="E121" s="192"/>
      <c r="F121" s="192"/>
      <c r="G121" s="192"/>
      <c r="H121" s="192"/>
      <c r="I121" s="192"/>
      <c r="J121" s="192"/>
      <c r="K121" s="192"/>
      <c r="L121" s="38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190"/>
      <c r="C122" s="192"/>
      <c r="D122" s="192"/>
      <c r="E122" s="321" t="str">
        <f>E9</f>
        <v>51b - Rozvody NN - změna B, 3.etapa-3.část</v>
      </c>
      <c r="F122" s="322"/>
      <c r="G122" s="322"/>
      <c r="H122" s="322"/>
      <c r="I122" s="192"/>
      <c r="J122" s="192"/>
      <c r="K122" s="192"/>
      <c r="L122" s="38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>
      <c r="A123" s="29"/>
      <c r="B123" s="190"/>
      <c r="C123" s="192"/>
      <c r="D123" s="192"/>
      <c r="E123" s="192"/>
      <c r="F123" s="192"/>
      <c r="G123" s="192"/>
      <c r="H123" s="192"/>
      <c r="I123" s="192"/>
      <c r="J123" s="192"/>
      <c r="K123" s="192"/>
      <c r="L123" s="38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190"/>
      <c r="C124" s="193" t="s">
        <v>18</v>
      </c>
      <c r="D124" s="192"/>
      <c r="E124" s="192"/>
      <c r="F124" s="194" t="str">
        <f>F12</f>
        <v xml:space="preserve"> </v>
      </c>
      <c r="G124" s="192"/>
      <c r="H124" s="192"/>
      <c r="I124" s="193" t="s">
        <v>20</v>
      </c>
      <c r="J124" s="195" t="str">
        <f>IF(J12="","",J12)</f>
        <v>11. 5. 2021</v>
      </c>
      <c r="K124" s="192"/>
      <c r="L124" s="38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>
      <c r="A125" s="29"/>
      <c r="B125" s="190"/>
      <c r="C125" s="192"/>
      <c r="D125" s="192"/>
      <c r="E125" s="192"/>
      <c r="F125" s="192"/>
      <c r="G125" s="192"/>
      <c r="H125" s="192"/>
      <c r="I125" s="192"/>
      <c r="J125" s="192"/>
      <c r="K125" s="192"/>
      <c r="L125" s="38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40.15" customHeight="1">
      <c r="A126" s="29"/>
      <c r="B126" s="190"/>
      <c r="C126" s="193" t="s">
        <v>22</v>
      </c>
      <c r="D126" s="192"/>
      <c r="E126" s="192"/>
      <c r="F126" s="194" t="str">
        <f>E15</f>
        <v>ZOO Dvůr Králové a.s., Štefánikova 1029, D.K.n.L.</v>
      </c>
      <c r="G126" s="192"/>
      <c r="H126" s="192"/>
      <c r="I126" s="193" t="s">
        <v>28</v>
      </c>
      <c r="J126" s="196" t="str">
        <f>E21</f>
        <v>Projektis spol. s r.o., Legionářská 562, D.K.n.L.</v>
      </c>
      <c r="K126" s="192"/>
      <c r="L126" s="38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" customHeight="1">
      <c r="A127" s="29"/>
      <c r="B127" s="190"/>
      <c r="C127" s="193" t="s">
        <v>26</v>
      </c>
      <c r="D127" s="192"/>
      <c r="E127" s="192"/>
      <c r="F127" s="194" t="str">
        <f>IF(E18="","",E18)</f>
        <v xml:space="preserve"> </v>
      </c>
      <c r="G127" s="192"/>
      <c r="H127" s="192"/>
      <c r="I127" s="193" t="s">
        <v>31</v>
      </c>
      <c r="J127" s="196" t="str">
        <f>E24</f>
        <v>ing. V. Švehla</v>
      </c>
      <c r="K127" s="192"/>
      <c r="L127" s="38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>
      <c r="A128" s="29"/>
      <c r="B128" s="190"/>
      <c r="C128" s="192"/>
      <c r="D128" s="192"/>
      <c r="E128" s="192"/>
      <c r="F128" s="192"/>
      <c r="G128" s="192"/>
      <c r="H128" s="192"/>
      <c r="I128" s="192"/>
      <c r="J128" s="192"/>
      <c r="K128" s="192"/>
      <c r="L128" s="38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17"/>
      <c r="B129" s="197"/>
      <c r="C129" s="198" t="s">
        <v>149</v>
      </c>
      <c r="D129" s="199" t="s">
        <v>59</v>
      </c>
      <c r="E129" s="199" t="s">
        <v>55</v>
      </c>
      <c r="F129" s="199" t="s">
        <v>56</v>
      </c>
      <c r="G129" s="199" t="s">
        <v>150</v>
      </c>
      <c r="H129" s="199" t="s">
        <v>151</v>
      </c>
      <c r="I129" s="199" t="s">
        <v>152</v>
      </c>
      <c r="J129" s="199" t="s">
        <v>133</v>
      </c>
      <c r="K129" s="200" t="s">
        <v>153</v>
      </c>
      <c r="L129" s="122"/>
      <c r="M129" s="58" t="s">
        <v>1</v>
      </c>
      <c r="N129" s="59" t="s">
        <v>38</v>
      </c>
      <c r="O129" s="59" t="s">
        <v>154</v>
      </c>
      <c r="P129" s="59" t="s">
        <v>155</v>
      </c>
      <c r="Q129" s="59" t="s">
        <v>156</v>
      </c>
      <c r="R129" s="59" t="s">
        <v>157</v>
      </c>
      <c r="S129" s="59" t="s">
        <v>158</v>
      </c>
      <c r="T129" s="60" t="s">
        <v>159</v>
      </c>
      <c r="U129" s="117"/>
      <c r="V129" s="117"/>
      <c r="W129" s="117"/>
      <c r="X129" s="117"/>
      <c r="Y129" s="117"/>
      <c r="Z129" s="117"/>
      <c r="AA129" s="117"/>
      <c r="AB129" s="117"/>
      <c r="AC129" s="117"/>
      <c r="AD129" s="117"/>
      <c r="AE129" s="117"/>
    </row>
    <row r="130" spans="1:65" s="2" customFormat="1" ht="22.9" customHeight="1">
      <c r="A130" s="29"/>
      <c r="B130" s="190"/>
      <c r="C130" s="201" t="s">
        <v>160</v>
      </c>
      <c r="D130" s="192"/>
      <c r="E130" s="192"/>
      <c r="F130" s="192"/>
      <c r="G130" s="192"/>
      <c r="H130" s="192"/>
      <c r="I130" s="192"/>
      <c r="J130" s="202">
        <f>BK130</f>
        <v>0</v>
      </c>
      <c r="K130" s="192"/>
      <c r="L130" s="30"/>
      <c r="M130" s="61"/>
      <c r="N130" s="52"/>
      <c r="O130" s="62"/>
      <c r="P130" s="123">
        <f>P131</f>
        <v>0</v>
      </c>
      <c r="Q130" s="62"/>
      <c r="R130" s="123">
        <f>R131</f>
        <v>0</v>
      </c>
      <c r="S130" s="62"/>
      <c r="T130" s="124">
        <f>T131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7" t="s">
        <v>73</v>
      </c>
      <c r="AU130" s="17" t="s">
        <v>135</v>
      </c>
      <c r="BK130" s="125">
        <f>BK131</f>
        <v>0</v>
      </c>
    </row>
    <row r="131" spans="1:65" s="12" customFormat="1" ht="25.9" customHeight="1">
      <c r="B131" s="203"/>
      <c r="C131" s="204"/>
      <c r="D131" s="205" t="s">
        <v>73</v>
      </c>
      <c r="E131" s="206" t="s">
        <v>238</v>
      </c>
      <c r="F131" s="206" t="s">
        <v>1038</v>
      </c>
      <c r="G131" s="204"/>
      <c r="H131" s="204"/>
      <c r="I131" s="204"/>
      <c r="J131" s="207">
        <f>BK131</f>
        <v>0</v>
      </c>
      <c r="K131" s="204"/>
      <c r="L131" s="126"/>
      <c r="M131" s="128"/>
      <c r="N131" s="129"/>
      <c r="O131" s="129"/>
      <c r="P131" s="130">
        <f>P132+P156+P158+P160+P184+P186+P193</f>
        <v>0</v>
      </c>
      <c r="Q131" s="129"/>
      <c r="R131" s="130">
        <f>R132+R156+R158+R160+R184+R186+R193</f>
        <v>0</v>
      </c>
      <c r="S131" s="129"/>
      <c r="T131" s="131">
        <f>T132+T156+T158+T160+T184+T186+T193</f>
        <v>0</v>
      </c>
      <c r="AR131" s="127" t="s">
        <v>174</v>
      </c>
      <c r="AT131" s="132" t="s">
        <v>73</v>
      </c>
      <c r="AU131" s="132" t="s">
        <v>74</v>
      </c>
      <c r="AY131" s="127" t="s">
        <v>163</v>
      </c>
      <c r="BK131" s="133">
        <f>BK132+BK156+BK158+BK160+BK184+BK186+BK193</f>
        <v>0</v>
      </c>
    </row>
    <row r="132" spans="1:65" s="12" customFormat="1" ht="22.9" customHeight="1">
      <c r="B132" s="203"/>
      <c r="C132" s="204"/>
      <c r="D132" s="205" t="s">
        <v>73</v>
      </c>
      <c r="E132" s="208" t="s">
        <v>1039</v>
      </c>
      <c r="F132" s="208" t="s">
        <v>1040</v>
      </c>
      <c r="G132" s="204"/>
      <c r="H132" s="204"/>
      <c r="I132" s="204"/>
      <c r="J132" s="209">
        <f>BK132</f>
        <v>0</v>
      </c>
      <c r="K132" s="204"/>
      <c r="L132" s="126"/>
      <c r="M132" s="128"/>
      <c r="N132" s="129"/>
      <c r="O132" s="129"/>
      <c r="P132" s="130">
        <f>P133+P150</f>
        <v>0</v>
      </c>
      <c r="Q132" s="129"/>
      <c r="R132" s="130">
        <f>R133+R150</f>
        <v>0</v>
      </c>
      <c r="S132" s="129"/>
      <c r="T132" s="131">
        <f>T133+T150</f>
        <v>0</v>
      </c>
      <c r="AR132" s="127" t="s">
        <v>174</v>
      </c>
      <c r="AT132" s="132" t="s">
        <v>73</v>
      </c>
      <c r="AU132" s="132" t="s">
        <v>8</v>
      </c>
      <c r="AY132" s="127" t="s">
        <v>163</v>
      </c>
      <c r="BK132" s="133">
        <f>BK133+BK150</f>
        <v>0</v>
      </c>
    </row>
    <row r="133" spans="1:65" s="12" customFormat="1" ht="20.85" customHeight="1">
      <c r="B133" s="203"/>
      <c r="C133" s="204"/>
      <c r="D133" s="205" t="s">
        <v>73</v>
      </c>
      <c r="E133" s="208" t="s">
        <v>1041</v>
      </c>
      <c r="F133" s="208" t="s">
        <v>1042</v>
      </c>
      <c r="G133" s="204"/>
      <c r="H133" s="204"/>
      <c r="I133" s="204"/>
      <c r="J133" s="209">
        <f>BK133</f>
        <v>0</v>
      </c>
      <c r="K133" s="204"/>
      <c r="L133" s="126"/>
      <c r="M133" s="128"/>
      <c r="N133" s="129"/>
      <c r="O133" s="129"/>
      <c r="P133" s="130">
        <f>SUM(P134:P149)</f>
        <v>0</v>
      </c>
      <c r="Q133" s="129"/>
      <c r="R133" s="130">
        <f>SUM(R134:R149)</f>
        <v>0</v>
      </c>
      <c r="S133" s="129"/>
      <c r="T133" s="131">
        <f>SUM(T134:T149)</f>
        <v>0</v>
      </c>
      <c r="AR133" s="127" t="s">
        <v>8</v>
      </c>
      <c r="AT133" s="132" t="s">
        <v>73</v>
      </c>
      <c r="AU133" s="132" t="s">
        <v>83</v>
      </c>
      <c r="AY133" s="127" t="s">
        <v>163</v>
      </c>
      <c r="BK133" s="133">
        <f>SUM(BK134:BK149)</f>
        <v>0</v>
      </c>
    </row>
    <row r="134" spans="1:65" s="2" customFormat="1" ht="14.45" customHeight="1">
      <c r="A134" s="29"/>
      <c r="B134" s="190"/>
      <c r="C134" s="227" t="s">
        <v>8</v>
      </c>
      <c r="D134" s="227" t="s">
        <v>238</v>
      </c>
      <c r="E134" s="228" t="s">
        <v>1043</v>
      </c>
      <c r="F134" s="229" t="s">
        <v>1044</v>
      </c>
      <c r="G134" s="230" t="s">
        <v>246</v>
      </c>
      <c r="H134" s="231">
        <v>157</v>
      </c>
      <c r="I134" s="176"/>
      <c r="J134" s="232">
        <f t="shared" ref="J134:J149" si="0">ROUND(I134*H134,0)</f>
        <v>0</v>
      </c>
      <c r="K134" s="229" t="s">
        <v>1</v>
      </c>
      <c r="L134" s="150"/>
      <c r="M134" s="151" t="s">
        <v>1</v>
      </c>
      <c r="N134" s="152" t="s">
        <v>39</v>
      </c>
      <c r="O134" s="136">
        <v>0</v>
      </c>
      <c r="P134" s="136">
        <f t="shared" ref="P134:P149" si="1">O134*H134</f>
        <v>0</v>
      </c>
      <c r="Q134" s="136">
        <v>0</v>
      </c>
      <c r="R134" s="136">
        <f t="shared" ref="R134:R149" si="2">Q134*H134</f>
        <v>0</v>
      </c>
      <c r="S134" s="136">
        <v>0</v>
      </c>
      <c r="T134" s="137">
        <f t="shared" ref="T134:T149" si="3"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38" t="s">
        <v>201</v>
      </c>
      <c r="AT134" s="138" t="s">
        <v>238</v>
      </c>
      <c r="AU134" s="138" t="s">
        <v>174</v>
      </c>
      <c r="AY134" s="17" t="s">
        <v>163</v>
      </c>
      <c r="BE134" s="139">
        <f t="shared" ref="BE134:BE149" si="4">IF(N134="základní",J134,0)</f>
        <v>0</v>
      </c>
      <c r="BF134" s="139">
        <f t="shared" ref="BF134:BF149" si="5">IF(N134="snížená",J134,0)</f>
        <v>0</v>
      </c>
      <c r="BG134" s="139">
        <f t="shared" ref="BG134:BG149" si="6">IF(N134="zákl. přenesená",J134,0)</f>
        <v>0</v>
      </c>
      <c r="BH134" s="139">
        <f t="shared" ref="BH134:BH149" si="7">IF(N134="sníž. přenesená",J134,0)</f>
        <v>0</v>
      </c>
      <c r="BI134" s="139">
        <f t="shared" ref="BI134:BI149" si="8">IF(N134="nulová",J134,0)</f>
        <v>0</v>
      </c>
      <c r="BJ134" s="17" t="s">
        <v>8</v>
      </c>
      <c r="BK134" s="139">
        <f t="shared" ref="BK134:BK149" si="9">ROUND(I134*H134,0)</f>
        <v>0</v>
      </c>
      <c r="BL134" s="17" t="s">
        <v>169</v>
      </c>
      <c r="BM134" s="138" t="s">
        <v>169</v>
      </c>
    </row>
    <row r="135" spans="1:65" s="2" customFormat="1" ht="14.45" customHeight="1">
      <c r="A135" s="29"/>
      <c r="B135" s="190"/>
      <c r="C135" s="227" t="s">
        <v>83</v>
      </c>
      <c r="D135" s="227" t="s">
        <v>238</v>
      </c>
      <c r="E135" s="228" t="s">
        <v>1045</v>
      </c>
      <c r="F135" s="229" t="s">
        <v>1046</v>
      </c>
      <c r="G135" s="230" t="s">
        <v>246</v>
      </c>
      <c r="H135" s="231">
        <v>215</v>
      </c>
      <c r="I135" s="176"/>
      <c r="J135" s="232">
        <f t="shared" si="0"/>
        <v>0</v>
      </c>
      <c r="K135" s="229" t="s">
        <v>1</v>
      </c>
      <c r="L135" s="150"/>
      <c r="M135" s="151" t="s">
        <v>1</v>
      </c>
      <c r="N135" s="152" t="s">
        <v>39</v>
      </c>
      <c r="O135" s="136">
        <v>0</v>
      </c>
      <c r="P135" s="136">
        <f t="shared" si="1"/>
        <v>0</v>
      </c>
      <c r="Q135" s="136">
        <v>0</v>
      </c>
      <c r="R135" s="136">
        <f t="shared" si="2"/>
        <v>0</v>
      </c>
      <c r="S135" s="136">
        <v>0</v>
      </c>
      <c r="T135" s="137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38" t="s">
        <v>201</v>
      </c>
      <c r="AT135" s="138" t="s">
        <v>238</v>
      </c>
      <c r="AU135" s="138" t="s">
        <v>174</v>
      </c>
      <c r="AY135" s="17" t="s">
        <v>163</v>
      </c>
      <c r="BE135" s="139">
        <f t="shared" si="4"/>
        <v>0</v>
      </c>
      <c r="BF135" s="139">
        <f t="shared" si="5"/>
        <v>0</v>
      </c>
      <c r="BG135" s="139">
        <f t="shared" si="6"/>
        <v>0</v>
      </c>
      <c r="BH135" s="139">
        <f t="shared" si="7"/>
        <v>0</v>
      </c>
      <c r="BI135" s="139">
        <f t="shared" si="8"/>
        <v>0</v>
      </c>
      <c r="BJ135" s="17" t="s">
        <v>8</v>
      </c>
      <c r="BK135" s="139">
        <f t="shared" si="9"/>
        <v>0</v>
      </c>
      <c r="BL135" s="17" t="s">
        <v>169</v>
      </c>
      <c r="BM135" s="138" t="s">
        <v>193</v>
      </c>
    </row>
    <row r="136" spans="1:65" s="2" customFormat="1" ht="14.45" customHeight="1">
      <c r="A136" s="29"/>
      <c r="B136" s="190"/>
      <c r="C136" s="227" t="s">
        <v>174</v>
      </c>
      <c r="D136" s="227" t="s">
        <v>238</v>
      </c>
      <c r="E136" s="228" t="s">
        <v>1047</v>
      </c>
      <c r="F136" s="229" t="s">
        <v>1048</v>
      </c>
      <c r="G136" s="230" t="s">
        <v>246</v>
      </c>
      <c r="H136" s="231">
        <v>185</v>
      </c>
      <c r="I136" s="176"/>
      <c r="J136" s="232">
        <f t="shared" si="0"/>
        <v>0</v>
      </c>
      <c r="K136" s="229" t="s">
        <v>1</v>
      </c>
      <c r="L136" s="150"/>
      <c r="M136" s="151" t="s">
        <v>1</v>
      </c>
      <c r="N136" s="152" t="s">
        <v>39</v>
      </c>
      <c r="O136" s="136">
        <v>0</v>
      </c>
      <c r="P136" s="136">
        <f t="shared" si="1"/>
        <v>0</v>
      </c>
      <c r="Q136" s="136">
        <v>0</v>
      </c>
      <c r="R136" s="136">
        <f t="shared" si="2"/>
        <v>0</v>
      </c>
      <c r="S136" s="136">
        <v>0</v>
      </c>
      <c r="T136" s="137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38" t="s">
        <v>201</v>
      </c>
      <c r="AT136" s="138" t="s">
        <v>238</v>
      </c>
      <c r="AU136" s="138" t="s">
        <v>174</v>
      </c>
      <c r="AY136" s="17" t="s">
        <v>163</v>
      </c>
      <c r="BE136" s="139">
        <f t="shared" si="4"/>
        <v>0</v>
      </c>
      <c r="BF136" s="139">
        <f t="shared" si="5"/>
        <v>0</v>
      </c>
      <c r="BG136" s="139">
        <f t="shared" si="6"/>
        <v>0</v>
      </c>
      <c r="BH136" s="139">
        <f t="shared" si="7"/>
        <v>0</v>
      </c>
      <c r="BI136" s="139">
        <f t="shared" si="8"/>
        <v>0</v>
      </c>
      <c r="BJ136" s="17" t="s">
        <v>8</v>
      </c>
      <c r="BK136" s="139">
        <f t="shared" si="9"/>
        <v>0</v>
      </c>
      <c r="BL136" s="17" t="s">
        <v>169</v>
      </c>
      <c r="BM136" s="138" t="s">
        <v>201</v>
      </c>
    </row>
    <row r="137" spans="1:65" s="2" customFormat="1" ht="14.45" customHeight="1">
      <c r="A137" s="29"/>
      <c r="B137" s="190"/>
      <c r="C137" s="227" t="s">
        <v>169</v>
      </c>
      <c r="D137" s="227" t="s">
        <v>238</v>
      </c>
      <c r="E137" s="228" t="s">
        <v>1049</v>
      </c>
      <c r="F137" s="229" t="s">
        <v>1050</v>
      </c>
      <c r="G137" s="230" t="s">
        <v>246</v>
      </c>
      <c r="H137" s="231">
        <v>98</v>
      </c>
      <c r="I137" s="176"/>
      <c r="J137" s="232">
        <f t="shared" si="0"/>
        <v>0</v>
      </c>
      <c r="K137" s="229" t="s">
        <v>1</v>
      </c>
      <c r="L137" s="150"/>
      <c r="M137" s="151" t="s">
        <v>1</v>
      </c>
      <c r="N137" s="152" t="s">
        <v>39</v>
      </c>
      <c r="O137" s="136">
        <v>0</v>
      </c>
      <c r="P137" s="136">
        <f t="shared" si="1"/>
        <v>0</v>
      </c>
      <c r="Q137" s="136">
        <v>0</v>
      </c>
      <c r="R137" s="136">
        <f t="shared" si="2"/>
        <v>0</v>
      </c>
      <c r="S137" s="136">
        <v>0</v>
      </c>
      <c r="T137" s="137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38" t="s">
        <v>201</v>
      </c>
      <c r="AT137" s="138" t="s">
        <v>238</v>
      </c>
      <c r="AU137" s="138" t="s">
        <v>174</v>
      </c>
      <c r="AY137" s="17" t="s">
        <v>163</v>
      </c>
      <c r="BE137" s="139">
        <f t="shared" si="4"/>
        <v>0</v>
      </c>
      <c r="BF137" s="139">
        <f t="shared" si="5"/>
        <v>0</v>
      </c>
      <c r="BG137" s="139">
        <f t="shared" si="6"/>
        <v>0</v>
      </c>
      <c r="BH137" s="139">
        <f t="shared" si="7"/>
        <v>0</v>
      </c>
      <c r="BI137" s="139">
        <f t="shared" si="8"/>
        <v>0</v>
      </c>
      <c r="BJ137" s="17" t="s">
        <v>8</v>
      </c>
      <c r="BK137" s="139">
        <f t="shared" si="9"/>
        <v>0</v>
      </c>
      <c r="BL137" s="17" t="s">
        <v>169</v>
      </c>
      <c r="BM137" s="138" t="s">
        <v>210</v>
      </c>
    </row>
    <row r="138" spans="1:65" s="2" customFormat="1" ht="14.45" customHeight="1">
      <c r="A138" s="29"/>
      <c r="B138" s="190"/>
      <c r="C138" s="227" t="s">
        <v>188</v>
      </c>
      <c r="D138" s="227" t="s">
        <v>238</v>
      </c>
      <c r="E138" s="228" t="s">
        <v>1051</v>
      </c>
      <c r="F138" s="229" t="s">
        <v>1052</v>
      </c>
      <c r="G138" s="230" t="s">
        <v>246</v>
      </c>
      <c r="H138" s="231">
        <v>59</v>
      </c>
      <c r="I138" s="176"/>
      <c r="J138" s="232">
        <f t="shared" si="0"/>
        <v>0</v>
      </c>
      <c r="K138" s="229" t="s">
        <v>1</v>
      </c>
      <c r="L138" s="150"/>
      <c r="M138" s="151" t="s">
        <v>1</v>
      </c>
      <c r="N138" s="152" t="s">
        <v>39</v>
      </c>
      <c r="O138" s="136">
        <v>0</v>
      </c>
      <c r="P138" s="136">
        <f t="shared" si="1"/>
        <v>0</v>
      </c>
      <c r="Q138" s="136">
        <v>0</v>
      </c>
      <c r="R138" s="136">
        <f t="shared" si="2"/>
        <v>0</v>
      </c>
      <c r="S138" s="136">
        <v>0</v>
      </c>
      <c r="T138" s="137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38" t="s">
        <v>201</v>
      </c>
      <c r="AT138" s="138" t="s">
        <v>238</v>
      </c>
      <c r="AU138" s="138" t="s">
        <v>174</v>
      </c>
      <c r="AY138" s="17" t="s">
        <v>163</v>
      </c>
      <c r="BE138" s="139">
        <f t="shared" si="4"/>
        <v>0</v>
      </c>
      <c r="BF138" s="139">
        <f t="shared" si="5"/>
        <v>0</v>
      </c>
      <c r="BG138" s="139">
        <f t="shared" si="6"/>
        <v>0</v>
      </c>
      <c r="BH138" s="139">
        <f t="shared" si="7"/>
        <v>0</v>
      </c>
      <c r="BI138" s="139">
        <f t="shared" si="8"/>
        <v>0</v>
      </c>
      <c r="BJ138" s="17" t="s">
        <v>8</v>
      </c>
      <c r="BK138" s="139">
        <f t="shared" si="9"/>
        <v>0</v>
      </c>
      <c r="BL138" s="17" t="s">
        <v>169</v>
      </c>
      <c r="BM138" s="138" t="s">
        <v>221</v>
      </c>
    </row>
    <row r="139" spans="1:65" s="2" customFormat="1" ht="14.45" customHeight="1">
      <c r="A139" s="29"/>
      <c r="B139" s="190"/>
      <c r="C139" s="227" t="s">
        <v>193</v>
      </c>
      <c r="D139" s="227" t="s">
        <v>238</v>
      </c>
      <c r="E139" s="228" t="s">
        <v>1053</v>
      </c>
      <c r="F139" s="229" t="s">
        <v>1054</v>
      </c>
      <c r="G139" s="230" t="s">
        <v>246</v>
      </c>
      <c r="H139" s="231">
        <v>37</v>
      </c>
      <c r="I139" s="176"/>
      <c r="J139" s="232">
        <f t="shared" si="0"/>
        <v>0</v>
      </c>
      <c r="K139" s="229" t="s">
        <v>1</v>
      </c>
      <c r="L139" s="150"/>
      <c r="M139" s="151" t="s">
        <v>1</v>
      </c>
      <c r="N139" s="152" t="s">
        <v>39</v>
      </c>
      <c r="O139" s="136">
        <v>0</v>
      </c>
      <c r="P139" s="136">
        <f t="shared" si="1"/>
        <v>0</v>
      </c>
      <c r="Q139" s="136">
        <v>0</v>
      </c>
      <c r="R139" s="136">
        <f t="shared" si="2"/>
        <v>0</v>
      </c>
      <c r="S139" s="136">
        <v>0</v>
      </c>
      <c r="T139" s="137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38" t="s">
        <v>201</v>
      </c>
      <c r="AT139" s="138" t="s">
        <v>238</v>
      </c>
      <c r="AU139" s="138" t="s">
        <v>174</v>
      </c>
      <c r="AY139" s="17" t="s">
        <v>163</v>
      </c>
      <c r="BE139" s="139">
        <f t="shared" si="4"/>
        <v>0</v>
      </c>
      <c r="BF139" s="139">
        <f t="shared" si="5"/>
        <v>0</v>
      </c>
      <c r="BG139" s="139">
        <f t="shared" si="6"/>
        <v>0</v>
      </c>
      <c r="BH139" s="139">
        <f t="shared" si="7"/>
        <v>0</v>
      </c>
      <c r="BI139" s="139">
        <f t="shared" si="8"/>
        <v>0</v>
      </c>
      <c r="BJ139" s="17" t="s">
        <v>8</v>
      </c>
      <c r="BK139" s="139">
        <f t="shared" si="9"/>
        <v>0</v>
      </c>
      <c r="BL139" s="17" t="s">
        <v>169</v>
      </c>
      <c r="BM139" s="138" t="s">
        <v>229</v>
      </c>
    </row>
    <row r="140" spans="1:65" s="2" customFormat="1" ht="14.45" customHeight="1">
      <c r="A140" s="29"/>
      <c r="B140" s="190"/>
      <c r="C140" s="227" t="s">
        <v>197</v>
      </c>
      <c r="D140" s="227" t="s">
        <v>238</v>
      </c>
      <c r="E140" s="228" t="s">
        <v>1055</v>
      </c>
      <c r="F140" s="229" t="s">
        <v>1056</v>
      </c>
      <c r="G140" s="230" t="s">
        <v>246</v>
      </c>
      <c r="H140" s="231">
        <v>16</v>
      </c>
      <c r="I140" s="176"/>
      <c r="J140" s="232">
        <f t="shared" si="0"/>
        <v>0</v>
      </c>
      <c r="K140" s="229" t="s">
        <v>1</v>
      </c>
      <c r="L140" s="150"/>
      <c r="M140" s="151" t="s">
        <v>1</v>
      </c>
      <c r="N140" s="152" t="s">
        <v>39</v>
      </c>
      <c r="O140" s="136">
        <v>0</v>
      </c>
      <c r="P140" s="136">
        <f t="shared" si="1"/>
        <v>0</v>
      </c>
      <c r="Q140" s="136">
        <v>0</v>
      </c>
      <c r="R140" s="136">
        <f t="shared" si="2"/>
        <v>0</v>
      </c>
      <c r="S140" s="136">
        <v>0</v>
      </c>
      <c r="T140" s="137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38" t="s">
        <v>201</v>
      </c>
      <c r="AT140" s="138" t="s">
        <v>238</v>
      </c>
      <c r="AU140" s="138" t="s">
        <v>174</v>
      </c>
      <c r="AY140" s="17" t="s">
        <v>163</v>
      </c>
      <c r="BE140" s="139">
        <f t="shared" si="4"/>
        <v>0</v>
      </c>
      <c r="BF140" s="139">
        <f t="shared" si="5"/>
        <v>0</v>
      </c>
      <c r="BG140" s="139">
        <f t="shared" si="6"/>
        <v>0</v>
      </c>
      <c r="BH140" s="139">
        <f t="shared" si="7"/>
        <v>0</v>
      </c>
      <c r="BI140" s="139">
        <f t="shared" si="8"/>
        <v>0</v>
      </c>
      <c r="BJ140" s="17" t="s">
        <v>8</v>
      </c>
      <c r="BK140" s="139">
        <f t="shared" si="9"/>
        <v>0</v>
      </c>
      <c r="BL140" s="17" t="s">
        <v>169</v>
      </c>
      <c r="BM140" s="138" t="s">
        <v>237</v>
      </c>
    </row>
    <row r="141" spans="1:65" s="2" customFormat="1" ht="14.45" customHeight="1">
      <c r="A141" s="29"/>
      <c r="B141" s="190"/>
      <c r="C141" s="227" t="s">
        <v>201</v>
      </c>
      <c r="D141" s="227" t="s">
        <v>238</v>
      </c>
      <c r="E141" s="228" t="s">
        <v>1057</v>
      </c>
      <c r="F141" s="229" t="s">
        <v>1058</v>
      </c>
      <c r="G141" s="230" t="s">
        <v>246</v>
      </c>
      <c r="H141" s="231">
        <v>210</v>
      </c>
      <c r="I141" s="176"/>
      <c r="J141" s="232">
        <f t="shared" si="0"/>
        <v>0</v>
      </c>
      <c r="K141" s="229" t="s">
        <v>1</v>
      </c>
      <c r="L141" s="150"/>
      <c r="M141" s="151" t="s">
        <v>1</v>
      </c>
      <c r="N141" s="152" t="s">
        <v>39</v>
      </c>
      <c r="O141" s="136">
        <v>0</v>
      </c>
      <c r="P141" s="136">
        <f t="shared" si="1"/>
        <v>0</v>
      </c>
      <c r="Q141" s="136">
        <v>0</v>
      </c>
      <c r="R141" s="136">
        <f t="shared" si="2"/>
        <v>0</v>
      </c>
      <c r="S141" s="136">
        <v>0</v>
      </c>
      <c r="T141" s="137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38" t="s">
        <v>201</v>
      </c>
      <c r="AT141" s="138" t="s">
        <v>238</v>
      </c>
      <c r="AU141" s="138" t="s">
        <v>174</v>
      </c>
      <c r="AY141" s="17" t="s">
        <v>163</v>
      </c>
      <c r="BE141" s="139">
        <f t="shared" si="4"/>
        <v>0</v>
      </c>
      <c r="BF141" s="139">
        <f t="shared" si="5"/>
        <v>0</v>
      </c>
      <c r="BG141" s="139">
        <f t="shared" si="6"/>
        <v>0</v>
      </c>
      <c r="BH141" s="139">
        <f t="shared" si="7"/>
        <v>0</v>
      </c>
      <c r="BI141" s="139">
        <f t="shared" si="8"/>
        <v>0</v>
      </c>
      <c r="BJ141" s="17" t="s">
        <v>8</v>
      </c>
      <c r="BK141" s="139">
        <f t="shared" si="9"/>
        <v>0</v>
      </c>
      <c r="BL141" s="17" t="s">
        <v>169</v>
      </c>
      <c r="BM141" s="138" t="s">
        <v>249</v>
      </c>
    </row>
    <row r="142" spans="1:65" s="2" customFormat="1" ht="14.45" customHeight="1">
      <c r="A142" s="29"/>
      <c r="B142" s="190"/>
      <c r="C142" s="227" t="s">
        <v>206</v>
      </c>
      <c r="D142" s="227" t="s">
        <v>238</v>
      </c>
      <c r="E142" s="228" t="s">
        <v>1059</v>
      </c>
      <c r="F142" s="229" t="s">
        <v>1060</v>
      </c>
      <c r="G142" s="230" t="s">
        <v>1061</v>
      </c>
      <c r="H142" s="231">
        <v>12</v>
      </c>
      <c r="I142" s="176"/>
      <c r="J142" s="232">
        <f t="shared" si="0"/>
        <v>0</v>
      </c>
      <c r="K142" s="229" t="s">
        <v>1</v>
      </c>
      <c r="L142" s="150"/>
      <c r="M142" s="151" t="s">
        <v>1</v>
      </c>
      <c r="N142" s="152" t="s">
        <v>39</v>
      </c>
      <c r="O142" s="136">
        <v>0</v>
      </c>
      <c r="P142" s="136">
        <f t="shared" si="1"/>
        <v>0</v>
      </c>
      <c r="Q142" s="136">
        <v>0</v>
      </c>
      <c r="R142" s="136">
        <f t="shared" si="2"/>
        <v>0</v>
      </c>
      <c r="S142" s="136">
        <v>0</v>
      </c>
      <c r="T142" s="137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38" t="s">
        <v>201</v>
      </c>
      <c r="AT142" s="138" t="s">
        <v>238</v>
      </c>
      <c r="AU142" s="138" t="s">
        <v>174</v>
      </c>
      <c r="AY142" s="17" t="s">
        <v>163</v>
      </c>
      <c r="BE142" s="139">
        <f t="shared" si="4"/>
        <v>0</v>
      </c>
      <c r="BF142" s="139">
        <f t="shared" si="5"/>
        <v>0</v>
      </c>
      <c r="BG142" s="139">
        <f t="shared" si="6"/>
        <v>0</v>
      </c>
      <c r="BH142" s="139">
        <f t="shared" si="7"/>
        <v>0</v>
      </c>
      <c r="BI142" s="139">
        <f t="shared" si="8"/>
        <v>0</v>
      </c>
      <c r="BJ142" s="17" t="s">
        <v>8</v>
      </c>
      <c r="BK142" s="139">
        <f t="shared" si="9"/>
        <v>0</v>
      </c>
      <c r="BL142" s="17" t="s">
        <v>169</v>
      </c>
      <c r="BM142" s="138" t="s">
        <v>261</v>
      </c>
    </row>
    <row r="143" spans="1:65" s="2" customFormat="1" ht="14.45" customHeight="1">
      <c r="A143" s="29"/>
      <c r="B143" s="190"/>
      <c r="C143" s="227" t="s">
        <v>210</v>
      </c>
      <c r="D143" s="227" t="s">
        <v>238</v>
      </c>
      <c r="E143" s="228" t="s">
        <v>1062</v>
      </c>
      <c r="F143" s="229" t="s">
        <v>1063</v>
      </c>
      <c r="G143" s="230" t="s">
        <v>1061</v>
      </c>
      <c r="H143" s="231">
        <v>8</v>
      </c>
      <c r="I143" s="176"/>
      <c r="J143" s="232">
        <f t="shared" si="0"/>
        <v>0</v>
      </c>
      <c r="K143" s="229" t="s">
        <v>1</v>
      </c>
      <c r="L143" s="150"/>
      <c r="M143" s="151" t="s">
        <v>1</v>
      </c>
      <c r="N143" s="152" t="s">
        <v>39</v>
      </c>
      <c r="O143" s="136">
        <v>0</v>
      </c>
      <c r="P143" s="136">
        <f t="shared" si="1"/>
        <v>0</v>
      </c>
      <c r="Q143" s="136">
        <v>0</v>
      </c>
      <c r="R143" s="136">
        <f t="shared" si="2"/>
        <v>0</v>
      </c>
      <c r="S143" s="136">
        <v>0</v>
      </c>
      <c r="T143" s="137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38" t="s">
        <v>201</v>
      </c>
      <c r="AT143" s="138" t="s">
        <v>238</v>
      </c>
      <c r="AU143" s="138" t="s">
        <v>174</v>
      </c>
      <c r="AY143" s="17" t="s">
        <v>163</v>
      </c>
      <c r="BE143" s="139">
        <f t="shared" si="4"/>
        <v>0</v>
      </c>
      <c r="BF143" s="139">
        <f t="shared" si="5"/>
        <v>0</v>
      </c>
      <c r="BG143" s="139">
        <f t="shared" si="6"/>
        <v>0</v>
      </c>
      <c r="BH143" s="139">
        <f t="shared" si="7"/>
        <v>0</v>
      </c>
      <c r="BI143" s="139">
        <f t="shared" si="8"/>
        <v>0</v>
      </c>
      <c r="BJ143" s="17" t="s">
        <v>8</v>
      </c>
      <c r="BK143" s="139">
        <f t="shared" si="9"/>
        <v>0</v>
      </c>
      <c r="BL143" s="17" t="s">
        <v>169</v>
      </c>
      <c r="BM143" s="138" t="s">
        <v>269</v>
      </c>
    </row>
    <row r="144" spans="1:65" s="2" customFormat="1" ht="14.45" customHeight="1">
      <c r="A144" s="29"/>
      <c r="B144" s="190"/>
      <c r="C144" s="227" t="s">
        <v>216</v>
      </c>
      <c r="D144" s="227" t="s">
        <v>238</v>
      </c>
      <c r="E144" s="228" t="s">
        <v>1064</v>
      </c>
      <c r="F144" s="229" t="s">
        <v>1065</v>
      </c>
      <c r="G144" s="230" t="s">
        <v>1061</v>
      </c>
      <c r="H144" s="231">
        <v>5</v>
      </c>
      <c r="I144" s="176"/>
      <c r="J144" s="232">
        <f t="shared" si="0"/>
        <v>0</v>
      </c>
      <c r="K144" s="229" t="s">
        <v>1</v>
      </c>
      <c r="L144" s="150"/>
      <c r="M144" s="151" t="s">
        <v>1</v>
      </c>
      <c r="N144" s="152" t="s">
        <v>39</v>
      </c>
      <c r="O144" s="136">
        <v>0</v>
      </c>
      <c r="P144" s="136">
        <f t="shared" si="1"/>
        <v>0</v>
      </c>
      <c r="Q144" s="136">
        <v>0</v>
      </c>
      <c r="R144" s="136">
        <f t="shared" si="2"/>
        <v>0</v>
      </c>
      <c r="S144" s="136">
        <v>0</v>
      </c>
      <c r="T144" s="137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38" t="s">
        <v>201</v>
      </c>
      <c r="AT144" s="138" t="s">
        <v>238</v>
      </c>
      <c r="AU144" s="138" t="s">
        <v>174</v>
      </c>
      <c r="AY144" s="17" t="s">
        <v>163</v>
      </c>
      <c r="BE144" s="139">
        <f t="shared" si="4"/>
        <v>0</v>
      </c>
      <c r="BF144" s="139">
        <f t="shared" si="5"/>
        <v>0</v>
      </c>
      <c r="BG144" s="139">
        <f t="shared" si="6"/>
        <v>0</v>
      </c>
      <c r="BH144" s="139">
        <f t="shared" si="7"/>
        <v>0</v>
      </c>
      <c r="BI144" s="139">
        <f t="shared" si="8"/>
        <v>0</v>
      </c>
      <c r="BJ144" s="17" t="s">
        <v>8</v>
      </c>
      <c r="BK144" s="139">
        <f t="shared" si="9"/>
        <v>0</v>
      </c>
      <c r="BL144" s="17" t="s">
        <v>169</v>
      </c>
      <c r="BM144" s="138" t="s">
        <v>279</v>
      </c>
    </row>
    <row r="145" spans="1:65" s="2" customFormat="1" ht="14.45" customHeight="1">
      <c r="A145" s="29"/>
      <c r="B145" s="190"/>
      <c r="C145" s="227" t="s">
        <v>221</v>
      </c>
      <c r="D145" s="227" t="s">
        <v>238</v>
      </c>
      <c r="E145" s="228" t="s">
        <v>1066</v>
      </c>
      <c r="F145" s="229" t="s">
        <v>1067</v>
      </c>
      <c r="G145" s="230" t="s">
        <v>1061</v>
      </c>
      <c r="H145" s="231">
        <v>3</v>
      </c>
      <c r="I145" s="176"/>
      <c r="J145" s="232">
        <f t="shared" si="0"/>
        <v>0</v>
      </c>
      <c r="K145" s="229" t="s">
        <v>1</v>
      </c>
      <c r="L145" s="150"/>
      <c r="M145" s="151" t="s">
        <v>1</v>
      </c>
      <c r="N145" s="152" t="s">
        <v>39</v>
      </c>
      <c r="O145" s="136">
        <v>0</v>
      </c>
      <c r="P145" s="136">
        <f t="shared" si="1"/>
        <v>0</v>
      </c>
      <c r="Q145" s="136">
        <v>0</v>
      </c>
      <c r="R145" s="136">
        <f t="shared" si="2"/>
        <v>0</v>
      </c>
      <c r="S145" s="136">
        <v>0</v>
      </c>
      <c r="T145" s="137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38" t="s">
        <v>201</v>
      </c>
      <c r="AT145" s="138" t="s">
        <v>238</v>
      </c>
      <c r="AU145" s="138" t="s">
        <v>174</v>
      </c>
      <c r="AY145" s="17" t="s">
        <v>163</v>
      </c>
      <c r="BE145" s="139">
        <f t="shared" si="4"/>
        <v>0</v>
      </c>
      <c r="BF145" s="139">
        <f t="shared" si="5"/>
        <v>0</v>
      </c>
      <c r="BG145" s="139">
        <f t="shared" si="6"/>
        <v>0</v>
      </c>
      <c r="BH145" s="139">
        <f t="shared" si="7"/>
        <v>0</v>
      </c>
      <c r="BI145" s="139">
        <f t="shared" si="8"/>
        <v>0</v>
      </c>
      <c r="BJ145" s="17" t="s">
        <v>8</v>
      </c>
      <c r="BK145" s="139">
        <f t="shared" si="9"/>
        <v>0</v>
      </c>
      <c r="BL145" s="17" t="s">
        <v>169</v>
      </c>
      <c r="BM145" s="138" t="s">
        <v>294</v>
      </c>
    </row>
    <row r="146" spans="1:65" s="2" customFormat="1" ht="14.45" customHeight="1">
      <c r="A146" s="29"/>
      <c r="B146" s="190"/>
      <c r="C146" s="227" t="s">
        <v>225</v>
      </c>
      <c r="D146" s="227" t="s">
        <v>238</v>
      </c>
      <c r="E146" s="228" t="s">
        <v>1068</v>
      </c>
      <c r="F146" s="229" t="s">
        <v>1069</v>
      </c>
      <c r="G146" s="230" t="s">
        <v>1061</v>
      </c>
      <c r="H146" s="231">
        <v>3</v>
      </c>
      <c r="I146" s="176"/>
      <c r="J146" s="232">
        <f t="shared" si="0"/>
        <v>0</v>
      </c>
      <c r="K146" s="229" t="s">
        <v>1</v>
      </c>
      <c r="L146" s="150"/>
      <c r="M146" s="151" t="s">
        <v>1</v>
      </c>
      <c r="N146" s="152" t="s">
        <v>39</v>
      </c>
      <c r="O146" s="136">
        <v>0</v>
      </c>
      <c r="P146" s="136">
        <f t="shared" si="1"/>
        <v>0</v>
      </c>
      <c r="Q146" s="136">
        <v>0</v>
      </c>
      <c r="R146" s="136">
        <f t="shared" si="2"/>
        <v>0</v>
      </c>
      <c r="S146" s="136">
        <v>0</v>
      </c>
      <c r="T146" s="137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38" t="s">
        <v>201</v>
      </c>
      <c r="AT146" s="138" t="s">
        <v>238</v>
      </c>
      <c r="AU146" s="138" t="s">
        <v>174</v>
      </c>
      <c r="AY146" s="17" t="s">
        <v>163</v>
      </c>
      <c r="BE146" s="139">
        <f t="shared" si="4"/>
        <v>0</v>
      </c>
      <c r="BF146" s="139">
        <f t="shared" si="5"/>
        <v>0</v>
      </c>
      <c r="BG146" s="139">
        <f t="shared" si="6"/>
        <v>0</v>
      </c>
      <c r="BH146" s="139">
        <f t="shared" si="7"/>
        <v>0</v>
      </c>
      <c r="BI146" s="139">
        <f t="shared" si="8"/>
        <v>0</v>
      </c>
      <c r="BJ146" s="17" t="s">
        <v>8</v>
      </c>
      <c r="BK146" s="139">
        <f t="shared" si="9"/>
        <v>0</v>
      </c>
      <c r="BL146" s="17" t="s">
        <v>169</v>
      </c>
      <c r="BM146" s="138" t="s">
        <v>323</v>
      </c>
    </row>
    <row r="147" spans="1:65" s="2" customFormat="1" ht="14.45" customHeight="1">
      <c r="A147" s="29"/>
      <c r="B147" s="190"/>
      <c r="C147" s="227" t="s">
        <v>229</v>
      </c>
      <c r="D147" s="227" t="s">
        <v>238</v>
      </c>
      <c r="E147" s="228" t="s">
        <v>1070</v>
      </c>
      <c r="F147" s="229" t="s">
        <v>1071</v>
      </c>
      <c r="G147" s="230" t="s">
        <v>1061</v>
      </c>
      <c r="H147" s="231">
        <v>9</v>
      </c>
      <c r="I147" s="176"/>
      <c r="J147" s="232">
        <f t="shared" si="0"/>
        <v>0</v>
      </c>
      <c r="K147" s="229" t="s">
        <v>1</v>
      </c>
      <c r="L147" s="150"/>
      <c r="M147" s="151" t="s">
        <v>1</v>
      </c>
      <c r="N147" s="152" t="s">
        <v>39</v>
      </c>
      <c r="O147" s="136">
        <v>0</v>
      </c>
      <c r="P147" s="136">
        <f t="shared" si="1"/>
        <v>0</v>
      </c>
      <c r="Q147" s="136">
        <v>0</v>
      </c>
      <c r="R147" s="136">
        <f t="shared" si="2"/>
        <v>0</v>
      </c>
      <c r="S147" s="136">
        <v>0</v>
      </c>
      <c r="T147" s="137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38" t="s">
        <v>201</v>
      </c>
      <c r="AT147" s="138" t="s">
        <v>238</v>
      </c>
      <c r="AU147" s="138" t="s">
        <v>174</v>
      </c>
      <c r="AY147" s="17" t="s">
        <v>163</v>
      </c>
      <c r="BE147" s="139">
        <f t="shared" si="4"/>
        <v>0</v>
      </c>
      <c r="BF147" s="139">
        <f t="shared" si="5"/>
        <v>0</v>
      </c>
      <c r="BG147" s="139">
        <f t="shared" si="6"/>
        <v>0</v>
      </c>
      <c r="BH147" s="139">
        <f t="shared" si="7"/>
        <v>0</v>
      </c>
      <c r="BI147" s="139">
        <f t="shared" si="8"/>
        <v>0</v>
      </c>
      <c r="BJ147" s="17" t="s">
        <v>8</v>
      </c>
      <c r="BK147" s="139">
        <f t="shared" si="9"/>
        <v>0</v>
      </c>
      <c r="BL147" s="17" t="s">
        <v>169</v>
      </c>
      <c r="BM147" s="138" t="s">
        <v>332</v>
      </c>
    </row>
    <row r="148" spans="1:65" s="2" customFormat="1" ht="14.45" customHeight="1">
      <c r="A148" s="29"/>
      <c r="B148" s="190"/>
      <c r="C148" s="227" t="s">
        <v>9</v>
      </c>
      <c r="D148" s="227" t="s">
        <v>238</v>
      </c>
      <c r="E148" s="228" t="s">
        <v>1072</v>
      </c>
      <c r="F148" s="229" t="s">
        <v>1073</v>
      </c>
      <c r="G148" s="230" t="s">
        <v>1061</v>
      </c>
      <c r="H148" s="231">
        <v>7</v>
      </c>
      <c r="I148" s="176"/>
      <c r="J148" s="232">
        <f t="shared" si="0"/>
        <v>0</v>
      </c>
      <c r="K148" s="229" t="s">
        <v>1</v>
      </c>
      <c r="L148" s="150"/>
      <c r="M148" s="151" t="s">
        <v>1</v>
      </c>
      <c r="N148" s="152" t="s">
        <v>39</v>
      </c>
      <c r="O148" s="136">
        <v>0</v>
      </c>
      <c r="P148" s="136">
        <f t="shared" si="1"/>
        <v>0</v>
      </c>
      <c r="Q148" s="136">
        <v>0</v>
      </c>
      <c r="R148" s="136">
        <f t="shared" si="2"/>
        <v>0</v>
      </c>
      <c r="S148" s="136">
        <v>0</v>
      </c>
      <c r="T148" s="137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38" t="s">
        <v>201</v>
      </c>
      <c r="AT148" s="138" t="s">
        <v>238</v>
      </c>
      <c r="AU148" s="138" t="s">
        <v>174</v>
      </c>
      <c r="AY148" s="17" t="s">
        <v>163</v>
      </c>
      <c r="BE148" s="139">
        <f t="shared" si="4"/>
        <v>0</v>
      </c>
      <c r="BF148" s="139">
        <f t="shared" si="5"/>
        <v>0</v>
      </c>
      <c r="BG148" s="139">
        <f t="shared" si="6"/>
        <v>0</v>
      </c>
      <c r="BH148" s="139">
        <f t="shared" si="7"/>
        <v>0</v>
      </c>
      <c r="BI148" s="139">
        <f t="shared" si="8"/>
        <v>0</v>
      </c>
      <c r="BJ148" s="17" t="s">
        <v>8</v>
      </c>
      <c r="BK148" s="139">
        <f t="shared" si="9"/>
        <v>0</v>
      </c>
      <c r="BL148" s="17" t="s">
        <v>169</v>
      </c>
      <c r="BM148" s="138" t="s">
        <v>342</v>
      </c>
    </row>
    <row r="149" spans="1:65" s="2" customFormat="1" ht="14.45" customHeight="1">
      <c r="A149" s="29"/>
      <c r="B149" s="190"/>
      <c r="C149" s="227" t="s">
        <v>237</v>
      </c>
      <c r="D149" s="227" t="s">
        <v>238</v>
      </c>
      <c r="E149" s="228" t="s">
        <v>1074</v>
      </c>
      <c r="F149" s="229" t="s">
        <v>1075</v>
      </c>
      <c r="G149" s="230" t="s">
        <v>1061</v>
      </c>
      <c r="H149" s="231">
        <v>3</v>
      </c>
      <c r="I149" s="176"/>
      <c r="J149" s="232">
        <f t="shared" si="0"/>
        <v>0</v>
      </c>
      <c r="K149" s="229" t="s">
        <v>1</v>
      </c>
      <c r="L149" s="150"/>
      <c r="M149" s="151" t="s">
        <v>1</v>
      </c>
      <c r="N149" s="152" t="s">
        <v>39</v>
      </c>
      <c r="O149" s="136">
        <v>0</v>
      </c>
      <c r="P149" s="136">
        <f t="shared" si="1"/>
        <v>0</v>
      </c>
      <c r="Q149" s="136">
        <v>0</v>
      </c>
      <c r="R149" s="136">
        <f t="shared" si="2"/>
        <v>0</v>
      </c>
      <c r="S149" s="136">
        <v>0</v>
      </c>
      <c r="T149" s="137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38" t="s">
        <v>201</v>
      </c>
      <c r="AT149" s="138" t="s">
        <v>238</v>
      </c>
      <c r="AU149" s="138" t="s">
        <v>174</v>
      </c>
      <c r="AY149" s="17" t="s">
        <v>163</v>
      </c>
      <c r="BE149" s="139">
        <f t="shared" si="4"/>
        <v>0</v>
      </c>
      <c r="BF149" s="139">
        <f t="shared" si="5"/>
        <v>0</v>
      </c>
      <c r="BG149" s="139">
        <f t="shared" si="6"/>
        <v>0</v>
      </c>
      <c r="BH149" s="139">
        <f t="shared" si="7"/>
        <v>0</v>
      </c>
      <c r="BI149" s="139">
        <f t="shared" si="8"/>
        <v>0</v>
      </c>
      <c r="BJ149" s="17" t="s">
        <v>8</v>
      </c>
      <c r="BK149" s="139">
        <f t="shared" si="9"/>
        <v>0</v>
      </c>
      <c r="BL149" s="17" t="s">
        <v>169</v>
      </c>
      <c r="BM149" s="138" t="s">
        <v>364</v>
      </c>
    </row>
    <row r="150" spans="1:65" s="12" customFormat="1" ht="20.85" customHeight="1">
      <c r="B150" s="203"/>
      <c r="C150" s="204"/>
      <c r="D150" s="205" t="s">
        <v>73</v>
      </c>
      <c r="E150" s="208" t="s">
        <v>1076</v>
      </c>
      <c r="F150" s="208" t="s">
        <v>1077</v>
      </c>
      <c r="G150" s="204"/>
      <c r="H150" s="204"/>
      <c r="I150" s="204"/>
      <c r="J150" s="209">
        <f>BK150</f>
        <v>0</v>
      </c>
      <c r="K150" s="204"/>
      <c r="L150" s="126"/>
      <c r="M150" s="128"/>
      <c r="N150" s="129"/>
      <c r="O150" s="129"/>
      <c r="P150" s="130">
        <f>SUM(P151:P155)</f>
        <v>0</v>
      </c>
      <c r="Q150" s="129"/>
      <c r="R150" s="130">
        <f>SUM(R151:R155)</f>
        <v>0</v>
      </c>
      <c r="S150" s="129"/>
      <c r="T150" s="131">
        <f>SUM(T151:T155)</f>
        <v>0</v>
      </c>
      <c r="AR150" s="127" t="s">
        <v>8</v>
      </c>
      <c r="AT150" s="132" t="s">
        <v>73</v>
      </c>
      <c r="AU150" s="132" t="s">
        <v>83</v>
      </c>
      <c r="AY150" s="127" t="s">
        <v>163</v>
      </c>
      <c r="BK150" s="133">
        <f>SUM(BK151:BK155)</f>
        <v>0</v>
      </c>
    </row>
    <row r="151" spans="1:65" s="2" customFormat="1" ht="14.45" customHeight="1">
      <c r="A151" s="29"/>
      <c r="B151" s="190"/>
      <c r="C151" s="227" t="s">
        <v>243</v>
      </c>
      <c r="D151" s="227" t="s">
        <v>238</v>
      </c>
      <c r="E151" s="228" t="s">
        <v>1078</v>
      </c>
      <c r="F151" s="229" t="s">
        <v>1079</v>
      </c>
      <c r="G151" s="230" t="s">
        <v>246</v>
      </c>
      <c r="H151" s="231">
        <v>6</v>
      </c>
      <c r="I151" s="176"/>
      <c r="J151" s="232">
        <f>ROUND(I151*H151,0)</f>
        <v>0</v>
      </c>
      <c r="K151" s="229" t="s">
        <v>1</v>
      </c>
      <c r="L151" s="150"/>
      <c r="M151" s="151" t="s">
        <v>1</v>
      </c>
      <c r="N151" s="152" t="s">
        <v>39</v>
      </c>
      <c r="O151" s="136">
        <v>0</v>
      </c>
      <c r="P151" s="136">
        <f>O151*H151</f>
        <v>0</v>
      </c>
      <c r="Q151" s="136">
        <v>0</v>
      </c>
      <c r="R151" s="136">
        <f>Q151*H151</f>
        <v>0</v>
      </c>
      <c r="S151" s="136">
        <v>0</v>
      </c>
      <c r="T151" s="137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38" t="s">
        <v>201</v>
      </c>
      <c r="AT151" s="138" t="s">
        <v>238</v>
      </c>
      <c r="AU151" s="138" t="s">
        <v>174</v>
      </c>
      <c r="AY151" s="17" t="s">
        <v>163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7" t="s">
        <v>8</v>
      </c>
      <c r="BK151" s="139">
        <f>ROUND(I151*H151,0)</f>
        <v>0</v>
      </c>
      <c r="BL151" s="17" t="s">
        <v>169</v>
      </c>
      <c r="BM151" s="138" t="s">
        <v>374</v>
      </c>
    </row>
    <row r="152" spans="1:65" s="2" customFormat="1" ht="14.45" customHeight="1">
      <c r="A152" s="29"/>
      <c r="B152" s="190"/>
      <c r="C152" s="227" t="s">
        <v>249</v>
      </c>
      <c r="D152" s="227" t="s">
        <v>238</v>
      </c>
      <c r="E152" s="228" t="s">
        <v>1080</v>
      </c>
      <c r="F152" s="229" t="s">
        <v>1081</v>
      </c>
      <c r="G152" s="230" t="s">
        <v>246</v>
      </c>
      <c r="H152" s="231">
        <v>10</v>
      </c>
      <c r="I152" s="176"/>
      <c r="J152" s="232">
        <f>ROUND(I152*H152,0)</f>
        <v>0</v>
      </c>
      <c r="K152" s="229" t="s">
        <v>1</v>
      </c>
      <c r="L152" s="150"/>
      <c r="M152" s="151" t="s">
        <v>1</v>
      </c>
      <c r="N152" s="152" t="s">
        <v>39</v>
      </c>
      <c r="O152" s="136">
        <v>0</v>
      </c>
      <c r="P152" s="136">
        <f>O152*H152</f>
        <v>0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38" t="s">
        <v>201</v>
      </c>
      <c r="AT152" s="138" t="s">
        <v>238</v>
      </c>
      <c r="AU152" s="138" t="s">
        <v>174</v>
      </c>
      <c r="AY152" s="17" t="s">
        <v>163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7" t="s">
        <v>8</v>
      </c>
      <c r="BK152" s="139">
        <f>ROUND(I152*H152,0)</f>
        <v>0</v>
      </c>
      <c r="BL152" s="17" t="s">
        <v>169</v>
      </c>
      <c r="BM152" s="138" t="s">
        <v>385</v>
      </c>
    </row>
    <row r="153" spans="1:65" s="2" customFormat="1" ht="14.45" customHeight="1">
      <c r="A153" s="29"/>
      <c r="B153" s="190"/>
      <c r="C153" s="227" t="s">
        <v>255</v>
      </c>
      <c r="D153" s="227" t="s">
        <v>238</v>
      </c>
      <c r="E153" s="228" t="s">
        <v>1082</v>
      </c>
      <c r="F153" s="229" t="s">
        <v>1083</v>
      </c>
      <c r="G153" s="230" t="s">
        <v>246</v>
      </c>
      <c r="H153" s="231">
        <v>16</v>
      </c>
      <c r="I153" s="176"/>
      <c r="J153" s="232">
        <f>ROUND(I153*H153,0)</f>
        <v>0</v>
      </c>
      <c r="K153" s="229" t="s">
        <v>1</v>
      </c>
      <c r="L153" s="150"/>
      <c r="M153" s="151" t="s">
        <v>1</v>
      </c>
      <c r="N153" s="152" t="s">
        <v>39</v>
      </c>
      <c r="O153" s="136">
        <v>0</v>
      </c>
      <c r="P153" s="136">
        <f>O153*H153</f>
        <v>0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38" t="s">
        <v>201</v>
      </c>
      <c r="AT153" s="138" t="s">
        <v>238</v>
      </c>
      <c r="AU153" s="138" t="s">
        <v>174</v>
      </c>
      <c r="AY153" s="17" t="s">
        <v>163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7" t="s">
        <v>8</v>
      </c>
      <c r="BK153" s="139">
        <f>ROUND(I153*H153,0)</f>
        <v>0</v>
      </c>
      <c r="BL153" s="17" t="s">
        <v>169</v>
      </c>
      <c r="BM153" s="138" t="s">
        <v>396</v>
      </c>
    </row>
    <row r="154" spans="1:65" s="2" customFormat="1" ht="14.45" customHeight="1">
      <c r="A154" s="29"/>
      <c r="B154" s="190"/>
      <c r="C154" s="227" t="s">
        <v>261</v>
      </c>
      <c r="D154" s="227" t="s">
        <v>238</v>
      </c>
      <c r="E154" s="228" t="s">
        <v>1084</v>
      </c>
      <c r="F154" s="229" t="s">
        <v>1085</v>
      </c>
      <c r="G154" s="230" t="s">
        <v>246</v>
      </c>
      <c r="H154" s="231">
        <v>12</v>
      </c>
      <c r="I154" s="176"/>
      <c r="J154" s="232">
        <f>ROUND(I154*H154,0)</f>
        <v>0</v>
      </c>
      <c r="K154" s="229" t="s">
        <v>1</v>
      </c>
      <c r="L154" s="150"/>
      <c r="M154" s="151" t="s">
        <v>1</v>
      </c>
      <c r="N154" s="152" t="s">
        <v>39</v>
      </c>
      <c r="O154" s="136">
        <v>0</v>
      </c>
      <c r="P154" s="136">
        <f>O154*H154</f>
        <v>0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38" t="s">
        <v>201</v>
      </c>
      <c r="AT154" s="138" t="s">
        <v>238</v>
      </c>
      <c r="AU154" s="138" t="s">
        <v>174</v>
      </c>
      <c r="AY154" s="17" t="s">
        <v>163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7" t="s">
        <v>8</v>
      </c>
      <c r="BK154" s="139">
        <f>ROUND(I154*H154,0)</f>
        <v>0</v>
      </c>
      <c r="BL154" s="17" t="s">
        <v>169</v>
      </c>
      <c r="BM154" s="138" t="s">
        <v>407</v>
      </c>
    </row>
    <row r="155" spans="1:65" s="2" customFormat="1" ht="14.45" customHeight="1">
      <c r="A155" s="29"/>
      <c r="B155" s="190"/>
      <c r="C155" s="227" t="s">
        <v>7</v>
      </c>
      <c r="D155" s="227" t="s">
        <v>238</v>
      </c>
      <c r="E155" s="228" t="s">
        <v>1086</v>
      </c>
      <c r="F155" s="229" t="s">
        <v>1087</v>
      </c>
      <c r="G155" s="230" t="s">
        <v>1061</v>
      </c>
      <c r="H155" s="231">
        <v>1</v>
      </c>
      <c r="I155" s="176"/>
      <c r="J155" s="232">
        <f>ROUND(I155*H155,0)</f>
        <v>0</v>
      </c>
      <c r="K155" s="229" t="s">
        <v>1</v>
      </c>
      <c r="L155" s="150"/>
      <c r="M155" s="151" t="s">
        <v>1</v>
      </c>
      <c r="N155" s="152" t="s">
        <v>39</v>
      </c>
      <c r="O155" s="136">
        <v>0</v>
      </c>
      <c r="P155" s="136">
        <f>O155*H155</f>
        <v>0</v>
      </c>
      <c r="Q155" s="136">
        <v>0</v>
      </c>
      <c r="R155" s="136">
        <f>Q155*H155</f>
        <v>0</v>
      </c>
      <c r="S155" s="136">
        <v>0</v>
      </c>
      <c r="T155" s="137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38" t="s">
        <v>201</v>
      </c>
      <c r="AT155" s="138" t="s">
        <v>238</v>
      </c>
      <c r="AU155" s="138" t="s">
        <v>174</v>
      </c>
      <c r="AY155" s="17" t="s">
        <v>163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7" t="s">
        <v>8</v>
      </c>
      <c r="BK155" s="139">
        <f>ROUND(I155*H155,0)</f>
        <v>0</v>
      </c>
      <c r="BL155" s="17" t="s">
        <v>169</v>
      </c>
      <c r="BM155" s="138" t="s">
        <v>416</v>
      </c>
    </row>
    <row r="156" spans="1:65" s="12" customFormat="1" ht="22.9" customHeight="1">
      <c r="B156" s="203"/>
      <c r="C156" s="204"/>
      <c r="D156" s="205" t="s">
        <v>73</v>
      </c>
      <c r="E156" s="208" t="s">
        <v>1088</v>
      </c>
      <c r="F156" s="208" t="s">
        <v>1089</v>
      </c>
      <c r="G156" s="204"/>
      <c r="H156" s="204"/>
      <c r="I156" s="204"/>
      <c r="J156" s="209">
        <f>BK156</f>
        <v>0</v>
      </c>
      <c r="K156" s="204"/>
      <c r="L156" s="126"/>
      <c r="M156" s="128"/>
      <c r="N156" s="129"/>
      <c r="O156" s="129"/>
      <c r="P156" s="130">
        <f>P157</f>
        <v>0</v>
      </c>
      <c r="Q156" s="129"/>
      <c r="R156" s="130">
        <f>R157</f>
        <v>0</v>
      </c>
      <c r="S156" s="129"/>
      <c r="T156" s="131">
        <f>T157</f>
        <v>0</v>
      </c>
      <c r="AR156" s="127" t="s">
        <v>174</v>
      </c>
      <c r="AT156" s="132" t="s">
        <v>73</v>
      </c>
      <c r="AU156" s="132" t="s">
        <v>8</v>
      </c>
      <c r="AY156" s="127" t="s">
        <v>163</v>
      </c>
      <c r="BK156" s="133">
        <f>BK157</f>
        <v>0</v>
      </c>
    </row>
    <row r="157" spans="1:65" s="2" customFormat="1" ht="14.45" customHeight="1">
      <c r="A157" s="29"/>
      <c r="B157" s="190"/>
      <c r="C157" s="227" t="s">
        <v>269</v>
      </c>
      <c r="D157" s="227" t="s">
        <v>238</v>
      </c>
      <c r="E157" s="228" t="s">
        <v>1090</v>
      </c>
      <c r="F157" s="229" t="s">
        <v>1091</v>
      </c>
      <c r="G157" s="230" t="s">
        <v>1092</v>
      </c>
      <c r="H157" s="231">
        <v>5</v>
      </c>
      <c r="I157" s="177"/>
      <c r="J157" s="232">
        <f>ROUND(I157*H157,0)</f>
        <v>0</v>
      </c>
      <c r="K157" s="229" t="s">
        <v>1</v>
      </c>
      <c r="L157" s="150"/>
      <c r="M157" s="151"/>
      <c r="N157" s="152"/>
      <c r="O157" s="136"/>
      <c r="P157" s="136"/>
      <c r="Q157" s="136"/>
      <c r="R157" s="136"/>
      <c r="S157" s="136"/>
      <c r="T157" s="137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38" t="s">
        <v>1093</v>
      </c>
      <c r="AT157" s="138" t="s">
        <v>238</v>
      </c>
      <c r="AU157" s="138" t="s">
        <v>83</v>
      </c>
      <c r="AY157" s="17" t="s">
        <v>163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7" t="s">
        <v>8</v>
      </c>
      <c r="BK157" s="139">
        <f>ROUND(I157*H157,0)</f>
        <v>0</v>
      </c>
      <c r="BL157" s="17" t="s">
        <v>1094</v>
      </c>
      <c r="BM157" s="138" t="s">
        <v>1095</v>
      </c>
    </row>
    <row r="158" spans="1:65" s="12" customFormat="1" ht="22.9" customHeight="1">
      <c r="B158" s="203"/>
      <c r="C158" s="204"/>
      <c r="D158" s="205" t="s">
        <v>73</v>
      </c>
      <c r="E158" s="208" t="s">
        <v>1096</v>
      </c>
      <c r="F158" s="208" t="s">
        <v>1097</v>
      </c>
      <c r="G158" s="204"/>
      <c r="H158" s="204"/>
      <c r="I158" s="204"/>
      <c r="J158" s="209">
        <f>BK158</f>
        <v>0</v>
      </c>
      <c r="K158" s="204"/>
      <c r="L158" s="126"/>
      <c r="M158" s="128"/>
      <c r="N158" s="129"/>
      <c r="O158" s="129"/>
      <c r="P158" s="130"/>
      <c r="Q158" s="129"/>
      <c r="R158" s="130"/>
      <c r="S158" s="129"/>
      <c r="T158" s="131"/>
      <c r="AR158" s="127" t="s">
        <v>174</v>
      </c>
      <c r="AT158" s="132" t="s">
        <v>73</v>
      </c>
      <c r="AU158" s="132" t="s">
        <v>8</v>
      </c>
      <c r="AY158" s="127" t="s">
        <v>163</v>
      </c>
      <c r="BK158" s="133">
        <f>BK159</f>
        <v>0</v>
      </c>
    </row>
    <row r="159" spans="1:65" s="2" customFormat="1" ht="14.45" customHeight="1">
      <c r="A159" s="29"/>
      <c r="B159" s="190"/>
      <c r="C159" s="227" t="s">
        <v>274</v>
      </c>
      <c r="D159" s="227" t="s">
        <v>238</v>
      </c>
      <c r="E159" s="228" t="s">
        <v>1098</v>
      </c>
      <c r="F159" s="229" t="s">
        <v>1099</v>
      </c>
      <c r="G159" s="230" t="s">
        <v>1092</v>
      </c>
      <c r="H159" s="231">
        <v>3</v>
      </c>
      <c r="I159" s="177"/>
      <c r="J159" s="232">
        <f>ROUND(I159*H159,0)</f>
        <v>0</v>
      </c>
      <c r="K159" s="229" t="s">
        <v>1</v>
      </c>
      <c r="L159" s="150"/>
      <c r="M159" s="151"/>
      <c r="N159" s="152"/>
      <c r="O159" s="136"/>
      <c r="P159" s="136"/>
      <c r="Q159" s="136"/>
      <c r="R159" s="136"/>
      <c r="S159" s="136"/>
      <c r="T159" s="137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38" t="s">
        <v>1093</v>
      </c>
      <c r="AT159" s="138" t="s">
        <v>238</v>
      </c>
      <c r="AU159" s="138" t="s">
        <v>83</v>
      </c>
      <c r="AY159" s="17" t="s">
        <v>163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7" t="s">
        <v>8</v>
      </c>
      <c r="BK159" s="139">
        <f>ROUND(I159*H159,0)</f>
        <v>0</v>
      </c>
      <c r="BL159" s="17" t="s">
        <v>1094</v>
      </c>
      <c r="BM159" s="138" t="s">
        <v>1100</v>
      </c>
    </row>
    <row r="160" spans="1:65" s="12" customFormat="1" ht="22.9" customHeight="1">
      <c r="B160" s="203"/>
      <c r="C160" s="204"/>
      <c r="D160" s="205" t="s">
        <v>73</v>
      </c>
      <c r="E160" s="208" t="s">
        <v>1101</v>
      </c>
      <c r="F160" s="208" t="s">
        <v>1102</v>
      </c>
      <c r="G160" s="204"/>
      <c r="H160" s="204"/>
      <c r="I160" s="204"/>
      <c r="J160" s="209">
        <f>BK160</f>
        <v>0</v>
      </c>
      <c r="K160" s="204"/>
      <c r="L160" s="126"/>
      <c r="M160" s="128"/>
      <c r="N160" s="129"/>
      <c r="O160" s="129"/>
      <c r="P160" s="130">
        <f>P161+P178</f>
        <v>0</v>
      </c>
      <c r="Q160" s="129"/>
      <c r="R160" s="130">
        <f>R161+R178</f>
        <v>0</v>
      </c>
      <c r="S160" s="129"/>
      <c r="T160" s="131">
        <f>T161+T178</f>
        <v>0</v>
      </c>
      <c r="AR160" s="127" t="s">
        <v>174</v>
      </c>
      <c r="AT160" s="132" t="s">
        <v>73</v>
      </c>
      <c r="AU160" s="132" t="s">
        <v>8</v>
      </c>
      <c r="AY160" s="127" t="s">
        <v>163</v>
      </c>
      <c r="BK160" s="133">
        <f>BK161+BK178</f>
        <v>0</v>
      </c>
    </row>
    <row r="161" spans="1:65" s="12" customFormat="1" ht="20.85" customHeight="1">
      <c r="B161" s="203"/>
      <c r="C161" s="204"/>
      <c r="D161" s="205" t="s">
        <v>73</v>
      </c>
      <c r="E161" s="208" t="s">
        <v>1041</v>
      </c>
      <c r="F161" s="208" t="s">
        <v>1042</v>
      </c>
      <c r="G161" s="204"/>
      <c r="H161" s="204"/>
      <c r="I161" s="204"/>
      <c r="J161" s="209">
        <f>BK161</f>
        <v>0</v>
      </c>
      <c r="K161" s="204"/>
      <c r="L161" s="126"/>
      <c r="M161" s="128"/>
      <c r="N161" s="129"/>
      <c r="O161" s="129"/>
      <c r="P161" s="130">
        <f>SUM(P162:P177)</f>
        <v>0</v>
      </c>
      <c r="Q161" s="129"/>
      <c r="R161" s="130">
        <f>SUM(R162:R177)</f>
        <v>0</v>
      </c>
      <c r="S161" s="129"/>
      <c r="T161" s="131">
        <f>SUM(T162:T177)</f>
        <v>0</v>
      </c>
      <c r="AR161" s="127" t="s">
        <v>8</v>
      </c>
      <c r="AT161" s="132" t="s">
        <v>73</v>
      </c>
      <c r="AU161" s="132" t="s">
        <v>83</v>
      </c>
      <c r="AY161" s="127" t="s">
        <v>163</v>
      </c>
      <c r="BK161" s="133">
        <f>SUM(BK162:BK177)</f>
        <v>0</v>
      </c>
    </row>
    <row r="162" spans="1:65" s="2" customFormat="1" ht="14.45" customHeight="1">
      <c r="A162" s="29"/>
      <c r="B162" s="190"/>
      <c r="C162" s="227" t="s">
        <v>279</v>
      </c>
      <c r="D162" s="227" t="s">
        <v>238</v>
      </c>
      <c r="E162" s="228" t="s">
        <v>1103</v>
      </c>
      <c r="F162" s="229" t="s">
        <v>1104</v>
      </c>
      <c r="G162" s="230" t="s">
        <v>246</v>
      </c>
      <c r="H162" s="231">
        <v>157</v>
      </c>
      <c r="I162" s="176"/>
      <c r="J162" s="232">
        <f t="shared" ref="J162:J177" si="10">ROUND(I162*H162,0)</f>
        <v>0</v>
      </c>
      <c r="K162" s="229" t="s">
        <v>1</v>
      </c>
      <c r="L162" s="150"/>
      <c r="M162" s="151" t="s">
        <v>1</v>
      </c>
      <c r="N162" s="152" t="s">
        <v>39</v>
      </c>
      <c r="O162" s="136">
        <v>0</v>
      </c>
      <c r="P162" s="136">
        <f t="shared" ref="P162:P177" si="11">O162*H162</f>
        <v>0</v>
      </c>
      <c r="Q162" s="136">
        <v>0</v>
      </c>
      <c r="R162" s="136">
        <f t="shared" ref="R162:R177" si="12">Q162*H162</f>
        <v>0</v>
      </c>
      <c r="S162" s="136">
        <v>0</v>
      </c>
      <c r="T162" s="137">
        <f t="shared" ref="T162:T177" si="13"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38" t="s">
        <v>201</v>
      </c>
      <c r="AT162" s="138" t="s">
        <v>238</v>
      </c>
      <c r="AU162" s="138" t="s">
        <v>174</v>
      </c>
      <c r="AY162" s="17" t="s">
        <v>163</v>
      </c>
      <c r="BE162" s="139">
        <f t="shared" ref="BE162:BE177" si="14">IF(N162="základní",J162,0)</f>
        <v>0</v>
      </c>
      <c r="BF162" s="139">
        <f t="shared" ref="BF162:BF177" si="15">IF(N162="snížená",J162,0)</f>
        <v>0</v>
      </c>
      <c r="BG162" s="139">
        <f t="shared" ref="BG162:BG177" si="16">IF(N162="zákl. přenesená",J162,0)</f>
        <v>0</v>
      </c>
      <c r="BH162" s="139">
        <f t="shared" ref="BH162:BH177" si="17">IF(N162="sníž. přenesená",J162,0)</f>
        <v>0</v>
      </c>
      <c r="BI162" s="139">
        <f t="shared" ref="BI162:BI177" si="18">IF(N162="nulová",J162,0)</f>
        <v>0</v>
      </c>
      <c r="BJ162" s="17" t="s">
        <v>8</v>
      </c>
      <c r="BK162" s="139">
        <f t="shared" ref="BK162:BK177" si="19">ROUND(I162*H162,0)</f>
        <v>0</v>
      </c>
      <c r="BL162" s="17" t="s">
        <v>169</v>
      </c>
      <c r="BM162" s="138" t="s">
        <v>426</v>
      </c>
    </row>
    <row r="163" spans="1:65" s="2" customFormat="1" ht="14.45" customHeight="1">
      <c r="A163" s="29"/>
      <c r="B163" s="190"/>
      <c r="C163" s="227" t="s">
        <v>287</v>
      </c>
      <c r="D163" s="227" t="s">
        <v>238</v>
      </c>
      <c r="E163" s="228" t="s">
        <v>1105</v>
      </c>
      <c r="F163" s="229" t="s">
        <v>1106</v>
      </c>
      <c r="G163" s="230" t="s">
        <v>246</v>
      </c>
      <c r="H163" s="231">
        <v>215</v>
      </c>
      <c r="I163" s="176"/>
      <c r="J163" s="232">
        <f t="shared" si="10"/>
        <v>0</v>
      </c>
      <c r="K163" s="229" t="s">
        <v>1</v>
      </c>
      <c r="L163" s="150"/>
      <c r="M163" s="151" t="s">
        <v>1</v>
      </c>
      <c r="N163" s="152" t="s">
        <v>39</v>
      </c>
      <c r="O163" s="136">
        <v>0</v>
      </c>
      <c r="P163" s="136">
        <f t="shared" si="11"/>
        <v>0</v>
      </c>
      <c r="Q163" s="136">
        <v>0</v>
      </c>
      <c r="R163" s="136">
        <f t="shared" si="12"/>
        <v>0</v>
      </c>
      <c r="S163" s="136">
        <v>0</v>
      </c>
      <c r="T163" s="137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38" t="s">
        <v>201</v>
      </c>
      <c r="AT163" s="138" t="s">
        <v>238</v>
      </c>
      <c r="AU163" s="138" t="s">
        <v>174</v>
      </c>
      <c r="AY163" s="17" t="s">
        <v>163</v>
      </c>
      <c r="BE163" s="139">
        <f t="shared" si="14"/>
        <v>0</v>
      </c>
      <c r="BF163" s="139">
        <f t="shared" si="15"/>
        <v>0</v>
      </c>
      <c r="BG163" s="139">
        <f t="shared" si="16"/>
        <v>0</v>
      </c>
      <c r="BH163" s="139">
        <f t="shared" si="17"/>
        <v>0</v>
      </c>
      <c r="BI163" s="139">
        <f t="shared" si="18"/>
        <v>0</v>
      </c>
      <c r="BJ163" s="17" t="s">
        <v>8</v>
      </c>
      <c r="BK163" s="139">
        <f t="shared" si="19"/>
        <v>0</v>
      </c>
      <c r="BL163" s="17" t="s">
        <v>169</v>
      </c>
      <c r="BM163" s="138" t="s">
        <v>438</v>
      </c>
    </row>
    <row r="164" spans="1:65" s="2" customFormat="1" ht="14.45" customHeight="1">
      <c r="A164" s="29"/>
      <c r="B164" s="190"/>
      <c r="C164" s="227" t="s">
        <v>294</v>
      </c>
      <c r="D164" s="227" t="s">
        <v>238</v>
      </c>
      <c r="E164" s="228" t="s">
        <v>1107</v>
      </c>
      <c r="F164" s="229" t="s">
        <v>1048</v>
      </c>
      <c r="G164" s="230" t="s">
        <v>246</v>
      </c>
      <c r="H164" s="231">
        <v>185</v>
      </c>
      <c r="I164" s="176"/>
      <c r="J164" s="232">
        <f t="shared" si="10"/>
        <v>0</v>
      </c>
      <c r="K164" s="229" t="s">
        <v>1</v>
      </c>
      <c r="L164" s="150"/>
      <c r="M164" s="151" t="s">
        <v>1</v>
      </c>
      <c r="N164" s="152" t="s">
        <v>39</v>
      </c>
      <c r="O164" s="136">
        <v>0</v>
      </c>
      <c r="P164" s="136">
        <f t="shared" si="11"/>
        <v>0</v>
      </c>
      <c r="Q164" s="136">
        <v>0</v>
      </c>
      <c r="R164" s="136">
        <f t="shared" si="12"/>
        <v>0</v>
      </c>
      <c r="S164" s="136">
        <v>0</v>
      </c>
      <c r="T164" s="137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38" t="s">
        <v>201</v>
      </c>
      <c r="AT164" s="138" t="s">
        <v>238</v>
      </c>
      <c r="AU164" s="138" t="s">
        <v>174</v>
      </c>
      <c r="AY164" s="17" t="s">
        <v>163</v>
      </c>
      <c r="BE164" s="139">
        <f t="shared" si="14"/>
        <v>0</v>
      </c>
      <c r="BF164" s="139">
        <f t="shared" si="15"/>
        <v>0</v>
      </c>
      <c r="BG164" s="139">
        <f t="shared" si="16"/>
        <v>0</v>
      </c>
      <c r="BH164" s="139">
        <f t="shared" si="17"/>
        <v>0</v>
      </c>
      <c r="BI164" s="139">
        <f t="shared" si="18"/>
        <v>0</v>
      </c>
      <c r="BJ164" s="17" t="s">
        <v>8</v>
      </c>
      <c r="BK164" s="139">
        <f t="shared" si="19"/>
        <v>0</v>
      </c>
      <c r="BL164" s="17" t="s">
        <v>169</v>
      </c>
      <c r="BM164" s="138" t="s">
        <v>450</v>
      </c>
    </row>
    <row r="165" spans="1:65" s="2" customFormat="1" ht="14.45" customHeight="1">
      <c r="A165" s="29"/>
      <c r="B165" s="190"/>
      <c r="C165" s="227" t="s">
        <v>318</v>
      </c>
      <c r="D165" s="227" t="s">
        <v>238</v>
      </c>
      <c r="E165" s="228" t="s">
        <v>1108</v>
      </c>
      <c r="F165" s="229" t="s">
        <v>1109</v>
      </c>
      <c r="G165" s="230" t="s">
        <v>246</v>
      </c>
      <c r="H165" s="231">
        <v>98</v>
      </c>
      <c r="I165" s="176"/>
      <c r="J165" s="232">
        <f t="shared" si="10"/>
        <v>0</v>
      </c>
      <c r="K165" s="229" t="s">
        <v>1</v>
      </c>
      <c r="L165" s="150"/>
      <c r="M165" s="151" t="s">
        <v>1</v>
      </c>
      <c r="N165" s="152" t="s">
        <v>39</v>
      </c>
      <c r="O165" s="136">
        <v>0</v>
      </c>
      <c r="P165" s="136">
        <f t="shared" si="11"/>
        <v>0</v>
      </c>
      <c r="Q165" s="136">
        <v>0</v>
      </c>
      <c r="R165" s="136">
        <f t="shared" si="12"/>
        <v>0</v>
      </c>
      <c r="S165" s="136">
        <v>0</v>
      </c>
      <c r="T165" s="137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38" t="s">
        <v>201</v>
      </c>
      <c r="AT165" s="138" t="s">
        <v>238</v>
      </c>
      <c r="AU165" s="138" t="s">
        <v>174</v>
      </c>
      <c r="AY165" s="17" t="s">
        <v>163</v>
      </c>
      <c r="BE165" s="139">
        <f t="shared" si="14"/>
        <v>0</v>
      </c>
      <c r="BF165" s="139">
        <f t="shared" si="15"/>
        <v>0</v>
      </c>
      <c r="BG165" s="139">
        <f t="shared" si="16"/>
        <v>0</v>
      </c>
      <c r="BH165" s="139">
        <f t="shared" si="17"/>
        <v>0</v>
      </c>
      <c r="BI165" s="139">
        <f t="shared" si="18"/>
        <v>0</v>
      </c>
      <c r="BJ165" s="17" t="s">
        <v>8</v>
      </c>
      <c r="BK165" s="139">
        <f t="shared" si="19"/>
        <v>0</v>
      </c>
      <c r="BL165" s="17" t="s">
        <v>169</v>
      </c>
      <c r="BM165" s="138" t="s">
        <v>1110</v>
      </c>
    </row>
    <row r="166" spans="1:65" s="2" customFormat="1" ht="14.45" customHeight="1">
      <c r="A166" s="29"/>
      <c r="B166" s="190"/>
      <c r="C166" s="227" t="s">
        <v>323</v>
      </c>
      <c r="D166" s="227" t="s">
        <v>238</v>
      </c>
      <c r="E166" s="228" t="s">
        <v>1108</v>
      </c>
      <c r="F166" s="229" t="s">
        <v>1109</v>
      </c>
      <c r="G166" s="230" t="s">
        <v>246</v>
      </c>
      <c r="H166" s="231">
        <v>59</v>
      </c>
      <c r="I166" s="176"/>
      <c r="J166" s="232">
        <f t="shared" si="10"/>
        <v>0</v>
      </c>
      <c r="K166" s="229" t="s">
        <v>1</v>
      </c>
      <c r="L166" s="150"/>
      <c r="M166" s="151" t="s">
        <v>1</v>
      </c>
      <c r="N166" s="152" t="s">
        <v>39</v>
      </c>
      <c r="O166" s="136">
        <v>0</v>
      </c>
      <c r="P166" s="136">
        <f t="shared" si="11"/>
        <v>0</v>
      </c>
      <c r="Q166" s="136">
        <v>0</v>
      </c>
      <c r="R166" s="136">
        <f t="shared" si="12"/>
        <v>0</v>
      </c>
      <c r="S166" s="136">
        <v>0</v>
      </c>
      <c r="T166" s="137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38" t="s">
        <v>201</v>
      </c>
      <c r="AT166" s="138" t="s">
        <v>238</v>
      </c>
      <c r="AU166" s="138" t="s">
        <v>174</v>
      </c>
      <c r="AY166" s="17" t="s">
        <v>163</v>
      </c>
      <c r="BE166" s="139">
        <f t="shared" si="14"/>
        <v>0</v>
      </c>
      <c r="BF166" s="139">
        <f t="shared" si="15"/>
        <v>0</v>
      </c>
      <c r="BG166" s="139">
        <f t="shared" si="16"/>
        <v>0</v>
      </c>
      <c r="BH166" s="139">
        <f t="shared" si="17"/>
        <v>0</v>
      </c>
      <c r="BI166" s="139">
        <f t="shared" si="18"/>
        <v>0</v>
      </c>
      <c r="BJ166" s="17" t="s">
        <v>8</v>
      </c>
      <c r="BK166" s="139">
        <f t="shared" si="19"/>
        <v>0</v>
      </c>
      <c r="BL166" s="17" t="s">
        <v>169</v>
      </c>
      <c r="BM166" s="138" t="s">
        <v>1111</v>
      </c>
    </row>
    <row r="167" spans="1:65" s="2" customFormat="1" ht="14.45" customHeight="1">
      <c r="A167" s="29"/>
      <c r="B167" s="190"/>
      <c r="C167" s="227" t="s">
        <v>327</v>
      </c>
      <c r="D167" s="227" t="s">
        <v>238</v>
      </c>
      <c r="E167" s="228" t="s">
        <v>1112</v>
      </c>
      <c r="F167" s="229" t="s">
        <v>1113</v>
      </c>
      <c r="G167" s="230" t="s">
        <v>246</v>
      </c>
      <c r="H167" s="231">
        <v>37</v>
      </c>
      <c r="I167" s="176"/>
      <c r="J167" s="232">
        <f t="shared" si="10"/>
        <v>0</v>
      </c>
      <c r="K167" s="229" t="s">
        <v>1</v>
      </c>
      <c r="L167" s="150"/>
      <c r="M167" s="151" t="s">
        <v>1</v>
      </c>
      <c r="N167" s="152" t="s">
        <v>39</v>
      </c>
      <c r="O167" s="136">
        <v>0</v>
      </c>
      <c r="P167" s="136">
        <f t="shared" si="11"/>
        <v>0</v>
      </c>
      <c r="Q167" s="136">
        <v>0</v>
      </c>
      <c r="R167" s="136">
        <f t="shared" si="12"/>
        <v>0</v>
      </c>
      <c r="S167" s="136">
        <v>0</v>
      </c>
      <c r="T167" s="137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38" t="s">
        <v>201</v>
      </c>
      <c r="AT167" s="138" t="s">
        <v>238</v>
      </c>
      <c r="AU167" s="138" t="s">
        <v>174</v>
      </c>
      <c r="AY167" s="17" t="s">
        <v>163</v>
      </c>
      <c r="BE167" s="139">
        <f t="shared" si="14"/>
        <v>0</v>
      </c>
      <c r="BF167" s="139">
        <f t="shared" si="15"/>
        <v>0</v>
      </c>
      <c r="BG167" s="139">
        <f t="shared" si="16"/>
        <v>0</v>
      </c>
      <c r="BH167" s="139">
        <f t="shared" si="17"/>
        <v>0</v>
      </c>
      <c r="BI167" s="139">
        <f t="shared" si="18"/>
        <v>0</v>
      </c>
      <c r="BJ167" s="17" t="s">
        <v>8</v>
      </c>
      <c r="BK167" s="139">
        <f t="shared" si="19"/>
        <v>0</v>
      </c>
      <c r="BL167" s="17" t="s">
        <v>169</v>
      </c>
      <c r="BM167" s="138" t="s">
        <v>1114</v>
      </c>
    </row>
    <row r="168" spans="1:65" s="2" customFormat="1" ht="14.45" customHeight="1">
      <c r="A168" s="29"/>
      <c r="B168" s="190"/>
      <c r="C168" s="227" t="s">
        <v>332</v>
      </c>
      <c r="D168" s="227" t="s">
        <v>238</v>
      </c>
      <c r="E168" s="228" t="s">
        <v>1112</v>
      </c>
      <c r="F168" s="229" t="s">
        <v>1113</v>
      </c>
      <c r="G168" s="230" t="s">
        <v>246</v>
      </c>
      <c r="H168" s="231">
        <v>16</v>
      </c>
      <c r="I168" s="176"/>
      <c r="J168" s="232">
        <f t="shared" si="10"/>
        <v>0</v>
      </c>
      <c r="K168" s="229" t="s">
        <v>1</v>
      </c>
      <c r="L168" s="150"/>
      <c r="M168" s="151" t="s">
        <v>1</v>
      </c>
      <c r="N168" s="152" t="s">
        <v>39</v>
      </c>
      <c r="O168" s="136">
        <v>0</v>
      </c>
      <c r="P168" s="136">
        <f t="shared" si="11"/>
        <v>0</v>
      </c>
      <c r="Q168" s="136">
        <v>0</v>
      </c>
      <c r="R168" s="136">
        <f t="shared" si="12"/>
        <v>0</v>
      </c>
      <c r="S168" s="136">
        <v>0</v>
      </c>
      <c r="T168" s="137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38" t="s">
        <v>201</v>
      </c>
      <c r="AT168" s="138" t="s">
        <v>238</v>
      </c>
      <c r="AU168" s="138" t="s">
        <v>174</v>
      </c>
      <c r="AY168" s="17" t="s">
        <v>163</v>
      </c>
      <c r="BE168" s="139">
        <f t="shared" si="14"/>
        <v>0</v>
      </c>
      <c r="BF168" s="139">
        <f t="shared" si="15"/>
        <v>0</v>
      </c>
      <c r="BG168" s="139">
        <f t="shared" si="16"/>
        <v>0</v>
      </c>
      <c r="BH168" s="139">
        <f t="shared" si="17"/>
        <v>0</v>
      </c>
      <c r="BI168" s="139">
        <f t="shared" si="18"/>
        <v>0</v>
      </c>
      <c r="BJ168" s="17" t="s">
        <v>8</v>
      </c>
      <c r="BK168" s="139">
        <f t="shared" si="19"/>
        <v>0</v>
      </c>
      <c r="BL168" s="17" t="s">
        <v>169</v>
      </c>
      <c r="BM168" s="138" t="s">
        <v>532</v>
      </c>
    </row>
    <row r="169" spans="1:65" s="2" customFormat="1" ht="14.45" customHeight="1">
      <c r="A169" s="29"/>
      <c r="B169" s="190"/>
      <c r="C169" s="227" t="s">
        <v>336</v>
      </c>
      <c r="D169" s="227" t="s">
        <v>238</v>
      </c>
      <c r="E169" s="228" t="s">
        <v>1115</v>
      </c>
      <c r="F169" s="229" t="s">
        <v>1116</v>
      </c>
      <c r="G169" s="230" t="s">
        <v>246</v>
      </c>
      <c r="H169" s="231">
        <v>210</v>
      </c>
      <c r="I169" s="176"/>
      <c r="J169" s="232">
        <f t="shared" si="10"/>
        <v>0</v>
      </c>
      <c r="K169" s="229" t="s">
        <v>1</v>
      </c>
      <c r="L169" s="150"/>
      <c r="M169" s="151" t="s">
        <v>1</v>
      </c>
      <c r="N169" s="152" t="s">
        <v>39</v>
      </c>
      <c r="O169" s="136">
        <v>0</v>
      </c>
      <c r="P169" s="136">
        <f t="shared" si="11"/>
        <v>0</v>
      </c>
      <c r="Q169" s="136">
        <v>0</v>
      </c>
      <c r="R169" s="136">
        <f t="shared" si="12"/>
        <v>0</v>
      </c>
      <c r="S169" s="136">
        <v>0</v>
      </c>
      <c r="T169" s="137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38" t="s">
        <v>201</v>
      </c>
      <c r="AT169" s="138" t="s">
        <v>238</v>
      </c>
      <c r="AU169" s="138" t="s">
        <v>174</v>
      </c>
      <c r="AY169" s="17" t="s">
        <v>163</v>
      </c>
      <c r="BE169" s="139">
        <f t="shared" si="14"/>
        <v>0</v>
      </c>
      <c r="BF169" s="139">
        <f t="shared" si="15"/>
        <v>0</v>
      </c>
      <c r="BG169" s="139">
        <f t="shared" si="16"/>
        <v>0</v>
      </c>
      <c r="BH169" s="139">
        <f t="shared" si="17"/>
        <v>0</v>
      </c>
      <c r="BI169" s="139">
        <f t="shared" si="18"/>
        <v>0</v>
      </c>
      <c r="BJ169" s="17" t="s">
        <v>8</v>
      </c>
      <c r="BK169" s="139">
        <f t="shared" si="19"/>
        <v>0</v>
      </c>
      <c r="BL169" s="17" t="s">
        <v>169</v>
      </c>
      <c r="BM169" s="138" t="s">
        <v>1117</v>
      </c>
    </row>
    <row r="170" spans="1:65" s="2" customFormat="1" ht="14.45" customHeight="1">
      <c r="A170" s="29"/>
      <c r="B170" s="190"/>
      <c r="C170" s="227" t="s">
        <v>342</v>
      </c>
      <c r="D170" s="227" t="s">
        <v>238</v>
      </c>
      <c r="E170" s="228" t="s">
        <v>1118</v>
      </c>
      <c r="F170" s="229" t="s">
        <v>1119</v>
      </c>
      <c r="G170" s="230" t="s">
        <v>1061</v>
      </c>
      <c r="H170" s="231">
        <v>12</v>
      </c>
      <c r="I170" s="176"/>
      <c r="J170" s="232">
        <f t="shared" si="10"/>
        <v>0</v>
      </c>
      <c r="K170" s="229" t="s">
        <v>1</v>
      </c>
      <c r="L170" s="150"/>
      <c r="M170" s="151" t="s">
        <v>1</v>
      </c>
      <c r="N170" s="152" t="s">
        <v>39</v>
      </c>
      <c r="O170" s="136">
        <v>0</v>
      </c>
      <c r="P170" s="136">
        <f t="shared" si="11"/>
        <v>0</v>
      </c>
      <c r="Q170" s="136">
        <v>0</v>
      </c>
      <c r="R170" s="136">
        <f t="shared" si="12"/>
        <v>0</v>
      </c>
      <c r="S170" s="136">
        <v>0</v>
      </c>
      <c r="T170" s="137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38" t="s">
        <v>201</v>
      </c>
      <c r="AT170" s="138" t="s">
        <v>238</v>
      </c>
      <c r="AU170" s="138" t="s">
        <v>174</v>
      </c>
      <c r="AY170" s="17" t="s">
        <v>163</v>
      </c>
      <c r="BE170" s="139">
        <f t="shared" si="14"/>
        <v>0</v>
      </c>
      <c r="BF170" s="139">
        <f t="shared" si="15"/>
        <v>0</v>
      </c>
      <c r="BG170" s="139">
        <f t="shared" si="16"/>
        <v>0</v>
      </c>
      <c r="BH170" s="139">
        <f t="shared" si="17"/>
        <v>0</v>
      </c>
      <c r="BI170" s="139">
        <f t="shared" si="18"/>
        <v>0</v>
      </c>
      <c r="BJ170" s="17" t="s">
        <v>8</v>
      </c>
      <c r="BK170" s="139">
        <f t="shared" si="19"/>
        <v>0</v>
      </c>
      <c r="BL170" s="17" t="s">
        <v>169</v>
      </c>
      <c r="BM170" s="138" t="s">
        <v>1120</v>
      </c>
    </row>
    <row r="171" spans="1:65" s="2" customFormat="1" ht="14.45" customHeight="1">
      <c r="A171" s="29"/>
      <c r="B171" s="190"/>
      <c r="C171" s="227" t="s">
        <v>357</v>
      </c>
      <c r="D171" s="227" t="s">
        <v>238</v>
      </c>
      <c r="E171" s="228" t="s">
        <v>1121</v>
      </c>
      <c r="F171" s="229" t="s">
        <v>1122</v>
      </c>
      <c r="G171" s="230" t="s">
        <v>1061</v>
      </c>
      <c r="H171" s="231">
        <v>8</v>
      </c>
      <c r="I171" s="176"/>
      <c r="J171" s="232">
        <f t="shared" si="10"/>
        <v>0</v>
      </c>
      <c r="K171" s="229" t="s">
        <v>1</v>
      </c>
      <c r="L171" s="150"/>
      <c r="M171" s="151" t="s">
        <v>1</v>
      </c>
      <c r="N171" s="152" t="s">
        <v>39</v>
      </c>
      <c r="O171" s="136">
        <v>0</v>
      </c>
      <c r="P171" s="136">
        <f t="shared" si="11"/>
        <v>0</v>
      </c>
      <c r="Q171" s="136">
        <v>0</v>
      </c>
      <c r="R171" s="136">
        <f t="shared" si="12"/>
        <v>0</v>
      </c>
      <c r="S171" s="136">
        <v>0</v>
      </c>
      <c r="T171" s="137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38" t="s">
        <v>201</v>
      </c>
      <c r="AT171" s="138" t="s">
        <v>238</v>
      </c>
      <c r="AU171" s="138" t="s">
        <v>174</v>
      </c>
      <c r="AY171" s="17" t="s">
        <v>163</v>
      </c>
      <c r="BE171" s="139">
        <f t="shared" si="14"/>
        <v>0</v>
      </c>
      <c r="BF171" s="139">
        <f t="shared" si="15"/>
        <v>0</v>
      </c>
      <c r="BG171" s="139">
        <f t="shared" si="16"/>
        <v>0</v>
      </c>
      <c r="BH171" s="139">
        <f t="shared" si="17"/>
        <v>0</v>
      </c>
      <c r="BI171" s="139">
        <f t="shared" si="18"/>
        <v>0</v>
      </c>
      <c r="BJ171" s="17" t="s">
        <v>8</v>
      </c>
      <c r="BK171" s="139">
        <f t="shared" si="19"/>
        <v>0</v>
      </c>
      <c r="BL171" s="17" t="s">
        <v>169</v>
      </c>
      <c r="BM171" s="138" t="s">
        <v>1094</v>
      </c>
    </row>
    <row r="172" spans="1:65" s="2" customFormat="1" ht="14.45" customHeight="1">
      <c r="A172" s="29"/>
      <c r="B172" s="190"/>
      <c r="C172" s="227" t="s">
        <v>364</v>
      </c>
      <c r="D172" s="227" t="s">
        <v>238</v>
      </c>
      <c r="E172" s="228" t="s">
        <v>1123</v>
      </c>
      <c r="F172" s="229" t="s">
        <v>1124</v>
      </c>
      <c r="G172" s="230" t="s">
        <v>1061</v>
      </c>
      <c r="H172" s="231">
        <v>5</v>
      </c>
      <c r="I172" s="176"/>
      <c r="J172" s="232">
        <f t="shared" si="10"/>
        <v>0</v>
      </c>
      <c r="K172" s="229" t="s">
        <v>1</v>
      </c>
      <c r="L172" s="150"/>
      <c r="M172" s="151" t="s">
        <v>1</v>
      </c>
      <c r="N172" s="152" t="s">
        <v>39</v>
      </c>
      <c r="O172" s="136">
        <v>0</v>
      </c>
      <c r="P172" s="136">
        <f t="shared" si="11"/>
        <v>0</v>
      </c>
      <c r="Q172" s="136">
        <v>0</v>
      </c>
      <c r="R172" s="136">
        <f t="shared" si="12"/>
        <v>0</v>
      </c>
      <c r="S172" s="136">
        <v>0</v>
      </c>
      <c r="T172" s="137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38" t="s">
        <v>201</v>
      </c>
      <c r="AT172" s="138" t="s">
        <v>238</v>
      </c>
      <c r="AU172" s="138" t="s">
        <v>174</v>
      </c>
      <c r="AY172" s="17" t="s">
        <v>163</v>
      </c>
      <c r="BE172" s="139">
        <f t="shared" si="14"/>
        <v>0</v>
      </c>
      <c r="BF172" s="139">
        <f t="shared" si="15"/>
        <v>0</v>
      </c>
      <c r="BG172" s="139">
        <f t="shared" si="16"/>
        <v>0</v>
      </c>
      <c r="BH172" s="139">
        <f t="shared" si="17"/>
        <v>0</v>
      </c>
      <c r="BI172" s="139">
        <f t="shared" si="18"/>
        <v>0</v>
      </c>
      <c r="BJ172" s="17" t="s">
        <v>8</v>
      </c>
      <c r="BK172" s="139">
        <f t="shared" si="19"/>
        <v>0</v>
      </c>
      <c r="BL172" s="17" t="s">
        <v>169</v>
      </c>
      <c r="BM172" s="138" t="s">
        <v>1125</v>
      </c>
    </row>
    <row r="173" spans="1:65" s="2" customFormat="1" ht="14.45" customHeight="1">
      <c r="A173" s="29"/>
      <c r="B173" s="190"/>
      <c r="C173" s="227" t="s">
        <v>368</v>
      </c>
      <c r="D173" s="227" t="s">
        <v>238</v>
      </c>
      <c r="E173" s="228" t="s">
        <v>1126</v>
      </c>
      <c r="F173" s="229" t="s">
        <v>1127</v>
      </c>
      <c r="G173" s="230" t="s">
        <v>1061</v>
      </c>
      <c r="H173" s="231">
        <v>3</v>
      </c>
      <c r="I173" s="176"/>
      <c r="J173" s="232">
        <f t="shared" si="10"/>
        <v>0</v>
      </c>
      <c r="K173" s="229" t="s">
        <v>1</v>
      </c>
      <c r="L173" s="150"/>
      <c r="M173" s="151" t="s">
        <v>1</v>
      </c>
      <c r="N173" s="152" t="s">
        <v>39</v>
      </c>
      <c r="O173" s="136">
        <v>0</v>
      </c>
      <c r="P173" s="136">
        <f t="shared" si="11"/>
        <v>0</v>
      </c>
      <c r="Q173" s="136">
        <v>0</v>
      </c>
      <c r="R173" s="136">
        <f t="shared" si="12"/>
        <v>0</v>
      </c>
      <c r="S173" s="136">
        <v>0</v>
      </c>
      <c r="T173" s="137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38" t="s">
        <v>201</v>
      </c>
      <c r="AT173" s="138" t="s">
        <v>238</v>
      </c>
      <c r="AU173" s="138" t="s">
        <v>174</v>
      </c>
      <c r="AY173" s="17" t="s">
        <v>163</v>
      </c>
      <c r="BE173" s="139">
        <f t="shared" si="14"/>
        <v>0</v>
      </c>
      <c r="BF173" s="139">
        <f t="shared" si="15"/>
        <v>0</v>
      </c>
      <c r="BG173" s="139">
        <f t="shared" si="16"/>
        <v>0</v>
      </c>
      <c r="BH173" s="139">
        <f t="shared" si="17"/>
        <v>0</v>
      </c>
      <c r="BI173" s="139">
        <f t="shared" si="18"/>
        <v>0</v>
      </c>
      <c r="BJ173" s="17" t="s">
        <v>8</v>
      </c>
      <c r="BK173" s="139">
        <f t="shared" si="19"/>
        <v>0</v>
      </c>
      <c r="BL173" s="17" t="s">
        <v>169</v>
      </c>
      <c r="BM173" s="138" t="s">
        <v>1128</v>
      </c>
    </row>
    <row r="174" spans="1:65" s="2" customFormat="1" ht="14.45" customHeight="1">
      <c r="A174" s="29"/>
      <c r="B174" s="190"/>
      <c r="C174" s="227" t="s">
        <v>374</v>
      </c>
      <c r="D174" s="227" t="s">
        <v>238</v>
      </c>
      <c r="E174" s="228" t="s">
        <v>1129</v>
      </c>
      <c r="F174" s="229" t="s">
        <v>1130</v>
      </c>
      <c r="G174" s="230" t="s">
        <v>1061</v>
      </c>
      <c r="H174" s="231">
        <v>3</v>
      </c>
      <c r="I174" s="176"/>
      <c r="J174" s="232">
        <f t="shared" si="10"/>
        <v>0</v>
      </c>
      <c r="K174" s="229" t="s">
        <v>1</v>
      </c>
      <c r="L174" s="150"/>
      <c r="M174" s="151" t="s">
        <v>1</v>
      </c>
      <c r="N174" s="152" t="s">
        <v>39</v>
      </c>
      <c r="O174" s="136">
        <v>0</v>
      </c>
      <c r="P174" s="136">
        <f t="shared" si="11"/>
        <v>0</v>
      </c>
      <c r="Q174" s="136">
        <v>0</v>
      </c>
      <c r="R174" s="136">
        <f t="shared" si="12"/>
        <v>0</v>
      </c>
      <c r="S174" s="136">
        <v>0</v>
      </c>
      <c r="T174" s="137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38" t="s">
        <v>201</v>
      </c>
      <c r="AT174" s="138" t="s">
        <v>238</v>
      </c>
      <c r="AU174" s="138" t="s">
        <v>174</v>
      </c>
      <c r="AY174" s="17" t="s">
        <v>163</v>
      </c>
      <c r="BE174" s="139">
        <f t="shared" si="14"/>
        <v>0</v>
      </c>
      <c r="BF174" s="139">
        <f t="shared" si="15"/>
        <v>0</v>
      </c>
      <c r="BG174" s="139">
        <f t="shared" si="16"/>
        <v>0</v>
      </c>
      <c r="BH174" s="139">
        <f t="shared" si="17"/>
        <v>0</v>
      </c>
      <c r="BI174" s="139">
        <f t="shared" si="18"/>
        <v>0</v>
      </c>
      <c r="BJ174" s="17" t="s">
        <v>8</v>
      </c>
      <c r="BK174" s="139">
        <f t="shared" si="19"/>
        <v>0</v>
      </c>
      <c r="BL174" s="17" t="s">
        <v>169</v>
      </c>
      <c r="BM174" s="138" t="s">
        <v>1131</v>
      </c>
    </row>
    <row r="175" spans="1:65" s="2" customFormat="1" ht="14.45" customHeight="1">
      <c r="A175" s="29"/>
      <c r="B175" s="190"/>
      <c r="C175" s="227" t="s">
        <v>380</v>
      </c>
      <c r="D175" s="227" t="s">
        <v>238</v>
      </c>
      <c r="E175" s="228" t="s">
        <v>1132</v>
      </c>
      <c r="F175" s="229" t="s">
        <v>1133</v>
      </c>
      <c r="G175" s="230" t="s">
        <v>1061</v>
      </c>
      <c r="H175" s="231">
        <v>9</v>
      </c>
      <c r="I175" s="176"/>
      <c r="J175" s="232">
        <f t="shared" si="10"/>
        <v>0</v>
      </c>
      <c r="K175" s="229" t="s">
        <v>1</v>
      </c>
      <c r="L175" s="150"/>
      <c r="M175" s="151" t="s">
        <v>1</v>
      </c>
      <c r="N175" s="152" t="s">
        <v>39</v>
      </c>
      <c r="O175" s="136">
        <v>0</v>
      </c>
      <c r="P175" s="136">
        <f t="shared" si="11"/>
        <v>0</v>
      </c>
      <c r="Q175" s="136">
        <v>0</v>
      </c>
      <c r="R175" s="136">
        <f t="shared" si="12"/>
        <v>0</v>
      </c>
      <c r="S175" s="136">
        <v>0</v>
      </c>
      <c r="T175" s="137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38" t="s">
        <v>201</v>
      </c>
      <c r="AT175" s="138" t="s">
        <v>238</v>
      </c>
      <c r="AU175" s="138" t="s">
        <v>174</v>
      </c>
      <c r="AY175" s="17" t="s">
        <v>163</v>
      </c>
      <c r="BE175" s="139">
        <f t="shared" si="14"/>
        <v>0</v>
      </c>
      <c r="BF175" s="139">
        <f t="shared" si="15"/>
        <v>0</v>
      </c>
      <c r="BG175" s="139">
        <f t="shared" si="16"/>
        <v>0</v>
      </c>
      <c r="BH175" s="139">
        <f t="shared" si="17"/>
        <v>0</v>
      </c>
      <c r="BI175" s="139">
        <f t="shared" si="18"/>
        <v>0</v>
      </c>
      <c r="BJ175" s="17" t="s">
        <v>8</v>
      </c>
      <c r="BK175" s="139">
        <f t="shared" si="19"/>
        <v>0</v>
      </c>
      <c r="BL175" s="17" t="s">
        <v>169</v>
      </c>
      <c r="BM175" s="138" t="s">
        <v>1134</v>
      </c>
    </row>
    <row r="176" spans="1:65" s="2" customFormat="1" ht="14.45" customHeight="1">
      <c r="A176" s="29"/>
      <c r="B176" s="190"/>
      <c r="C176" s="227" t="s">
        <v>385</v>
      </c>
      <c r="D176" s="227" t="s">
        <v>238</v>
      </c>
      <c r="E176" s="228" t="s">
        <v>1135</v>
      </c>
      <c r="F176" s="229" t="s">
        <v>1136</v>
      </c>
      <c r="G176" s="230" t="s">
        <v>1061</v>
      </c>
      <c r="H176" s="231">
        <v>7</v>
      </c>
      <c r="I176" s="176"/>
      <c r="J176" s="232">
        <f t="shared" si="10"/>
        <v>0</v>
      </c>
      <c r="K176" s="229" t="s">
        <v>1</v>
      </c>
      <c r="L176" s="150"/>
      <c r="M176" s="151" t="s">
        <v>1</v>
      </c>
      <c r="N176" s="152" t="s">
        <v>39</v>
      </c>
      <c r="O176" s="136">
        <v>0</v>
      </c>
      <c r="P176" s="136">
        <f t="shared" si="11"/>
        <v>0</v>
      </c>
      <c r="Q176" s="136">
        <v>0</v>
      </c>
      <c r="R176" s="136">
        <f t="shared" si="12"/>
        <v>0</v>
      </c>
      <c r="S176" s="136">
        <v>0</v>
      </c>
      <c r="T176" s="137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38" t="s">
        <v>201</v>
      </c>
      <c r="AT176" s="138" t="s">
        <v>238</v>
      </c>
      <c r="AU176" s="138" t="s">
        <v>174</v>
      </c>
      <c r="AY176" s="17" t="s">
        <v>163</v>
      </c>
      <c r="BE176" s="139">
        <f t="shared" si="14"/>
        <v>0</v>
      </c>
      <c r="BF176" s="139">
        <f t="shared" si="15"/>
        <v>0</v>
      </c>
      <c r="BG176" s="139">
        <f t="shared" si="16"/>
        <v>0</v>
      </c>
      <c r="BH176" s="139">
        <f t="shared" si="17"/>
        <v>0</v>
      </c>
      <c r="BI176" s="139">
        <f t="shared" si="18"/>
        <v>0</v>
      </c>
      <c r="BJ176" s="17" t="s">
        <v>8</v>
      </c>
      <c r="BK176" s="139">
        <f t="shared" si="19"/>
        <v>0</v>
      </c>
      <c r="BL176" s="17" t="s">
        <v>169</v>
      </c>
      <c r="BM176" s="138" t="s">
        <v>1137</v>
      </c>
    </row>
    <row r="177" spans="1:65" s="2" customFormat="1" ht="14.45" customHeight="1">
      <c r="A177" s="29"/>
      <c r="B177" s="190"/>
      <c r="C177" s="227" t="s">
        <v>389</v>
      </c>
      <c r="D177" s="227" t="s">
        <v>238</v>
      </c>
      <c r="E177" s="228" t="s">
        <v>1138</v>
      </c>
      <c r="F177" s="229" t="s">
        <v>1139</v>
      </c>
      <c r="G177" s="230" t="s">
        <v>1061</v>
      </c>
      <c r="H177" s="231">
        <v>3</v>
      </c>
      <c r="I177" s="176"/>
      <c r="J177" s="232">
        <f t="shared" si="10"/>
        <v>0</v>
      </c>
      <c r="K177" s="229" t="s">
        <v>1</v>
      </c>
      <c r="L177" s="150"/>
      <c r="M177" s="151" t="s">
        <v>1</v>
      </c>
      <c r="N177" s="152" t="s">
        <v>39</v>
      </c>
      <c r="O177" s="136">
        <v>0</v>
      </c>
      <c r="P177" s="136">
        <f t="shared" si="11"/>
        <v>0</v>
      </c>
      <c r="Q177" s="136">
        <v>0</v>
      </c>
      <c r="R177" s="136">
        <f t="shared" si="12"/>
        <v>0</v>
      </c>
      <c r="S177" s="136">
        <v>0</v>
      </c>
      <c r="T177" s="137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38" t="s">
        <v>201</v>
      </c>
      <c r="AT177" s="138" t="s">
        <v>238</v>
      </c>
      <c r="AU177" s="138" t="s">
        <v>174</v>
      </c>
      <c r="AY177" s="17" t="s">
        <v>163</v>
      </c>
      <c r="BE177" s="139">
        <f t="shared" si="14"/>
        <v>0</v>
      </c>
      <c r="BF177" s="139">
        <f t="shared" si="15"/>
        <v>0</v>
      </c>
      <c r="BG177" s="139">
        <f t="shared" si="16"/>
        <v>0</v>
      </c>
      <c r="BH177" s="139">
        <f t="shared" si="17"/>
        <v>0</v>
      </c>
      <c r="BI177" s="139">
        <f t="shared" si="18"/>
        <v>0</v>
      </c>
      <c r="BJ177" s="17" t="s">
        <v>8</v>
      </c>
      <c r="BK177" s="139">
        <f t="shared" si="19"/>
        <v>0</v>
      </c>
      <c r="BL177" s="17" t="s">
        <v>169</v>
      </c>
      <c r="BM177" s="138" t="s">
        <v>1140</v>
      </c>
    </row>
    <row r="178" spans="1:65" s="12" customFormat="1" ht="20.85" customHeight="1">
      <c r="B178" s="203"/>
      <c r="C178" s="204"/>
      <c r="D178" s="205" t="s">
        <v>73</v>
      </c>
      <c r="E178" s="208" t="s">
        <v>1076</v>
      </c>
      <c r="F178" s="208" t="s">
        <v>1077</v>
      </c>
      <c r="G178" s="204"/>
      <c r="H178" s="204"/>
      <c r="I178" s="204"/>
      <c r="J178" s="209">
        <f>BK178</f>
        <v>0</v>
      </c>
      <c r="K178" s="204"/>
      <c r="L178" s="126"/>
      <c r="M178" s="128"/>
      <c r="N178" s="129"/>
      <c r="O178" s="129"/>
      <c r="P178" s="130">
        <f>SUM(P179:P183)</f>
        <v>0</v>
      </c>
      <c r="Q178" s="129"/>
      <c r="R178" s="130">
        <f>SUM(R179:R183)</f>
        <v>0</v>
      </c>
      <c r="S178" s="129"/>
      <c r="T178" s="131">
        <f>SUM(T179:T183)</f>
        <v>0</v>
      </c>
      <c r="AR178" s="127" t="s">
        <v>8</v>
      </c>
      <c r="AT178" s="132" t="s">
        <v>73</v>
      </c>
      <c r="AU178" s="132" t="s">
        <v>83</v>
      </c>
      <c r="AY178" s="127" t="s">
        <v>163</v>
      </c>
      <c r="BK178" s="133">
        <f>SUM(BK179:BK183)</f>
        <v>0</v>
      </c>
    </row>
    <row r="179" spans="1:65" s="2" customFormat="1" ht="14.45" customHeight="1">
      <c r="A179" s="29"/>
      <c r="B179" s="190"/>
      <c r="C179" s="227" t="s">
        <v>396</v>
      </c>
      <c r="D179" s="227" t="s">
        <v>238</v>
      </c>
      <c r="E179" s="228" t="s">
        <v>1141</v>
      </c>
      <c r="F179" s="229" t="s">
        <v>1142</v>
      </c>
      <c r="G179" s="230" t="s">
        <v>246</v>
      </c>
      <c r="H179" s="231">
        <v>6</v>
      </c>
      <c r="I179" s="176"/>
      <c r="J179" s="232">
        <f>ROUND(I179*H179,0)</f>
        <v>0</v>
      </c>
      <c r="K179" s="229" t="s">
        <v>1</v>
      </c>
      <c r="L179" s="150"/>
      <c r="M179" s="151" t="s">
        <v>1</v>
      </c>
      <c r="N179" s="152" t="s">
        <v>39</v>
      </c>
      <c r="O179" s="136">
        <v>0</v>
      </c>
      <c r="P179" s="136">
        <f>O179*H179</f>
        <v>0</v>
      </c>
      <c r="Q179" s="136">
        <v>0</v>
      </c>
      <c r="R179" s="136">
        <f>Q179*H179</f>
        <v>0</v>
      </c>
      <c r="S179" s="136">
        <v>0</v>
      </c>
      <c r="T179" s="137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38" t="s">
        <v>201</v>
      </c>
      <c r="AT179" s="138" t="s">
        <v>238</v>
      </c>
      <c r="AU179" s="138" t="s">
        <v>174</v>
      </c>
      <c r="AY179" s="17" t="s">
        <v>163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7" t="s">
        <v>8</v>
      </c>
      <c r="BK179" s="139">
        <f>ROUND(I179*H179,0)</f>
        <v>0</v>
      </c>
      <c r="BL179" s="17" t="s">
        <v>169</v>
      </c>
      <c r="BM179" s="138" t="s">
        <v>1143</v>
      </c>
    </row>
    <row r="180" spans="1:65" s="2" customFormat="1" ht="14.45" customHeight="1">
      <c r="A180" s="29"/>
      <c r="B180" s="190"/>
      <c r="C180" s="227" t="s">
        <v>401</v>
      </c>
      <c r="D180" s="227" t="s">
        <v>238</v>
      </c>
      <c r="E180" s="228" t="s">
        <v>1144</v>
      </c>
      <c r="F180" s="229" t="s">
        <v>1145</v>
      </c>
      <c r="G180" s="230" t="s">
        <v>246</v>
      </c>
      <c r="H180" s="231">
        <v>10</v>
      </c>
      <c r="I180" s="176"/>
      <c r="J180" s="232">
        <f>ROUND(I180*H180,0)</f>
        <v>0</v>
      </c>
      <c r="K180" s="229" t="s">
        <v>1</v>
      </c>
      <c r="L180" s="150"/>
      <c r="M180" s="151" t="s">
        <v>1</v>
      </c>
      <c r="N180" s="152" t="s">
        <v>39</v>
      </c>
      <c r="O180" s="136">
        <v>0</v>
      </c>
      <c r="P180" s="136">
        <f>O180*H180</f>
        <v>0</v>
      </c>
      <c r="Q180" s="136">
        <v>0</v>
      </c>
      <c r="R180" s="136">
        <f>Q180*H180</f>
        <v>0</v>
      </c>
      <c r="S180" s="136">
        <v>0</v>
      </c>
      <c r="T180" s="137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38" t="s">
        <v>201</v>
      </c>
      <c r="AT180" s="138" t="s">
        <v>238</v>
      </c>
      <c r="AU180" s="138" t="s">
        <v>174</v>
      </c>
      <c r="AY180" s="17" t="s">
        <v>163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7" t="s">
        <v>8</v>
      </c>
      <c r="BK180" s="139">
        <f>ROUND(I180*H180,0)</f>
        <v>0</v>
      </c>
      <c r="BL180" s="17" t="s">
        <v>169</v>
      </c>
      <c r="BM180" s="138" t="s">
        <v>1146</v>
      </c>
    </row>
    <row r="181" spans="1:65" s="2" customFormat="1" ht="14.45" customHeight="1">
      <c r="A181" s="29"/>
      <c r="B181" s="190"/>
      <c r="C181" s="227" t="s">
        <v>407</v>
      </c>
      <c r="D181" s="227" t="s">
        <v>238</v>
      </c>
      <c r="E181" s="228" t="s">
        <v>1147</v>
      </c>
      <c r="F181" s="229" t="s">
        <v>1148</v>
      </c>
      <c r="G181" s="230" t="s">
        <v>246</v>
      </c>
      <c r="H181" s="231">
        <v>16</v>
      </c>
      <c r="I181" s="176"/>
      <c r="J181" s="232">
        <f>ROUND(I181*H181,0)</f>
        <v>0</v>
      </c>
      <c r="K181" s="229" t="s">
        <v>1</v>
      </c>
      <c r="L181" s="150"/>
      <c r="M181" s="151" t="s">
        <v>1</v>
      </c>
      <c r="N181" s="152" t="s">
        <v>39</v>
      </c>
      <c r="O181" s="136">
        <v>0</v>
      </c>
      <c r="P181" s="136">
        <f>O181*H181</f>
        <v>0</v>
      </c>
      <c r="Q181" s="136">
        <v>0</v>
      </c>
      <c r="R181" s="136">
        <f>Q181*H181</f>
        <v>0</v>
      </c>
      <c r="S181" s="136">
        <v>0</v>
      </c>
      <c r="T181" s="137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38" t="s">
        <v>201</v>
      </c>
      <c r="AT181" s="138" t="s">
        <v>238</v>
      </c>
      <c r="AU181" s="138" t="s">
        <v>174</v>
      </c>
      <c r="AY181" s="17" t="s">
        <v>163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7" t="s">
        <v>8</v>
      </c>
      <c r="BK181" s="139">
        <f>ROUND(I181*H181,0)</f>
        <v>0</v>
      </c>
      <c r="BL181" s="17" t="s">
        <v>169</v>
      </c>
      <c r="BM181" s="138" t="s">
        <v>1149</v>
      </c>
    </row>
    <row r="182" spans="1:65" s="2" customFormat="1" ht="14.45" customHeight="1">
      <c r="A182" s="29"/>
      <c r="B182" s="190"/>
      <c r="C182" s="227" t="s">
        <v>411</v>
      </c>
      <c r="D182" s="227" t="s">
        <v>238</v>
      </c>
      <c r="E182" s="228" t="s">
        <v>1150</v>
      </c>
      <c r="F182" s="229" t="s">
        <v>1151</v>
      </c>
      <c r="G182" s="230" t="s">
        <v>246</v>
      </c>
      <c r="H182" s="231">
        <v>12</v>
      </c>
      <c r="I182" s="176"/>
      <c r="J182" s="232">
        <f>ROUND(I182*H182,0)</f>
        <v>0</v>
      </c>
      <c r="K182" s="229" t="s">
        <v>1</v>
      </c>
      <c r="L182" s="150"/>
      <c r="M182" s="151" t="s">
        <v>1</v>
      </c>
      <c r="N182" s="152" t="s">
        <v>39</v>
      </c>
      <c r="O182" s="136">
        <v>0</v>
      </c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38" t="s">
        <v>201</v>
      </c>
      <c r="AT182" s="138" t="s">
        <v>238</v>
      </c>
      <c r="AU182" s="138" t="s">
        <v>174</v>
      </c>
      <c r="AY182" s="17" t="s">
        <v>163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7" t="s">
        <v>8</v>
      </c>
      <c r="BK182" s="139">
        <f>ROUND(I182*H182,0)</f>
        <v>0</v>
      </c>
      <c r="BL182" s="17" t="s">
        <v>169</v>
      </c>
      <c r="BM182" s="138" t="s">
        <v>1152</v>
      </c>
    </row>
    <row r="183" spans="1:65" s="2" customFormat="1" ht="14.45" customHeight="1">
      <c r="A183" s="29"/>
      <c r="B183" s="190"/>
      <c r="C183" s="227" t="s">
        <v>416</v>
      </c>
      <c r="D183" s="227" t="s">
        <v>238</v>
      </c>
      <c r="E183" s="228" t="s">
        <v>1153</v>
      </c>
      <c r="F183" s="229" t="s">
        <v>1154</v>
      </c>
      <c r="G183" s="230" t="s">
        <v>1061</v>
      </c>
      <c r="H183" s="231">
        <v>1</v>
      </c>
      <c r="I183" s="176"/>
      <c r="J183" s="232">
        <f>ROUND(I183*H183,0)</f>
        <v>0</v>
      </c>
      <c r="K183" s="229" t="s">
        <v>1</v>
      </c>
      <c r="L183" s="150"/>
      <c r="M183" s="151" t="s">
        <v>1</v>
      </c>
      <c r="N183" s="152" t="s">
        <v>39</v>
      </c>
      <c r="O183" s="136">
        <v>0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38" t="s">
        <v>201</v>
      </c>
      <c r="AT183" s="138" t="s">
        <v>238</v>
      </c>
      <c r="AU183" s="138" t="s">
        <v>174</v>
      </c>
      <c r="AY183" s="17" t="s">
        <v>163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7" t="s">
        <v>8</v>
      </c>
      <c r="BK183" s="139">
        <f>ROUND(I183*H183,0)</f>
        <v>0</v>
      </c>
      <c r="BL183" s="17" t="s">
        <v>169</v>
      </c>
      <c r="BM183" s="138" t="s">
        <v>1155</v>
      </c>
    </row>
    <row r="184" spans="1:65" s="12" customFormat="1" ht="22.9" customHeight="1">
      <c r="B184" s="203"/>
      <c r="C184" s="204"/>
      <c r="D184" s="205" t="s">
        <v>73</v>
      </c>
      <c r="E184" s="208" t="s">
        <v>1156</v>
      </c>
      <c r="F184" s="208" t="s">
        <v>1157</v>
      </c>
      <c r="G184" s="204"/>
      <c r="H184" s="204"/>
      <c r="I184" s="204"/>
      <c r="J184" s="209">
        <f>BK184</f>
        <v>0</v>
      </c>
      <c r="K184" s="204"/>
      <c r="L184" s="126"/>
      <c r="M184" s="128"/>
      <c r="N184" s="129"/>
      <c r="O184" s="129"/>
      <c r="P184" s="130">
        <f>P185</f>
        <v>0</v>
      </c>
      <c r="Q184" s="129"/>
      <c r="R184" s="130">
        <f>R185</f>
        <v>0</v>
      </c>
      <c r="S184" s="129"/>
      <c r="T184" s="131">
        <f>T185</f>
        <v>0</v>
      </c>
      <c r="AR184" s="127" t="s">
        <v>174</v>
      </c>
      <c r="AT184" s="132" t="s">
        <v>73</v>
      </c>
      <c r="AU184" s="132" t="s">
        <v>8</v>
      </c>
      <c r="AY184" s="127" t="s">
        <v>163</v>
      </c>
      <c r="BK184" s="133">
        <f>BK185</f>
        <v>0</v>
      </c>
    </row>
    <row r="185" spans="1:65" s="2" customFormat="1" ht="14.45" customHeight="1">
      <c r="A185" s="29"/>
      <c r="B185" s="190"/>
      <c r="C185" s="227" t="s">
        <v>420</v>
      </c>
      <c r="D185" s="227" t="s">
        <v>238</v>
      </c>
      <c r="E185" s="228" t="s">
        <v>1158</v>
      </c>
      <c r="F185" s="229" t="s">
        <v>1157</v>
      </c>
      <c r="G185" s="230" t="s">
        <v>1092</v>
      </c>
      <c r="H185" s="231">
        <v>1</v>
      </c>
      <c r="I185" s="177"/>
      <c r="J185" s="232">
        <f>ROUND(I185*H185,0)</f>
        <v>0</v>
      </c>
      <c r="K185" s="229" t="s">
        <v>1</v>
      </c>
      <c r="L185" s="150"/>
      <c r="M185" s="151"/>
      <c r="N185" s="152"/>
      <c r="O185" s="136"/>
      <c r="P185" s="136"/>
      <c r="Q185" s="136"/>
      <c r="R185" s="136"/>
      <c r="S185" s="136"/>
      <c r="T185" s="137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38" t="s">
        <v>1093</v>
      </c>
      <c r="AT185" s="138" t="s">
        <v>238</v>
      </c>
      <c r="AU185" s="138" t="s">
        <v>83</v>
      </c>
      <c r="AY185" s="17" t="s">
        <v>163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7" t="s">
        <v>8</v>
      </c>
      <c r="BK185" s="139">
        <f>ROUND(I185*H185,0)</f>
        <v>0</v>
      </c>
      <c r="BL185" s="17" t="s">
        <v>1094</v>
      </c>
      <c r="BM185" s="138" t="s">
        <v>1159</v>
      </c>
    </row>
    <row r="186" spans="1:65" s="12" customFormat="1" ht="22.9" customHeight="1">
      <c r="B186" s="203"/>
      <c r="C186" s="204"/>
      <c r="D186" s="205" t="s">
        <v>73</v>
      </c>
      <c r="E186" s="208" t="s">
        <v>1160</v>
      </c>
      <c r="F186" s="208" t="s">
        <v>1161</v>
      </c>
      <c r="G186" s="204"/>
      <c r="H186" s="204"/>
      <c r="I186" s="204"/>
      <c r="J186" s="209">
        <f>BK186</f>
        <v>0</v>
      </c>
      <c r="K186" s="204"/>
      <c r="L186" s="126"/>
      <c r="M186" s="128"/>
      <c r="N186" s="129"/>
      <c r="O186" s="129"/>
      <c r="P186" s="130">
        <f>P187+P190</f>
        <v>0</v>
      </c>
      <c r="Q186" s="129"/>
      <c r="R186" s="130">
        <f>R187+R190</f>
        <v>0</v>
      </c>
      <c r="S186" s="129"/>
      <c r="T186" s="131">
        <f>T187+T190</f>
        <v>0</v>
      </c>
      <c r="AR186" s="127" t="s">
        <v>174</v>
      </c>
      <c r="AT186" s="132" t="s">
        <v>73</v>
      </c>
      <c r="AU186" s="132" t="s">
        <v>8</v>
      </c>
      <c r="AY186" s="127" t="s">
        <v>163</v>
      </c>
      <c r="BK186" s="133">
        <f>BK187+BK190</f>
        <v>0</v>
      </c>
    </row>
    <row r="187" spans="1:65" s="12" customFormat="1" ht="20.85" customHeight="1">
      <c r="B187" s="203"/>
      <c r="C187" s="204"/>
      <c r="D187" s="205" t="s">
        <v>73</v>
      </c>
      <c r="E187" s="208" t="s">
        <v>1041</v>
      </c>
      <c r="F187" s="208" t="s">
        <v>1042</v>
      </c>
      <c r="G187" s="204"/>
      <c r="H187" s="204"/>
      <c r="I187" s="204"/>
      <c r="J187" s="209">
        <f>BK187</f>
        <v>0</v>
      </c>
      <c r="K187" s="204"/>
      <c r="L187" s="126"/>
      <c r="M187" s="128"/>
      <c r="N187" s="129"/>
      <c r="O187" s="129"/>
      <c r="P187" s="130">
        <f>SUM(P188:P189)</f>
        <v>0</v>
      </c>
      <c r="Q187" s="129"/>
      <c r="R187" s="130">
        <f>SUM(R188:R189)</f>
        <v>0</v>
      </c>
      <c r="S187" s="129"/>
      <c r="T187" s="131">
        <f>SUM(T188:T189)</f>
        <v>0</v>
      </c>
      <c r="AR187" s="127" t="s">
        <v>8</v>
      </c>
      <c r="AT187" s="132" t="s">
        <v>73</v>
      </c>
      <c r="AU187" s="132" t="s">
        <v>83</v>
      </c>
      <c r="AY187" s="127" t="s">
        <v>163</v>
      </c>
      <c r="BK187" s="133">
        <f>SUM(BK188:BK189)</f>
        <v>0</v>
      </c>
    </row>
    <row r="188" spans="1:65" s="2" customFormat="1" ht="14.45" customHeight="1">
      <c r="A188" s="29"/>
      <c r="B188" s="190"/>
      <c r="C188" s="227" t="s">
        <v>426</v>
      </c>
      <c r="D188" s="227" t="s">
        <v>238</v>
      </c>
      <c r="E188" s="228" t="s">
        <v>1162</v>
      </c>
      <c r="F188" s="229" t="s">
        <v>1163</v>
      </c>
      <c r="G188" s="230" t="s">
        <v>1164</v>
      </c>
      <c r="H188" s="231">
        <v>20</v>
      </c>
      <c r="I188" s="176"/>
      <c r="J188" s="232">
        <f>ROUND(I188*H188,0)</f>
        <v>0</v>
      </c>
      <c r="K188" s="229" t="s">
        <v>1</v>
      </c>
      <c r="L188" s="150"/>
      <c r="M188" s="151" t="s">
        <v>1</v>
      </c>
      <c r="N188" s="152" t="s">
        <v>39</v>
      </c>
      <c r="O188" s="136">
        <v>0</v>
      </c>
      <c r="P188" s="136">
        <f>O188*H188</f>
        <v>0</v>
      </c>
      <c r="Q188" s="136">
        <v>0</v>
      </c>
      <c r="R188" s="136">
        <f>Q188*H188</f>
        <v>0</v>
      </c>
      <c r="S188" s="136">
        <v>0</v>
      </c>
      <c r="T188" s="137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38" t="s">
        <v>201</v>
      </c>
      <c r="AT188" s="138" t="s">
        <v>238</v>
      </c>
      <c r="AU188" s="138" t="s">
        <v>174</v>
      </c>
      <c r="AY188" s="17" t="s">
        <v>163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7" t="s">
        <v>8</v>
      </c>
      <c r="BK188" s="139">
        <f>ROUND(I188*H188,0)</f>
        <v>0</v>
      </c>
      <c r="BL188" s="17" t="s">
        <v>169</v>
      </c>
      <c r="BM188" s="138" t="s">
        <v>1165</v>
      </c>
    </row>
    <row r="189" spans="1:65" s="2" customFormat="1" ht="14.45" customHeight="1">
      <c r="A189" s="29"/>
      <c r="B189" s="190"/>
      <c r="C189" s="227" t="s">
        <v>430</v>
      </c>
      <c r="D189" s="227" t="s">
        <v>238</v>
      </c>
      <c r="E189" s="228" t="s">
        <v>1166</v>
      </c>
      <c r="F189" s="229" t="s">
        <v>1167</v>
      </c>
      <c r="G189" s="230" t="s">
        <v>1164</v>
      </c>
      <c r="H189" s="231">
        <v>8</v>
      </c>
      <c r="I189" s="176"/>
      <c r="J189" s="232">
        <f>ROUND(I189*H189,0)</f>
        <v>0</v>
      </c>
      <c r="K189" s="229" t="s">
        <v>1</v>
      </c>
      <c r="L189" s="150"/>
      <c r="M189" s="151" t="s">
        <v>1</v>
      </c>
      <c r="N189" s="152" t="s">
        <v>39</v>
      </c>
      <c r="O189" s="136">
        <v>0</v>
      </c>
      <c r="P189" s="136">
        <f>O189*H189</f>
        <v>0</v>
      </c>
      <c r="Q189" s="136">
        <v>0</v>
      </c>
      <c r="R189" s="136">
        <f>Q189*H189</f>
        <v>0</v>
      </c>
      <c r="S189" s="136">
        <v>0</v>
      </c>
      <c r="T189" s="137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38" t="s">
        <v>201</v>
      </c>
      <c r="AT189" s="138" t="s">
        <v>238</v>
      </c>
      <c r="AU189" s="138" t="s">
        <v>174</v>
      </c>
      <c r="AY189" s="17" t="s">
        <v>163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7" t="s">
        <v>8</v>
      </c>
      <c r="BK189" s="139">
        <f>ROUND(I189*H189,0)</f>
        <v>0</v>
      </c>
      <c r="BL189" s="17" t="s">
        <v>169</v>
      </c>
      <c r="BM189" s="138" t="s">
        <v>1168</v>
      </c>
    </row>
    <row r="190" spans="1:65" s="12" customFormat="1" ht="20.85" customHeight="1">
      <c r="B190" s="203"/>
      <c r="C190" s="204"/>
      <c r="D190" s="205" t="s">
        <v>73</v>
      </c>
      <c r="E190" s="208" t="s">
        <v>1076</v>
      </c>
      <c r="F190" s="208" t="s">
        <v>1077</v>
      </c>
      <c r="G190" s="204"/>
      <c r="H190" s="204"/>
      <c r="I190" s="204"/>
      <c r="J190" s="209">
        <f>BK190</f>
        <v>0</v>
      </c>
      <c r="K190" s="204"/>
      <c r="L190" s="126"/>
      <c r="M190" s="128"/>
      <c r="N190" s="129"/>
      <c r="O190" s="129"/>
      <c r="P190" s="130">
        <f>SUM(P191:P192)</f>
        <v>0</v>
      </c>
      <c r="Q190" s="129"/>
      <c r="R190" s="130">
        <f>SUM(R191:R192)</f>
        <v>0</v>
      </c>
      <c r="S190" s="129"/>
      <c r="T190" s="131">
        <f>SUM(T191:T192)</f>
        <v>0</v>
      </c>
      <c r="AR190" s="127" t="s">
        <v>8</v>
      </c>
      <c r="AT190" s="132" t="s">
        <v>73</v>
      </c>
      <c r="AU190" s="132" t="s">
        <v>83</v>
      </c>
      <c r="AY190" s="127" t="s">
        <v>163</v>
      </c>
      <c r="BK190" s="133">
        <f>SUM(BK191:BK192)</f>
        <v>0</v>
      </c>
    </row>
    <row r="191" spans="1:65" s="2" customFormat="1" ht="14.45" customHeight="1">
      <c r="A191" s="29"/>
      <c r="B191" s="190"/>
      <c r="C191" s="227" t="s">
        <v>438</v>
      </c>
      <c r="D191" s="227" t="s">
        <v>238</v>
      </c>
      <c r="E191" s="228" t="s">
        <v>1162</v>
      </c>
      <c r="F191" s="229" t="s">
        <v>1163</v>
      </c>
      <c r="G191" s="230" t="s">
        <v>1164</v>
      </c>
      <c r="H191" s="231">
        <v>4</v>
      </c>
      <c r="I191" s="176"/>
      <c r="J191" s="232">
        <f>ROUND(I191*H191,0)</f>
        <v>0</v>
      </c>
      <c r="K191" s="229" t="s">
        <v>1</v>
      </c>
      <c r="L191" s="150"/>
      <c r="M191" s="151" t="s">
        <v>1</v>
      </c>
      <c r="N191" s="152" t="s">
        <v>39</v>
      </c>
      <c r="O191" s="136">
        <v>0</v>
      </c>
      <c r="P191" s="136">
        <f>O191*H191</f>
        <v>0</v>
      </c>
      <c r="Q191" s="136">
        <v>0</v>
      </c>
      <c r="R191" s="136">
        <f>Q191*H191</f>
        <v>0</v>
      </c>
      <c r="S191" s="136">
        <v>0</v>
      </c>
      <c r="T191" s="137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38" t="s">
        <v>201</v>
      </c>
      <c r="AT191" s="138" t="s">
        <v>238</v>
      </c>
      <c r="AU191" s="138" t="s">
        <v>174</v>
      </c>
      <c r="AY191" s="17" t="s">
        <v>163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7" t="s">
        <v>8</v>
      </c>
      <c r="BK191" s="139">
        <f>ROUND(I191*H191,0)</f>
        <v>0</v>
      </c>
      <c r="BL191" s="17" t="s">
        <v>169</v>
      </c>
      <c r="BM191" s="138" t="s">
        <v>1169</v>
      </c>
    </row>
    <row r="192" spans="1:65" s="2" customFormat="1" ht="14.45" customHeight="1">
      <c r="A192" s="29"/>
      <c r="B192" s="190"/>
      <c r="C192" s="227" t="s">
        <v>444</v>
      </c>
      <c r="D192" s="227" t="s">
        <v>238</v>
      </c>
      <c r="E192" s="228" t="s">
        <v>1170</v>
      </c>
      <c r="F192" s="229" t="s">
        <v>1171</v>
      </c>
      <c r="G192" s="230" t="s">
        <v>1164</v>
      </c>
      <c r="H192" s="231">
        <v>6</v>
      </c>
      <c r="I192" s="176"/>
      <c r="J192" s="232">
        <f>ROUND(I192*H192,0)</f>
        <v>0</v>
      </c>
      <c r="K192" s="229" t="s">
        <v>1</v>
      </c>
      <c r="L192" s="150"/>
      <c r="M192" s="151" t="s">
        <v>1</v>
      </c>
      <c r="N192" s="152" t="s">
        <v>39</v>
      </c>
      <c r="O192" s="136">
        <v>0</v>
      </c>
      <c r="P192" s="136">
        <f>O192*H192</f>
        <v>0</v>
      </c>
      <c r="Q192" s="136">
        <v>0</v>
      </c>
      <c r="R192" s="136">
        <f>Q192*H192</f>
        <v>0</v>
      </c>
      <c r="S192" s="136">
        <v>0</v>
      </c>
      <c r="T192" s="137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38" t="s">
        <v>201</v>
      </c>
      <c r="AT192" s="138" t="s">
        <v>238</v>
      </c>
      <c r="AU192" s="138" t="s">
        <v>174</v>
      </c>
      <c r="AY192" s="17" t="s">
        <v>163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7" t="s">
        <v>8</v>
      </c>
      <c r="BK192" s="139">
        <f>ROUND(I192*H192,0)</f>
        <v>0</v>
      </c>
      <c r="BL192" s="17" t="s">
        <v>169</v>
      </c>
      <c r="BM192" s="138" t="s">
        <v>1172</v>
      </c>
    </row>
    <row r="193" spans="1:65" s="12" customFormat="1" ht="22.9" customHeight="1">
      <c r="B193" s="203"/>
      <c r="C193" s="204"/>
      <c r="D193" s="205" t="s">
        <v>73</v>
      </c>
      <c r="E193" s="208" t="s">
        <v>1173</v>
      </c>
      <c r="F193" s="208" t="s">
        <v>1174</v>
      </c>
      <c r="G193" s="204"/>
      <c r="H193" s="204"/>
      <c r="I193" s="204"/>
      <c r="J193" s="209">
        <f>BK193</f>
        <v>0</v>
      </c>
      <c r="K193" s="204"/>
      <c r="L193" s="126"/>
      <c r="M193" s="128"/>
      <c r="N193" s="129"/>
      <c r="O193" s="129"/>
      <c r="P193" s="130">
        <f>P194</f>
        <v>0</v>
      </c>
      <c r="Q193" s="129"/>
      <c r="R193" s="130">
        <f>R194</f>
        <v>0</v>
      </c>
      <c r="S193" s="129"/>
      <c r="T193" s="131">
        <f>T194</f>
        <v>0</v>
      </c>
      <c r="AR193" s="127" t="s">
        <v>174</v>
      </c>
      <c r="AT193" s="132" t="s">
        <v>73</v>
      </c>
      <c r="AU193" s="132" t="s">
        <v>8</v>
      </c>
      <c r="AY193" s="127" t="s">
        <v>163</v>
      </c>
      <c r="BK193" s="133">
        <f>BK194</f>
        <v>0</v>
      </c>
    </row>
    <row r="194" spans="1:65" s="2" customFormat="1" ht="14.45" customHeight="1">
      <c r="A194" s="29"/>
      <c r="B194" s="190"/>
      <c r="C194" s="227" t="s">
        <v>450</v>
      </c>
      <c r="D194" s="227" t="s">
        <v>238</v>
      </c>
      <c r="E194" s="228" t="s">
        <v>1175</v>
      </c>
      <c r="F194" s="229" t="s">
        <v>1176</v>
      </c>
      <c r="G194" s="230" t="s">
        <v>1177</v>
      </c>
      <c r="H194" s="231">
        <v>1</v>
      </c>
      <c r="I194" s="176"/>
      <c r="J194" s="232">
        <f>ROUND(I194*H194,0)</f>
        <v>0</v>
      </c>
      <c r="K194" s="229" t="s">
        <v>1</v>
      </c>
      <c r="L194" s="150"/>
      <c r="M194" s="165" t="s">
        <v>1</v>
      </c>
      <c r="N194" s="166" t="s">
        <v>39</v>
      </c>
      <c r="O194" s="160">
        <v>0</v>
      </c>
      <c r="P194" s="160">
        <f>O194*H194</f>
        <v>0</v>
      </c>
      <c r="Q194" s="160">
        <v>0</v>
      </c>
      <c r="R194" s="160">
        <f>Q194*H194</f>
        <v>0</v>
      </c>
      <c r="S194" s="160">
        <v>0</v>
      </c>
      <c r="T194" s="161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38" t="s">
        <v>1093</v>
      </c>
      <c r="AT194" s="138" t="s">
        <v>238</v>
      </c>
      <c r="AU194" s="138" t="s">
        <v>83</v>
      </c>
      <c r="AY194" s="17" t="s">
        <v>163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7" t="s">
        <v>8</v>
      </c>
      <c r="BK194" s="139">
        <f>ROUND(I194*H194,0)</f>
        <v>0</v>
      </c>
      <c r="BL194" s="17" t="s">
        <v>1094</v>
      </c>
      <c r="BM194" s="138" t="s">
        <v>1178</v>
      </c>
    </row>
    <row r="195" spans="1:65" s="2" customFormat="1" ht="6.95" customHeight="1">
      <c r="A195" s="29"/>
      <c r="B195" s="239"/>
      <c r="C195" s="240"/>
      <c r="D195" s="240"/>
      <c r="E195" s="240"/>
      <c r="F195" s="240"/>
      <c r="G195" s="240"/>
      <c r="H195" s="240"/>
      <c r="I195" s="240"/>
      <c r="J195" s="240"/>
      <c r="K195" s="240"/>
      <c r="L195" s="30"/>
      <c r="M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</row>
  </sheetData>
  <sheetProtection password="D62F" sheet="1" objects="1" scenarios="1"/>
  <autoFilter ref="C129:K194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26</vt:i4>
      </vt:variant>
    </vt:vector>
  </HeadingPairs>
  <TitlesOfParts>
    <vt:vector size="39" baseType="lpstr">
      <vt:lpstr>Rekapitulace stavby</vt:lpstr>
      <vt:lpstr>14b - SO 14b - Příkop a v...</vt:lpstr>
      <vt:lpstr>21b - SO 21b - Napajedlo ...</vt:lpstr>
      <vt:lpstr>22b - SO 22b - Jezírko - ...</vt:lpstr>
      <vt:lpstr>38bb - SO 38b - Oplocení ...</vt:lpstr>
      <vt:lpstr>41ab - SO 41b - Terénní ú...</vt:lpstr>
      <vt:lpstr>45ab - SO 45b - Pěší komu...</vt:lpstr>
      <vt:lpstr>46ab - SO 46b - sadové úp...</vt:lpstr>
      <vt:lpstr>51b - Rozvody NN - změna ...</vt:lpstr>
      <vt:lpstr>53b - SO 53b - Vodovod - ...</vt:lpstr>
      <vt:lpstr>54b - SO 54b - Splašková ...</vt:lpstr>
      <vt:lpstr>99b - Vedlejší náklady - ...</vt:lpstr>
      <vt:lpstr>Seznam figur</vt:lpstr>
      <vt:lpstr>'14b - SO 14b - Příkop a v...'!Názvy_tisku</vt:lpstr>
      <vt:lpstr>'21b - SO 21b - Napajedlo ...'!Názvy_tisku</vt:lpstr>
      <vt:lpstr>'22b - SO 22b - Jezírko - ...'!Názvy_tisku</vt:lpstr>
      <vt:lpstr>'38bb - SO 38b - Oplocení ...'!Názvy_tisku</vt:lpstr>
      <vt:lpstr>'41ab - SO 41b - Terénní ú...'!Názvy_tisku</vt:lpstr>
      <vt:lpstr>'45ab - SO 45b - Pěší komu...'!Názvy_tisku</vt:lpstr>
      <vt:lpstr>'46ab - SO 46b - sadové úp...'!Názvy_tisku</vt:lpstr>
      <vt:lpstr>'51b - Rozvody NN - změna ...'!Názvy_tisku</vt:lpstr>
      <vt:lpstr>'53b - SO 53b - Vodovod - ...'!Názvy_tisku</vt:lpstr>
      <vt:lpstr>'54b - SO 54b - Splašková ...'!Názvy_tisku</vt:lpstr>
      <vt:lpstr>'99b - Vedlejší náklady - ...'!Názvy_tisku</vt:lpstr>
      <vt:lpstr>'Rekapitulace stavby'!Názvy_tisku</vt:lpstr>
      <vt:lpstr>'Seznam figur'!Názvy_tisku</vt:lpstr>
      <vt:lpstr>'14b - SO 14b - Příkop a v...'!Oblast_tisku</vt:lpstr>
      <vt:lpstr>'21b - SO 21b - Napajedlo ...'!Oblast_tisku</vt:lpstr>
      <vt:lpstr>'22b - SO 22b - Jezírko - ...'!Oblast_tisku</vt:lpstr>
      <vt:lpstr>'38bb - SO 38b - Oplocení ...'!Oblast_tisku</vt:lpstr>
      <vt:lpstr>'41ab - SO 41b - Terénní ú...'!Oblast_tisku</vt:lpstr>
      <vt:lpstr>'45ab - SO 45b - Pěší komu...'!Oblast_tisku</vt:lpstr>
      <vt:lpstr>'46ab - SO 46b - sadové úp...'!Oblast_tisku</vt:lpstr>
      <vt:lpstr>'51b - Rozvody NN - změna ...'!Oblast_tisku</vt:lpstr>
      <vt:lpstr>'53b - SO 53b - Vodovod - ...'!Oblast_tisku</vt:lpstr>
      <vt:lpstr>'54b - SO 54b - Splašková ...'!Oblast_tisku</vt:lpstr>
      <vt:lpstr>'99b - Vedlejší náklady - 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zoo</cp:lastModifiedBy>
  <dcterms:created xsi:type="dcterms:W3CDTF">2021-05-16T10:20:06Z</dcterms:created>
  <dcterms:modified xsi:type="dcterms:W3CDTF">2021-10-04T11:01:51Z</dcterms:modified>
</cp:coreProperties>
</file>