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020a" sheetId="2" r:id="rId2"/>
    <sheet name="SO 101" sheetId="3" r:id="rId3"/>
    <sheet name="SO 102" sheetId="4" r:id="rId4"/>
    <sheet name="SO 103" sheetId="5" r:id="rId5"/>
    <sheet name="SO 340" sheetId="6" r:id="rId6"/>
    <sheet name="SO 501" sheetId="7" r:id="rId7"/>
    <sheet name="SO 802a" sheetId="8" r:id="rId8"/>
    <sheet name="SO 810a" sheetId="9" r:id="rId9"/>
  </sheets>
  <definedNames/>
  <calcPr/>
  <webPublishing/>
</workbook>
</file>

<file path=xl/sharedStrings.xml><?xml version="1.0" encoding="utf-8"?>
<sst xmlns="http://schemas.openxmlformats.org/spreadsheetml/2006/main" count="2480" uniqueCount="662">
  <si>
    <t>ASPE10</t>
  </si>
  <si>
    <t>S</t>
  </si>
  <si>
    <t>Firma: ÚDRŽBA SILNIC Královéhradeckého kraje a.s.</t>
  </si>
  <si>
    <t>Soupis prací objektu</t>
  </si>
  <si>
    <t xml:space="preserve">Stavba: </t>
  </si>
  <si>
    <t>32873</t>
  </si>
  <si>
    <t>III/32426 Nechanice – Hrádek, I. etapa - intravilán_25102021_neoceněný</t>
  </si>
  <si>
    <t>O</t>
  </si>
  <si>
    <t>Rozpočet:</t>
  </si>
  <si>
    <t>0,00</t>
  </si>
  <si>
    <t>15,00</t>
  </si>
  <si>
    <t>21,00</t>
  </si>
  <si>
    <t>2</t>
  </si>
  <si>
    <t>3</t>
  </si>
  <si>
    <t>SO 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</si>
  <si>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</si>
  <si>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</si>
  <si>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</si>
  <si>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</si>
  <si>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</si>
  <si>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</si>
  <si>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</si>
  <si>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</si>
  <si>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</si>
  <si>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</si>
  <si>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</si>
  <si>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</si>
  <si>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</si>
  <si>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</si>
  <si>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</si>
  <si>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</si>
  <si>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</si>
  <si>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</si>
  <si>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</si>
  <si>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</si>
  <si>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</si>
  <si>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</si>
  <si>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</si>
  <si>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</si>
  <si>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</si>
  <si>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</si>
  <si>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Inženýrská činnost, zajištění povolení uzavírky, zajištění objízdných tras.  
Dle přílohy PD B.1 Zásady organizace výstavby a SO 103 - Dočasné dopravní značení DIO - intravilán  
Délka stavby 0,445 km  
PEVNÁ CENA</t>
  </si>
  <si>
    <t>VV</t>
  </si>
  <si>
    <t>1=1,00 [A]</t>
  </si>
  <si>
    <t>TS</t>
  </si>
  <si>
    <t>zahrnuje veškeré náklady spojené s objednatelem požadovanými zařízeními</t>
  </si>
  <si>
    <t>02730</t>
  </si>
  <si>
    <t>Ra</t>
  </si>
  <si>
    <t>POMOC PRÁCE ZŘÍZ NEBO ZAJIŠŤ OCHRANU INŽENÝRSKÝCH SÍTÍ</t>
  </si>
  <si>
    <t>"Plynovod a jiné produktovody v místě stavby, vč. přípojek -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0,445 km    
PEVNÁ CENA</t>
  </si>
  <si>
    <t>Rb</t>
  </si>
  <si>
    <t>"Vodovod 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0,445 km    
PEVNÁ CENA</t>
  </si>
  <si>
    <t>Rc</t>
  </si>
  <si>
    <t>"Sdělovací vedení různých správců,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0,445 km.    
PEVNÁ CENA</t>
  </si>
  <si>
    <t>Rd</t>
  </si>
  <si>
    <t>"Elektrické vedení ČEZ i jiných správců,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0,445 km    
PEVNÁ CENA</t>
  </si>
  <si>
    <t>02811</t>
  </si>
  <si>
    <t>PRŮZKUMNÉ PRÁCE GEOTECHNICKÉ NA POVRCHU</t>
  </si>
  <si>
    <t>Zjištění a zdokumentování stávajícího stavu objektů sousedících se stavbou, které mohou být dotčeny stavbou před započetím stavebních prací.     
Délka průtahu 0,445 km.    
PEVNÁ CENA</t>
  </si>
  <si>
    <t>zahrnuje veškeré náklady spojené s objednatelem požadovanými pracemi</t>
  </si>
  <si>
    <t>7</t>
  </si>
  <si>
    <t>02910</t>
  </si>
  <si>
    <t>OSTATNÍ POŽADAVKY - ZEMĚMĚŘIČSKÁ MĚŘENÍ</t>
  </si>
  <si>
    <t>SOUBOR</t>
  </si>
  <si>
    <t>Zaměření skutečného provedení díla ke kolaudaci stavby (tiskem 3x).    
Délka úseku 0,445 km.    
PEVNÁ CENA</t>
  </si>
  <si>
    <t>zahrnuje veškeré náklady spojené s objednatelem požadovanými pracemi,  
- pro stanovení orientační investorské ceny určete jednotkovou cenu jako 1% odhadované  
ceny stavby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</si>
  <si>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</si>
  <si>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</si>
  <si>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</si>
  <si>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    
Délka úseku 0,445 km.    
PEVNÁ CENA</t>
  </si>
  <si>
    <t>Vytyčení obvodu staveniště a prostorové polohy stavby, kontrola geometrické polohy stavby.     
Délka úseku 0,445 km    
PEVNÁ CENA</t>
  </si>
  <si>
    <t>029112</t>
  </si>
  <si>
    <t>R</t>
  </si>
  <si>
    <t>OSTATNÍ POŽADAVKY - GEODETICKÉ ZAMĚŘENÍ - PLOŠNÉ</t>
  </si>
  <si>
    <t>Zaměření vrstev pro určení kubatur výkopů a sanací (dle zaměření příčných řezů v PD) a pro určení kubatur konstrukčních vrstev a celkových plošných a délkových výměr.     
Délka úseku 0,445 km.    
PEVNÁ CENA</t>
  </si>
  <si>
    <t>11</t>
  </si>
  <si>
    <t>02940</t>
  </si>
  <si>
    <t>OSTATNÍ POŽADAVKY - VYPRACOVÁNÍ DOKUMENTACE</t>
  </si>
  <si>
    <t>Dokumentace skutečného provedení stavby. Výkresy a související písemnosti    
zhotovené stavby potřebné pro evidenci pozemní komunikace. Výkresy odchylek a    
změn stavby oproti DSP, PDPS. Ověřené podpisem odpovědného zástupce    
zhotovitele a správce stavby - tiskem ve 4 vyhotoveních., 3x kompletní fotodokumentace + 1x na CD,     
2x měsíčně zpráva o průběhu výstavby s fotodokumentací. Délka úseku 0,445 km. Zadavatel poskytne dokumentaci v otevřeném formátu *DWG.    
PEVNÁ CENA</t>
  </si>
  <si>
    <t>12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</si>
  <si>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</si>
  <si>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</si>
  <si>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protipovoďový plán (2x tištěné paré). Zadavatel poskytne otevřený formát *.dwg.    
Délka stavby  0,445 km.    
PEVNÁ CENA</t>
  </si>
  <si>
    <t>13</t>
  </si>
  <si>
    <t>02991</t>
  </si>
  <si>
    <t>OSTATNÍ POŽADAVKY - INFORMAČNÍ TABULE</t>
  </si>
  <si>
    <t>KUS</t>
  </si>
  <si>
    <t>"Náklady na zřízení informační tabule (1ks na celou stavbu) s údaji o stavbě s textem dle vzoru objednatele (SFDI), včetně kotvení.     
Po ukončení stavby odstranění.  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</si>
  <si>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</si>
  <si>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14</t>
  </si>
  <si>
    <t>Pamětní deska s osazením na kamenném podstavci s textem dle vzoru objednatele, min. rozměr 40 x 30cm.     
PEVNÁ CENA</t>
  </si>
  <si>
    <t>15</t>
  </si>
  <si>
    <t>03720</t>
  </si>
  <si>
    <t>POMOC PRÁCE ZAJIŠŤ NEBO ZŘÍZ REGULACI A OCHRANU DOPRAVY</t>
  </si>
  <si>
    <t>"Úhrnná částka musí obsahovat veškeré náklady na dočasné úpravy a regulaci    
dopravy (i pěší) na staveništi a nezbytné značení a opatření vyplývající z    
požadavků BOZP na staveništi. Trasy pro pěší v souladu s vyhl. č. 398/2009 Sb., o    
obecných technických požadavcích zabezpečujících bezbariérové užívání staveb.    
Po dobu realizace stavby zajištěn přístup k objektům pro požární techniku, policie,    
záchranné služby.    
Délka stavby 0,445 km.    
PEVNÁ CENA</t>
  </si>
  <si>
    <t>zahrnuje objednatelem povolené náklady na požadovaná zařízení zhotovitele</t>
  </si>
  <si>
    <t>SO 020a</t>
  </si>
  <si>
    <t>Příprava území</t>
  </si>
  <si>
    <t>014102</t>
  </si>
  <si>
    <t>a</t>
  </si>
  <si>
    <t>POPLATKY ZA SKLÁDKU</t>
  </si>
  <si>
    <t>T</t>
  </si>
  <si>
    <t>Uložení drnu: 1755 m2*0,15 m*1,6 t/m3=421,20 [A]</t>
  </si>
  <si>
    <t>zahrnuje veškeré poplatky provozovateli skládky související s uložením odpadu na skládce.</t>
  </si>
  <si>
    <t>b</t>
  </si>
  <si>
    <t>Uložení nestmeleného podkladu zpevněných ploch (položka 11332): 376,8 m3*2,0 t/m3=753,60 [K] 
Uložení podkladních vrstev dlažby a panelů: 4 m3*2,0 t/m3=8,00 [L] 
CELKEM:K+L=761,60 [M]</t>
  </si>
  <si>
    <t>c</t>
  </si>
  <si>
    <t>Uložení betonových panelů: 1 m3*2,3 t/m3=2,30 [C] 
Uložení betonové dlažby: 2 m3*2,3 t/m3=4,60 [D] 
Uložení betonových obrubníků: 86 bm*0,1 t/bm=8,60 [F] 
CELKEM:C+D+F=15,50 [G]</t>
  </si>
  <si>
    <t>Zemní práce</t>
  </si>
  <si>
    <t>11130</t>
  </si>
  <si>
    <t>SEJMUTÍ DRNU</t>
  </si>
  <si>
    <t>M2</t>
  </si>
  <si>
    <t>1835=1 835,00 [A]</t>
  </si>
  <si>
    <t>včetně vodorovné dopravy  a uložení na skládku</t>
  </si>
  <si>
    <t>112048</t>
  </si>
  <si>
    <t>KÁCENÍ STROMŮ D KMENE DO 0,3M S ODSTRANĚNÍM PAŘEZŮ, ODVOZ DO 20KM</t>
  </si>
  <si>
    <t>včetně likvidace pařezů a případného skládkovného</t>
  </si>
  <si>
    <t>6=6,00 [A]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</si>
  <si>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</si>
  <si>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</t>
  </si>
  <si>
    <t>ODSTRANĚNÍ PODKLADŮ ZPEVNĚNÝCH PLOCH Z KAMENIVA NESTMELENÉHO</t>
  </si>
  <si>
    <t>M3</t>
  </si>
  <si>
    <t>2512 m2*0,15 m=376,80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</si>
  <si>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</si>
  <si>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</si>
  <si>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</si>
  <si>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MATERIÁL BUDE ULOŽEN NA MEZIDEPONII SE ZPĚTNÝM VYUŽITÍM</t>
  </si>
  <si>
    <t>11346</t>
  </si>
  <si>
    <t>ODSTRANĚNÍ KRYTU ZPEVNĚNÝCH PLOCH ZE SILNIČ DÍLCŮ (PANELŮ) VČET PODKL</t>
  </si>
  <si>
    <t>plocha 4 m2*0,25 m=1,00 [A]</t>
  </si>
  <si>
    <t>11348</t>
  </si>
  <si>
    <t>ODSTRANĚNÍ KRYTU ZPEVNĚNÝCH PLOCH Z DLAŽDIC VČETNĚ PODKLADU</t>
  </si>
  <si>
    <t>plocha dlažby 22 m2*0,25 m=5,50 [A]</t>
  </si>
  <si>
    <t>11352</t>
  </si>
  <si>
    <t>ODSTRANĚNÍ CHODNÍKOVÝCH A SILNIČNÍCH OBRUBNÍKŮ BETONOVÝCH</t>
  </si>
  <si>
    <t>M</t>
  </si>
  <si>
    <t>86=86,00 [A]</t>
  </si>
  <si>
    <t>11372</t>
  </si>
  <si>
    <t>FRÉZOVÁNÍ ZPEVNĚNÝCH PLOCH ASFALTOVÝCH</t>
  </si>
  <si>
    <t>Z celkové plochy frézování je cca 1/3 plochy provedena z betonu C 12/15 (oprava rýhy po kanalizaci), Zbylá část je asfaltové souvrství. Oboje v průměrné tloušťce 15 cm.  
ZHOTOVITEL V CENĚ ZOHLEDNÍ MOŽNOST ZPĚTNÉHO VYUŽITÍ VYFRÉZOVANÉHO MATERIÁLU NA STAVBĚ</t>
  </si>
  <si>
    <t>2551 m2 *0,15 m=382,65 [A]</t>
  </si>
  <si>
    <t>Ostatní konstrukce a práce</t>
  </si>
  <si>
    <t>91913</t>
  </si>
  <si>
    <t>ŘEZÁNÍ BETONOVÝCH KONSTRUKCÍ</t>
  </si>
  <si>
    <t>Plocha bet. panelů 4 m2=4,00 [A]</t>
  </si>
  <si>
    <t>položka zahrnuje řezání betonových konstrukcí bez ohledu na tloušťku, včetně spotřeby vody</t>
  </si>
  <si>
    <t>SO 101</t>
  </si>
  <si>
    <t>Komunikace intravilán</t>
  </si>
  <si>
    <t>NEVHODNÁ ZEMINA</t>
  </si>
  <si>
    <t>dle položky č. 12373.R 1943.32m3*1.60 t/m3=3 109,31 [A] 
dle položky č. 13173.R 7.15m3*1.60 t/m3=11,44 [B] 
dle položky č. 13273.R 79.14m3*1.60 t/m3=126,62 [C] 
Celkem: A+B+C=3 247,37 [D]</t>
  </si>
  <si>
    <t>113766</t>
  </si>
  <si>
    <t>FRÉZOVÁNÍ DRÁŽKY PRŮŘEZU DO 800MM2 V ASFALTOVÉ VOZOVCE</t>
  </si>
  <si>
    <t>v místě napojení na stáv. kom ulice Hrádecká ZÚ: 5.97=5,97 [A] 
v místě napojení na stáv. kom ulice Hrádecká KÚ: 4.98=4,98 [B] 
v místě napojení na stáv. kom. ulice Raabova: 7.00=7,00 [C] 
v místě napojení na stáv. kom. ulice Za Kult. domem: 6.00=6,00 [D] 
v místě napojení na stáv. kom. ulice Rašínova:8.03=8,03 [E] 
Celkem: A+B+C+D+E=31,98 [F]</t>
  </si>
  <si>
    <t>Položka zahrnuje veškerou manipulaci s vybouranou sutí a s vybouranými hmotami vč. uložení na skládku.</t>
  </si>
  <si>
    <t>12373</t>
  </si>
  <si>
    <t>ODKOP PRO SPOD STAVBU SILNIC A ŽELEZNIC TŘ. I</t>
  </si>
  <si>
    <t>NEVHODNÁ ZEMINA, ODVOZ NA TRVALOU SKLÁDKU</t>
  </si>
  <si>
    <t>hlavní trasa 
dle kubaturových listů 
1936.17m3=1 936,17 [A] 
slepé rameno km 0.532 
0.55m2*13m=7,15 [B] 
Celkem A+B=1 943,32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</si>
  <si>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</si>
  <si>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</si>
  <si>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</si>
  <si>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ORNICE, VČ. NÁKUPU ORNICE</t>
  </si>
  <si>
    <t>dle pol.č. 18220 
158.10m3=158,10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</si>
  <si>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</si>
  <si>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</si>
  <si>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</si>
  <si>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V místě kontrolních drenážních šachet 
plocha v příčném řezu x šířka výkopu v podélném směru 
KDŠ 1: 1.59m2*1.40m=2,23 [A] 
KDŠ 2: 2.24m2*1.40m=3,14 [B]   
KDŠ 3: 1.27m2*1.40m=1,78 [C] 
Celkem A+B+C=7,15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</si>
  <si>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</si>
  <si>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13273</t>
  </si>
  <si>
    <t>HLOUBENÍ RÝH ŠÍŘ DO 2M PAŽ I NEPAŽ TŘ. I</t>
  </si>
  <si>
    <t>v místě uličních vpustí a jejich přípojek 
plocha v příčném řezu x šířka výkopu v podélném směru 
UV + přípojka km 0.31174: 1.61m2*1.00m=1,61 [A] 
UV + přípojka km 0.34754: 4.72m2*1.00m=4,72 [B] 
UV + přípojka km 0.36168: 4.83m2*1.00m=4,83 [C] 
UV + přípojka km 0.37745: 5.02m2*1.00m=5,02 [D] 
UV + přípojka km 0.40170: 4.77m2*1.00m=4,77 [E] 
UV +přípojka km 0.42230: 5.04m2*1.00m=5,04 [F] 
UV +přípojka km 0.42761: 9.56m2*1.00m=9,56 [G] 
UV + přípojka km 0.43644: 4.55m2*1.00m=4,55 [H] 
UV + přípojka km 0.53058: 5.06m2*1.00m=5,06 [I] 
UV + přípojka km 0.56619: 11.68m2*1.00m=11,68 [J] 
UV + přípojka km 0.57933: 9.9m2*1.00m=9,90 [K] 
UV + přípojka km 0.61189: 10.00m2*1.00m=10,00 [L] 
UV km 0.61200: 1.20m2*1.00m=1,20 [M] 
UV km 0.71400: 1.20m2*1.00m=1,20 [N] 
Celkem: A+B+C+D+E+F+G+H+I+J+K+L+M+N=79,14 [O]</t>
  </si>
  <si>
    <t>17380</t>
  </si>
  <si>
    <t>ZEMNÍ KRAJNICE A DOSYPÁVKY Z NAKUPOVANÝCH MATERIÁLŮ</t>
  </si>
  <si>
    <t>MAT. MIN. MÁLO VHODNÝ DLE ČSN 73 6133</t>
  </si>
  <si>
    <t>dle kubaturových listů 
99.12m3=99,12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</si>
  <si>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</si>
  <si>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</si>
  <si>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</si>
  <si>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Z DRCENÉHO KAMENIVA 0/63</t>
  </si>
  <si>
    <t>Zásyp UV, přípojek UV a KDŠ 
plocha v příčném řezu x šířka zásypu v podélném směru - výška šachty x plocha šachty 
KDŠ 1 1.35m2*1.40m-1.02m*(3.14*0.40m*0.40m)=1,38 [A] 
KDŠ 2: 2.00m2*1.40m-1.54m*(3.14*0.40m*0.40m)=2,03 [B] 
KDŠ 4: 1.37m2*1.40m-1.12m*(3.14*0.40m*0.40m)=1,36 [C] 
digitálně ze situace 
sjezd km 0.720: 3.42m3=3,42 [D] 
plocha v příčném řezu x šířka zásypu v podélném směru 
UV + přípojka km 0.31174: 1.10m2*1.00m=1,10 [E] 
UV + přípojka km 0.34754: 2.48m2*1.00m=2,48 [F] 
UV + přípojka km 0.36168: 1.95m2*1.00m=1,95 [G] 
UV + přípojka km 0.37745: 2.89m2*1.00m=2,89 [H] 
UV + přípojka km 0.40170: 2.62m2*1.00m=2,62 [I] 
UV +přípojka km 0.42230: 2.73m2*1.00m=2,73 [J] 
UV +přípojka km 0.42761: 6.35m2*1.00m=6,35 [K] 
UV + přípojka km 0.43644: 2.48m2*1.00m=2,48 [L] 
UV + přípojka km 0.53058: 2.55m2*1.00m=2,55 [M] 
UV + přípojka km 0.56619: 7.81m2*1.00m=7,81 [N] 
UV + přípojka km 0.57933: 6.44m2*1.00m=6,44 [O] 
UV + přípojka km 0.61189: 6.17m2*1.00m=6,17 [P] 
UV km 0.61200: 0.95m2*1.00m=0,95 [Q] 
UV km 0.71400: 0.95m2*1.00m=0,95 [R] 
Celkem: A+B+C+D+E+F+G+H+I+J+K+L+M+N+O+P+Q+R=55,66 [S]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</si>
  <si>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</si>
  <si>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</si>
  <si>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</si>
  <si>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PÍSEK FR. 0/8</t>
  </si>
  <si>
    <t>Obsyp přípojek UV 
plocha v příčném řezu x šířka zásypu v podélném směru 
UV + přípojka km 0.31174: 0.24m2*1.00m=0,24 [A] 
UV + přípojka km 0.34754: 1.54m2*1.00m=1,54 [B] 
UV + přípojka km 0.36168: 2.24m2*1.00m=2,24 [C] 
UV + přípojka km 0.37745: 1.49m2*1.00m=1,49 [D] 
UV + přípojka km 0.40170: 1.52m2*1.00m=1,52 [E] 
UV +přípojka km 0.42230: 1.66m2*1.00m=1,66 [F] 
UV +přípojka km 0.42761: 2.64m2*1.00m=2,64 [G] 
UV + přípojka km 0.43644: 1.45m2*1.00m=1,45 [H] 
UV + přípojka km 0.53058: 1.93m2*1.00m=1,93 [I] 
UV + přípojka km 0.56619: 2.91m2*1.00m=2,91 [J] 
UV + přípojka km 0.57933: 2.64m2*1.00m=2,64 [K] 
UV + přípojka km 0.61189 2.89m2*1.00m=2,89 [L] 
Plocha potrubí 
délka potrubí x (3.14 x (DN/2) x (DN/2)) 
-(46.94*(3.14*(0.15/2)*(0.15/2)))=-0,83 [M] 
Celkem: A+B+C+D+E+F+G+H+I+J+K+L+M=22,32 [N]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</si>
  <si>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</si>
  <si>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</si>
  <si>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</si>
  <si>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PARAPLÁNĚ</t>
  </si>
  <si>
    <t>dle položky č. 21452 
710.75m3/0.20m=3 553,75 [A]</t>
  </si>
  <si>
    <t>položka zahrnuje úpravu pláně včetně vyrovnání výškových rozdílů. Míru zhutnění určuje  
projekt.</t>
  </si>
  <si>
    <t>18220</t>
  </si>
  <si>
    <t>ROZPROSTŘENÍ ORNICE VE SVAHU</t>
  </si>
  <si>
    <t>NAKUPOVANÝ MATERIÁL  
OHUMUSOVÁNÍ tl.0.15m</t>
  </si>
  <si>
    <t>odměřeno digitálně ze situace 
1054.00m2*0.15m=158,10 [A]</t>
  </si>
  <si>
    <t>položka zahrnuje:  
nutné přemístění ornice z dočasných skládek vzdálených do 50m rozprostření ornice v předepsané tloušťce ve svahu přes 1:5</t>
  </si>
  <si>
    <t>Základy</t>
  </si>
  <si>
    <t>21197</t>
  </si>
  <si>
    <t>OPLÁŠTĚNÍ ODVODŇOVACÍCH ŽEBER Z GEOTEXTILIE</t>
  </si>
  <si>
    <t>SEPARAČNÍ A FILTRAČNÍ GEOTEXTÍLIE min. 200 g/m2  
PEVNOST V TAHU PODÉLNÉ A PŘÍČNĚ min. 5kN/m</t>
  </si>
  <si>
    <t>Trativod DN 150 z pol.č.21263.a 
obvod x délka 
1.6m*257m=411,20 [A] 
Retenčně vsakovací příkop z pol.č.21263.b 
obvod x délka 
(0.6m+0.4m+0.6m)*305m=488,00 [B] 
Celkem A+B=899,20 [C]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</si>
  <si>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</si>
  <si>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</si>
  <si>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</si>
  <si>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DN 150, SN 8</t>
  </si>
  <si>
    <t>odměřeno digitálně ze situace 
vlevo 
167.00m=167,00 [A] 
vpravo 
90.00m=90,00 [B] 
Celkem: A+B=257,00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</si>
  <si>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</si>
  <si>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RETENČNĚ VSAKOVACÍ PŘÍKOP  
DN 150, SN 8  
ŠD fr. 16/32</t>
  </si>
  <si>
    <t>odměřeno digitálně ze situace 
vlevo 
234.00m=234,00 [A] 
vpravo 
71,00m=71,00 [B] 
Celkem: A+B=305,00 [C]</t>
  </si>
  <si>
    <t>21361</t>
  </si>
  <si>
    <t>DRENÁŽNÍ VRSTVY Z GEOTEXTILIE</t>
  </si>
  <si>
    <t>SEPARAČNÍ GEOTEXTÍLIE min. 200 g/m2  
PEVNOST V TAHU PODÉLNÉ A PŘÍČNĚ min. 10kN/m</t>
  </si>
  <si>
    <t>na parapláni 
dle položky č.21452 
710.75m3/0.20m=3 553,75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</si>
  <si>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</si>
  <si>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16</t>
  </si>
  <si>
    <t>21452</t>
  </si>
  <si>
    <t>SANAČNÍ VRSTVY Z KAMENIVA DRCENÉHO</t>
  </si>
  <si>
    <t>ŠD fr. 0/63 V PODSYPU AKTIVNÍ ZÓNY tl.200mm  
ZAHRNUJE PROMÍŠENÍ S ASF. RECYKLÁTEM</t>
  </si>
  <si>
    <t>PODSYP V AKTIVNÍ ZÓNĚ ZE SMĚSI ŠTĚRKODRTI A ASF. RECYKLÁTU 
ulice Hrádecká - dle kubaturových listů 
657.45m3=657,45 [A] 
ulice Raabova - odměřeno digitálně ze situace 
24.10m3=24,10 [B] 
ulice Za kulturním domem - odměřeno digitálně ze situace 
13.40m3=13,40 [C] 
ulice Rašínova - odměřeno digitálně ze situace 
15.80m3=15,80 [D] 
asfaltový recyklát dle pol. č.11333 SO 020.a Příprav území - intravilán 
-376.80m3=- 376,80 [E] 
Celkem A+B+C+D+E=333,95 [F]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</si>
  <si>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</si>
  <si>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</si>
  <si>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17</t>
  </si>
  <si>
    <t>45157</t>
  </si>
  <si>
    <t>PODKLADNÍ A VÝPLŇOVÉ VRSTVY Z KAMENIVA TĚŽENÉHO</t>
  </si>
  <si>
    <t>PÍSKOVÉ LOŽE FR. 0/8</t>
  </si>
  <si>
    <t>Podsyp pod přípojky UV 
plocha v příčném řezu x šířka zásypu v podélném směru 
přípojka km 0.31174: 0.05m2*1.00m=0,05 [A] 
přípojka km 0.34754: 0.35m2*1.00m=0,35 [B] 
přípojka km 0.36168: 0.35m2*1.00m=0,35 [C] 
přípojka km 0.37745: 0.33m2*1.00m=0,33 [D] 
přípojka km 0.40170: 0.35m2*1.00m=0,35 [E] 
přípojka km 0.42230: 0.37m2*1.00m=0,37 [F] 
přípojka km 0.42761: 0.57m2*1.00m=0,57 [G] 
přípojka km 0.43644: 0.34m2*1.00m=0,34 [H] 
přípojka km 0.53058: 0.40m2*1.00m=0,40 [I] 
přípojka km 0.56619: 0.59m2*1.00m=0,59 [J] 
přípojka km 0.57933: 0.57m2*1.00m=0,57 [K] 
přípojka km 0.61189: 0.65m2*1.00m=0,65 [L] 
Celkem: A+B+C+D+E+F+G+H+I+J+K+L=4,92 [M]</t>
  </si>
  <si>
    <t>Komunikace</t>
  </si>
  <si>
    <t>18</t>
  </si>
  <si>
    <t>56210</t>
  </si>
  <si>
    <t>VOZOVKOVÉ VRSTVY Z MATERIÁLŮ STABIL CEMENTEM</t>
  </si>
  <si>
    <t>SC 0/32; C3/4 V AKTIVNÍ ZÓNĚ tl.200mm</t>
  </si>
  <si>
    <t>ulice Hrádecká - dle kubaturových listů 
612.64m3=612,64 [A] 
ulice Raabova - odměřeno digitálně ze situace 
24.10m3=24,10 [B] 
ulice Za kulturním domem - odměřeno digitálně ze situace 
13.40m3=13,40 [C] 
ulice Rašínova - odměřeno digitálně ze situace 
15.80m3=15,80 [D] 
Celkem A+B+C+D=665,94 [E]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</si>
  <si>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</si>
  <si>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19</t>
  </si>
  <si>
    <t>56330</t>
  </si>
  <si>
    <t>VOZOVKOVÉ VRSTVY ZE ŠTĚRKODRTI</t>
  </si>
  <si>
    <t>ŠD 0/63, tl. min. 200mm</t>
  </si>
  <si>
    <t>ulice Hrádecká - dle kubaturových listů 
657.84m3=657,84 [A] 
ulice Raabova - odměřeno digitálně ze situace 
24.10m3=24,10 [B] 
ulice Za kulturním domem - odměřeno digitálně ze situace 
13.40m3=13,40 [C] 
ulice Rašínova - odměřeno digitálně ze situace 
15.80m3=15,80 [D] 
Celkem A+B+C+D=711,14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</si>
  <si>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</si>
  <si>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</si>
  <si>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V místě sjezdu km 0.720 
plocha v příčném řezu x šířka materiálu v podélném směru 
0.73m2*10.4m=7,59 [A]</t>
  </si>
  <si>
    <t>21</t>
  </si>
  <si>
    <t>56360</t>
  </si>
  <si>
    <t>VOZOVKOVÉ VRSTVY Z RECYKLOVANÉHO MATERIÁLU</t>
  </si>
  <si>
    <t>ASF. RECYKLÁT  V PODSYPU AKTIVNÍ ZÓNY tl.200mm  
ZAHRNUJE ÚPRAVU NA FR. 0/63  
ZAHRNUJE PROMÍŠENÍ SE ŠTĚRKODRTÍ z pol.č 21452</t>
  </si>
  <si>
    <t>PODSYP V AKTIVNÍ ZÓNĚ ZE SMĚSI ŠTĚRKODRTI A ASF. RECYKLÁTU 
asfaltový recyklát dle pol. č.11333 SO 020.a Příprav území - intravilán 
376.80m3=376,80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</si>
  <si>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</si>
  <si>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22</t>
  </si>
  <si>
    <t>56361</t>
  </si>
  <si>
    <t>VOZOVKOVÉ VRSTVY Z RECYKLOVANÉHO MATERIÁLU TL DO 50MM</t>
  </si>
  <si>
    <t>R-MAT fr. 0/16 tl.50mm</t>
  </si>
  <si>
    <t>Sjezd km 0.720 
odměřeno digitálně ze situace 
25.30m2=25,30 [A]</t>
  </si>
  <si>
    <t>23</t>
  </si>
  <si>
    <t>572123</t>
  </si>
  <si>
    <t>INFILTRAČNÍ POSTŘIK Z EMULZE DO 1,0KG/M2</t>
  </si>
  <si>
    <t>na ŠD dle pol.č.574E68 
2737.10m2=2 737,10 [A] 
na R-mat dle pol.č.56361 
25.30m2=25,30 [B] 
Celkem A+B=2 762,40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</si>
  <si>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</si>
  <si>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24</t>
  </si>
  <si>
    <t>572213</t>
  </si>
  <si>
    <t>SPOJOVACÍ POSTŘIK Z EMULZE DO 0,5KG/M2</t>
  </si>
  <si>
    <t>na ACL 16 
dle pol.č. 574A44 
2765.66m2=2 765,66 [A]</t>
  </si>
  <si>
    <t>25</t>
  </si>
  <si>
    <t>572223</t>
  </si>
  <si>
    <t>SPOJOVACÍ POSTŘIK Z EMULZE DO 1,0KG/M2</t>
  </si>
  <si>
    <t>na ACP 22+ 
dle pol. 574C45 
2751.24m2=2 751,24 [A]</t>
  </si>
  <si>
    <t>26</t>
  </si>
  <si>
    <t>574A43</t>
  </si>
  <si>
    <t>ASFALTOVÝ BETON PRO OBRUSNÉ VRSTVY ACO 11 TL. 50MM</t>
  </si>
  <si>
    <t>ACO 11, tl.50mm</t>
  </si>
  <si>
    <t>Sjezd km 0.720 
odměřeno digitálně ze situace 
23.50m2=23,50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</si>
  <si>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</si>
  <si>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27</t>
  </si>
  <si>
    <t>574A44</t>
  </si>
  <si>
    <t>ASFALTOVÝ BETON PRO OBRUSNÉ VRSTVY ACO 11+, 11S TL. 50MM</t>
  </si>
  <si>
    <t>ACO 11+, tl.50 mm</t>
  </si>
  <si>
    <t>odměřeno digitálně ze situace 
ulice Hrádecká 
2704.42m2=2 704,42 [A] 
ulice Raabova 
131.47m2=131,47 [B] 
ulice za Kulturním domem 
73.09m2=73,09 [C] 
ulice Rašínova 
89.68m2=89,68 [D] 
silniční krajník dle pol.č.91723 
932m*0.25m=233,00 [E] 
CELKEM A+B+C+D-E=2 765,66 [F]</t>
  </si>
  <si>
    <t>28</t>
  </si>
  <si>
    <t>574C45</t>
  </si>
  <si>
    <t>ASFALTOVÝ BETON PRO LOŽNÍ VRSTVY ACL 16 TL. 50MM</t>
  </si>
  <si>
    <t>ACL 16, tl.50 mm</t>
  </si>
  <si>
    <t>odměřeno digitálně ze situace 
ulice Hrádecká 
2700.41m2=2 700,41 [A] 
ulice Raabova 
127.97m2=127,97 [B] 
ulice Za kulturním domem 
70.09m2=70,09 [C] 
ulice Rašínova 
85.77m2=85,77 [D] 
silniční krajník dle pol.č.91723 
932m*0.25m=233,00 [E] 
Celkem A+B+C+D-E=2 751,24 [F]</t>
  </si>
  <si>
    <t>29</t>
  </si>
  <si>
    <t>574E68</t>
  </si>
  <si>
    <t>ASFALTOVÝ BETON PRO PODKLADNÍ VRSTVY ACP 22+, 22S TL. 70MM</t>
  </si>
  <si>
    <t>ACO 22+, tl.70 mm</t>
  </si>
  <si>
    <t>odměřeno digitálně ze situace 
ulice Havlíčkova 
2696.42m2=2 696,42 [A] 
ulice Raabova 
124.47m2=124,47 [B] 
ulice Za ulturním domem 
67.14m2=67,14 [C] 
ulice Rašínova 
82.07m2=82,07 [D] 
silniční krajník dle pol.č.91723 
932m*0.25m=233,00 [E] 
Celkem A+B+C+D-E=2 737,10 [F]</t>
  </si>
  <si>
    <t>Potrubí</t>
  </si>
  <si>
    <t>30</t>
  </si>
  <si>
    <t>87433</t>
  </si>
  <si>
    <t>POTRUBÍ Z TRUB PLASTOVÝCH ODPADNÍCH DN DO 150MM</t>
  </si>
  <si>
    <t>DN 150, SN8  
VČETNĚ NAVRTÁNÍ OTVORŮ PRO ZAÚSTĚNÍ DO KANALIZACE</t>
  </si>
  <si>
    <t>přípojky UV 
přípojka km 0.31174: 1.10=1,10 [A] 
přípojka km 0.34754: 3.23=3,23 [B] 
přípojka km 0.36168: 3.18=3,18 [C] 
přípojka km 0.37745: 3.10=3,10 [D] 
přípojka km 0.40170: 3.30=3,30 [E] 
přípojka km 0.42230: 3.53=3,53 [F] 
přípojka km 0.42761: 6.44=6,44 [G] 
přípojka km 0.43644: 3.44=3,44 [H] 
přípojka km 0.53058: 4.02=4,02 [I] 
přípojka km 0.56619: 2.36=2,36 [J] 
přípojka km 0.57933: 5.54=5,54 [K] 
přípojka km 0.61189: 6.29=6,29 [L] 
Celkem: A+B+C+D+E+F+G+H+I+J+K+L=45,53 [M]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</si>
  <si>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</si>
  <si>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31</t>
  </si>
  <si>
    <t>895822</t>
  </si>
  <si>
    <t>DRENÁŽNÍ ŠACHTICE KONTROLNÍ Z PLAST DÍLCŮ ŠK 80</t>
  </si>
  <si>
    <t>KDŠ VČETNĚ PŘÍPADNÉHO NAVRTÁNÍ OTVORŮ PRO ZAÚSTĚNÍ TRATIVODŮ</t>
  </si>
  <si>
    <t>na trativodu 3ks=3,00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</si>
  <si>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</si>
  <si>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32</t>
  </si>
  <si>
    <t>89712</t>
  </si>
  <si>
    <t>VPUSŤ KANALIZAČNÍ ULIČNÍ KOMPLETNÍ Z BETONOVÝCH DÍLCŮ</t>
  </si>
  <si>
    <t>UV vč. PŘÍPADNÉHO NAVRTÁNÍ OTVORŮ PRO ZAÚSTĚNÍ TRATIVODŮ  
LOŽE Z BETONU C20/25n - XF3  tl. 0.10m  
LITINOVÁ MŘÍŽ</t>
  </si>
  <si>
    <t>vlevo: 10ks=10,00 [A] 
vpravo: 4ks=4,00 [B] 
Celkem A+B=14,00 [C]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</si>
  <si>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</si>
  <si>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33</t>
  </si>
  <si>
    <t>915401</t>
  </si>
  <si>
    <t>VODOROVNÉ DOPRAVNÍ ZNAČENÍ BETON PREFABRIK - DODÁVKA A POKLÁDKA</t>
  </si>
  <si>
    <t>odměřeno digitálně ze situace 
vlevo 
podél komunikace: 429.00m*0.25m=107,25 [A] 
zaústění do průlehů: 14ks*0.5m*0.7=4,90 [B] 
vpravo 
podél komunikace: 503.00m*0.25m=125,75 [C] 
zaústění do průlehů: 6ks*0.5m*0.7m=2,10 [D] 
Celkem: A+B+C+D=240,00 [E]</t>
  </si>
  <si>
    <t>zahrnuje dodávku betonových prefabrikátů a jejich osazení do předepsaného lože</t>
  </si>
  <si>
    <t>34</t>
  </si>
  <si>
    <t>917223</t>
  </si>
  <si>
    <t>SILNIČNÍ A CHODNÍKOVÉ OBRUBY Z BETONOVÝCH OBRUBNÍKŮ ŠÍŘ 100MM</t>
  </si>
  <si>
    <t>SILNIČNÍ OBRUBNÍK šíř. 80mm  
LOŽE C20/25n - XF3 tl. min. 0.10m</t>
  </si>
  <si>
    <t>odměřeno digitálně ze situace 
vlevo 
podél komunikace: 23.00m=23,00 [A] 
zaústění do průlehů: 29.00m=29,00 [B] 
vpravo 
podél komunikace: 175.00m=175,00 [C] 
zaústění do průlehů: 13.00m=13,00 [D] 
Celkem: A+B+C+D=240,00 [E]</t>
  </si>
  <si>
    <t>Položka zahrnuje:  
dodání a pokládku betonových obrubníků o rozměrech předepsaných zadávací dokumentací betonové lože i boční betonovou opěrku.</t>
  </si>
  <si>
    <t>35</t>
  </si>
  <si>
    <t>917224</t>
  </si>
  <si>
    <t>SILNIČNÍ A CHODNÍKOVÉ OBRUBY Z BETONOVÝCH OBRUBNÍKŮ ŠÍŘ 150MM</t>
  </si>
  <si>
    <t>SILNIČNÍ OBRUBNÍK šíř. 150mm  
LOŽE C20/25n - XF3 tl. min. 0.10m</t>
  </si>
  <si>
    <t>odměřeno digitálně ze situace 
vlevo: 294.00m=294,00 [A] 
vpravo: 264.00m=264,00 [B] 
Celkem: A+B=558,00 [C]</t>
  </si>
  <si>
    <t>36</t>
  </si>
  <si>
    <t>NÁJEZDOVÝ OBRUBNÍK  
LOŽE C20/25n - XF3 tl. 0.10m</t>
  </si>
  <si>
    <t>odměřeno digitálně ze situace 
vlevo: 78.00m=78,00 [A] 
vpravo: 54.00m=54,00 [B] 
Celkem: A+B=132,00 [C]</t>
  </si>
  <si>
    <t>37</t>
  </si>
  <si>
    <t>91725</t>
  </si>
  <si>
    <t>NÁSTUPIŠTNÍ OBRUBNÍKY BETONOVÉ</t>
  </si>
  <si>
    <t>OBRUBNÍK HK BEZBARIÉROVÝ (KASSELSKÝ OBRUBNÍK)  
LOŽE C20/25n - XF3 tl. min. 0.15m</t>
  </si>
  <si>
    <t>odměřeno digitálně ze situace 
vlevo včetně náběhů 2x1m: 2+13.00m=15,00 [A] 
vpravo včetně náběhů 2x1m: 2+14.00m=16,00 [B] 
Celkem: A+B=31,00 [C]</t>
  </si>
  <si>
    <t>38</t>
  </si>
  <si>
    <t>931326</t>
  </si>
  <si>
    <t>TĚSNĚNÍ DILATAČ SPAR ASF ZÁLIVKOU MODIFIK PRŮŘ DO 800MM2</t>
  </si>
  <si>
    <t>TYP N2</t>
  </si>
  <si>
    <t>položka zahrnuje dodávku a osazení předepsaného materiálu, očištění ploch spáry před úpravou, očištění okolí spáry po úpravě  
nezahrnuje těsnící profil</t>
  </si>
  <si>
    <t>39</t>
  </si>
  <si>
    <t>966346</t>
  </si>
  <si>
    <t>BOURÁNÍ PROPUSTŮ Z TRUB DN DO 400MM</t>
  </si>
  <si>
    <t>ULOŽENÍ NA TRVALOU SKLÁDKU  
ZAHRNUJE DOPRAVU A POPLATKY ZA SKLÁDKU</t>
  </si>
  <si>
    <t>odsttranění stávajících betonových propustků 
km 0.615 
6m=6,00 [A] 
km 0.625 
6m=6,00 [B] 
Celkem A+B=12,00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</si>
  <si>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</si>
  <si>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102</t>
  </si>
  <si>
    <t>Trvalé dopravní značení - intravilán</t>
  </si>
  <si>
    <t>914111</t>
  </si>
  <si>
    <t>DOPRAVNÍ ZNAČKY ZÁKLADNÍ VELIKOSTI OCELOVÉ NEREFLEXNÍ - DOD A MONTÁŽ</t>
  </si>
  <si>
    <t>IS 24c - 10 ks=10,00 [A]</t>
  </si>
  <si>
    <t>položka zahrnuje:  
- dodávku a montáž značek v požadovaném provedení</t>
  </si>
  <si>
    <t>914113</t>
  </si>
  <si>
    <t>DOPRAVNÍ ZNAČKY ZÁKLADNÍ VELIKOSTI OCELOVÉ NEREFLEXNÍ - DEMONTÁŽ</t>
  </si>
  <si>
    <t>A12b - 2 ks=2,00 [A] 
P2 - 3 ks=3,00 [B] 
P4 - 3 ks=3,00 [C] 
B4 - 1 ks=1,00 [D] 
IZ 4a - 1 ks=1,00 [E] 
IZ 4b - 1 ks=1,00 [F] 
IJ 4b - 1 ks=1,00 [G] 
E 13 - 1 ks=1,00 [H] 
IS 24c - 10 ks =10,00 [I] 
Celkem: A+B+C+D+E+F+G+H+I=23,00 [J]</t>
  </si>
  <si>
    <t>Položka zahrnuje odstranění, demontáž a odklizení materiálu s odvozem na předepsané  
místo</t>
  </si>
  <si>
    <t>914121</t>
  </si>
  <si>
    <t>DOPRAVNÍ ZNAČKY ZÁKLADNÍ VELIKOSTI OCELOVÉ FÓLIE TŘ 1 - DODÁVKA A MONTÁŽ</t>
  </si>
  <si>
    <t>P6 - 1 ks =1,00 [A] 
IJ 4b - 1 ks=1,00 [B] 
IP 12 - 1 ks=1,00 [C] 
A12b - 2 ks=2,00 [D] 
P2 - 3 ks=3,00 [E] 
P4 - 2 ks=2,00 [F] 
B4 - 1 ks=1,00 [G] 
IZ 4a - 1 ks=1,00 [H] 
IZ 4b - 1 ks=1,00 [I] 
IJ 4b - 1 ks=1,00 [J] 
E 13 - 1 ks=1,00 [K] 
IP 11b - 1 ks=1,00 [M] 
Celkem: A+B+C+D+E+F+G+H+I+J+K+M=16,00 [N]</t>
  </si>
  <si>
    <t>914921</t>
  </si>
  <si>
    <t>SLOUPKY A STOJKY DOPRAVNÍCH ZNAČEK Z OCEL TRUBEK DO PATKY - DODÁVKA A MONTÁŽ</t>
  </si>
  <si>
    <t>13 ks =13,00 [A]</t>
  </si>
  <si>
    <t>položka zahrnuje:  
- sloupky a upevňovací zařízení včetně jejich osazení (betonová patka, zemní práce)</t>
  </si>
  <si>
    <t>Zastavkový označník pro znáčku IJ4b</t>
  </si>
  <si>
    <t>2 ks =2,00 [A]</t>
  </si>
  <si>
    <t>915111</t>
  </si>
  <si>
    <t>VODOROVNÉ DOPRAVNÍ ZNAČENÍ BARVOU HLADKÉ - DODÁVKA A POKLÁDKA</t>
  </si>
  <si>
    <t>V 10a - 13*2 m *0.125 m=3,25 [A] m2 
V 10c - 30,5 m*0,125 m=3,81 [B] m2 
V 2b - 43 m*0,125 m/2=2,69 [C] m2 
Celkem: A+B+C=9,75 [D]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</si>
  <si>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</si>
  <si>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</si>
  <si>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</si>
  <si>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vodicí pás pro nevidomé</t>
  </si>
  <si>
    <t>14*0.5=7,00 [A]</t>
  </si>
  <si>
    <t>91551</t>
  </si>
  <si>
    <t>VODOROVNÉ DOPRAVNÍ ZNAČENÍ - PŘEDEM PŘIPRAVENÉ SYMBOLY</t>
  </si>
  <si>
    <t>V10f - 1 ks=1,00 [A] 
V11a - 2 ks=2,00 [B] 
Celkem: A+B=3,00 [C]</t>
  </si>
  <si>
    <t>položka zahrnuje:  
- dodání a pokládku předepsaného symbolu  
- zahrnuje předznačení a reflexní úpravu</t>
  </si>
  <si>
    <t>SO 103</t>
  </si>
  <si>
    <t>Dočasné dopravní značení - DIO intravilán</t>
  </si>
  <si>
    <t>914122</t>
  </si>
  <si>
    <t>DOPRAVNÍ ZNAČKY ZÁKLADNÍ VELIKOSTI OCELOVÉ FÓLIE TŘ 1 - MONTÁŽ S PŘEMÍSTĚNÍM</t>
  </si>
  <si>
    <t>instalace provizorních dopravních značek na místa dle projektu - B1, E13, IP10a, IJ4b, IS11b, IS11c, E3a</t>
  </si>
  <si>
    <t>5+5+6+2+4+10+3=35,00 [A]</t>
  </si>
  <si>
    <t>položka zahrnuje:  
- dopravu demontované značky z dočasné skládky  
- osazení a montáž značky na místě určeném projektem  
- nutnou opravu poškozených částí nezahrnuje dodávku značky</t>
  </si>
  <si>
    <t>914123</t>
  </si>
  <si>
    <t>DOPRAVNÍ ZNAČKY ZÁKLADNÍ VELIKOSTI OCELOVÉ FÓLIE TŘ 1 - DEMONTÁŽ</t>
  </si>
  <si>
    <t>demontáž provizorních dopravních značek po ukončení prací</t>
  </si>
  <si>
    <t>z pol. č. 914122 
35=35,00 [A]</t>
  </si>
  <si>
    <t>914129</t>
  </si>
  <si>
    <t>DOPRAV ZNAČKY ZÁKLAD VEL OCEL FÓLIE TŘ 1 - NÁJEMNÉ</t>
  </si>
  <si>
    <t>KOMPLET</t>
  </si>
  <si>
    <t>nájemné za provizorní dopravní značení po celou dobu stavby</t>
  </si>
  <si>
    <t>počet ks z pol. č. 914122; doba nájmu dle harmonogramu 
35 ks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</si>
  <si>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</si>
  <si>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</si>
  <si>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</si>
  <si>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instalace provizorních dopravních značek na místa dle projektu - IP22, IS11a</t>
  </si>
  <si>
    <t>5+1=6,00 [A]</t>
  </si>
  <si>
    <t>914423</t>
  </si>
  <si>
    <t>DOPRAVNÍ ZNAČKY 100X150CM OCELOVÉ FÓLIE TŘ 1 - DEMONTÁŽ</t>
  </si>
  <si>
    <t>demontáž provizorních dopravních značek IP22 a IS11a po ukončení prací</t>
  </si>
  <si>
    <t>z pol. č. 914422 
6=6,00 [A]</t>
  </si>
  <si>
    <t>914429</t>
  </si>
  <si>
    <t>DOPRAV ZNAČ 100X150CM OCEL FÓLIE TŘ 1 - NÁJEMNÉ</t>
  </si>
  <si>
    <t>počet ks z pol. č. 914422; doba nájmu dle harmonogramu 
6 ks</t>
  </si>
  <si>
    <t>914952</t>
  </si>
  <si>
    <t>SLOUPKY A STOJKY DZ Z JÄKL PROF PRO OCEL STOJAN MONT S PŘESUN</t>
  </si>
  <si>
    <t>sloupky pro provizorní dopravní značení, upevnění do podkladních desek</t>
  </si>
  <si>
    <t>z pol. č. 916712 
41=41,00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</si>
  <si>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</si>
  <si>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</si>
  <si>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</si>
  <si>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demontáž sloupků po ukončení prací</t>
  </si>
  <si>
    <t>z pol. č. 914952 
41=41,00 [A]</t>
  </si>
  <si>
    <t>914959</t>
  </si>
  <si>
    <t>SLOUP A STOJKY DZ Z JÄKL PRO OCEL STOJAN NÁJEMNÉ</t>
  </si>
  <si>
    <t>nájemné sloupků pro provizorní dopravní značení po celou dobu stavby</t>
  </si>
  <si>
    <t>počet ks z pol. č. 914952; doba nájmu dle harmonogramu 
41 ks</t>
  </si>
  <si>
    <t>položka zahrnuje sazbu za pronájem dopravních značek a zařízení. Počet měrných jednotek se určí jako součin počtu sloupků a počtu dní použití</t>
  </si>
  <si>
    <t>916312</t>
  </si>
  <si>
    <t>DOPRAVNÍ ZÁBRANY Z2 S FÓLIÍ TŘ 1 - MONTÁŽ S PŘESUNEM</t>
  </si>
  <si>
    <t>instalace provizorních dopravních zábran Z2 na místa dle projektu</t>
  </si>
  <si>
    <t>5=5,00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</si>
  <si>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</si>
  <si>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</si>
  <si>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</si>
  <si>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demontáž provizorních dopravních zábran Z2 po ukončení prací</t>
  </si>
  <si>
    <t>z pol. č. 916312 
5=5,00 [A]</t>
  </si>
  <si>
    <t>Položka zahrnuje odstranění, demontáž a odklizení zařízení s odvozem na předepsané místo</t>
  </si>
  <si>
    <t>916319</t>
  </si>
  <si>
    <t>DOPRAVNÍ ZÁBRANY Z2 - NÁJEMNÉ</t>
  </si>
  <si>
    <t>počet ks z pol. č. 916312; doba nájmu dle harmonogramu 
5 ks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</si>
  <si>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</si>
  <si>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</si>
  <si>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</si>
  <si>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>podkladní desky pro upevnění sloupků provizorního dopravního značení a zábran</t>
  </si>
  <si>
    <t>5*3+26=41,00 [A]</t>
  </si>
  <si>
    <t>916713</t>
  </si>
  <si>
    <t>UPEVŇOVACÍ KONSTR - PODKLADNÍ DESKA POD 28KG - DEMONTÁŽ</t>
  </si>
  <si>
    <t>demontáž podkladních desek po ukončení prací</t>
  </si>
  <si>
    <t>916719</t>
  </si>
  <si>
    <t>UPEVŇOVACÍ KONSTR - PODKLAD DESKA POD 28KG - NÁJEMNÉ</t>
  </si>
  <si>
    <t>nájemné za podkladní desky</t>
  </si>
  <si>
    <t>počet ks z pol. č. 916712; doba nájmu dle harmonogramu 
41 ks*143 dní=5 863,00 [A]</t>
  </si>
  <si>
    <t>SO 340</t>
  </si>
  <si>
    <t>Přeložka vodovodu PVC DN100 SDR17 - intravilán</t>
  </si>
  <si>
    <t>-nevhodná zemina</t>
  </si>
  <si>
    <t>viz položka 13273.R 
1213,48m3*1,6=1 941,57 [A]</t>
  </si>
  <si>
    <t>01431</t>
  </si>
  <si>
    <t>POPLATKY ZA VYPUŠTĚNOU VODU</t>
  </si>
  <si>
    <t>zahrnuje náklady majiteli za způsobernou ztrátu</t>
  </si>
  <si>
    <t>01441</t>
  </si>
  <si>
    <t>POPLATKY ZA NÁHRADNÍ ZÁSOBOVÁNÍ VODOU</t>
  </si>
  <si>
    <t>-veškerá zařízení pro náhradní zásobování pitnou vodou  
-položení provizorního povrchového řadu PE d63 s vysazením odbočných T-tvarovek s uzávěry a přepojení dimenze 1" na stávající vodovodní přípojky</t>
  </si>
  <si>
    <t>zahrnuje náklady na náhradní zásobení</t>
  </si>
  <si>
    <t>-nevhodná zemina - odvoz na trvalou skládku</t>
  </si>
  <si>
    <t>Přeložka vodovodu 
délka*šířka výkopu*hloubka (po odstranění vrstev viz.SO020 Příprava území) 
354,5*1,3*1,7=783,45 [A] 
s chráničkou a přesahem 
délka*šířka výkopu*hloubka (po odstranění vrstev viz.SO020 Příprava území) 
38,5*1,45*1,55=86,53 [B] 
Přípojky 
délka*šířka výkopu*hloubka 
229*1*1,5=343,50 [C] 
A+B+C=1 213,48 [D]</t>
  </si>
  <si>
    <t>A</t>
  </si>
  <si>
    <t>-zásyp v komunikaci  
-zásyp z drceného kameniva 0/63</t>
  </si>
  <si>
    <t>Přeložka vodovodu 
výkop - lože - obsyp bez potrubí 
86,53-5,57-28,81=52,15 [A] 
Přípojky  
zásyp v místě komunikace, parkovacích stání 
120,95=120,95 [B] 
A+B=173,10 [C]</t>
  </si>
  <si>
    <t>B</t>
  </si>
  <si>
    <t>-zásyp v místě zeleně a chodníků  
-mat. min. málo vhodný dle ČSN 73 6133</t>
  </si>
  <si>
    <t>Přeložka vodovodu 
výkop - lože - obsyp 
783,45-46,09-184,34=553,02 [A] 
Vodovodní přípojky v zeleném páse a chodníku 
130,94=130,94 [B] 
A+B=683,96 [C]</t>
  </si>
  <si>
    <t>-písek fr. 0/8</t>
  </si>
  <si>
    <t>Přípojky  
délka*šířka rýhy*tloušťka 
229*1*0,3=68,70 [A] 
Vodovod 
délka*šířka rýhy*tloušťka 
354,5*1,3*0,4=184,34 [B] 
s chráničkou a přesahem 
délka*šířka rýhy*tloušťka-potrubí 
38,5*1,45*0,55-3,14*0,125*0,125*38,5=28,81 [C] 
A+B+C=281,85 [D]</t>
  </si>
  <si>
    <t>451314</t>
  </si>
  <si>
    <t>PODKLADNÍ A VÝPLŇOVÉ VRSTVY Z PROSTÉHO BETONU C25/30</t>
  </si>
  <si>
    <t>Betonové bloky.</t>
  </si>
  <si>
    <t>4 ks 
4*0,75=3,00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</si>
  <si>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</si>
  <si>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-lože tl. 0,1 m  
-písek fr. 0/8</t>
  </si>
  <si>
    <t>Přípojky  
délka*šířka rýhy*tloušťka 
229*1*0,1=22,90 [A] 
Vodovod 
délka*šířka rýhy*tloušťka 
354,5*1,3*0,1=46,09 [B] 
s chráničkou a přesahem 
délka*šířka rýhy*tloušťka 
38,5*1,45*0,1=5,58 [C] 
A+B+C=74,57 [D]</t>
  </si>
  <si>
    <t>85127</t>
  </si>
  <si>
    <t>POTRUBÍ Z TRUB LITINOVÝCH TLAKOVÝCH HRDLOVÝCH DN DO 100MM - TVAROVKY</t>
  </si>
  <si>
    <t>KS</t>
  </si>
  <si>
    <t>Tvarovky s jištěním proti posunu,  
-Oblouk 11°, DN100  
-koleno 30°, DN100  
-koleno 45°, DN100  
-oblouk přírubový 11°, DN100  
-MMA-KUS DN100/80  
-T-KUS přírubový 100/100  
-speciální příruba s koncovkou pro PVC D110  
-spojka DN100, propojení stávajícího a nového potrubí</t>
  </si>
  <si>
    <t>21=21,00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</si>
  <si>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</si>
  <si>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85226</t>
  </si>
  <si>
    <t>POTRUBÍ Z TRUB LITINOVÝCH TLAKOVÝCH PŘÍRUBOVÝCH DN DO 80MM - TVAROVKY</t>
  </si>
  <si>
    <t>-TP KUS DN80  
-patkové koleno přírubové 90°, DN80</t>
  </si>
  <si>
    <t>87127</t>
  </si>
  <si>
    <t>POTRUBÍ Z TRUB PLASTOVÝCH TLAKOVÝCH HRDLOVÝCH DN DO 100MM</t>
  </si>
  <si>
    <t>PVC (mo) De110x3,1 mm</t>
  </si>
  <si>
    <t>Potrubí přeložky 
393=393,00 [A]</t>
  </si>
  <si>
    <t>87313</t>
  </si>
  <si>
    <t>POTRUBÍ Z TRUB PLASTOVÝCH TLAKOVÝCH SVAŘOVANÝCH DN DO 25MM</t>
  </si>
  <si>
    <t>přípojky, LDPE D32x4,4 mm</t>
  </si>
  <si>
    <t>Potrubí přípojek 
229=229,00 [A]</t>
  </si>
  <si>
    <t>87644</t>
  </si>
  <si>
    <t>CHRÁNIČKY Z TRUB PLASTOVÝCH DN DO 250MM</t>
  </si>
  <si>
    <t>Chráničky PE100 RC DN250, SDR11</t>
  </si>
  <si>
    <t>Potrubí pro chráničky 
36=36,00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</si>
  <si>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</si>
  <si>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87827</t>
  </si>
  <si>
    <t>NASUNUTÍ PLAST TRUB DN DO 100MM DO CHRÁNIČKY</t>
  </si>
  <si>
    <t>36=36,00 [A]</t>
  </si>
  <si>
    <t>položka zahrnuje:  
pojízdná sedla (objímky)  
případně předepsané utěsnění konců chráničky  
nezahrnuje dodávku potrubí</t>
  </si>
  <si>
    <t>891126</t>
  </si>
  <si>
    <t>ŠOUPÁTKA DN DO 80MM</t>
  </si>
  <si>
    <t>U hydrantů. S trojnásobnou ucpávkou vřetene.</t>
  </si>
  <si>
    <t>3=3,00 [A]</t>
  </si>
  <si>
    <t>- Položka zahrnuje kompletní montáž dle technologického předpisu, dodávku armatury, veškerou mimostaveništní a vnitrostaveništní dopravu.</t>
  </si>
  <si>
    <t>891127</t>
  </si>
  <si>
    <t>ŠOUPÁTKA DN DO 100MM</t>
  </si>
  <si>
    <t>891426</t>
  </si>
  <si>
    <t>HYDRANTY PODZEMNÍ DN 80MM</t>
  </si>
  <si>
    <t>Hydrant DN80 s jednoduchým uzávěrem, včetně hydrantového poklopu.</t>
  </si>
  <si>
    <t>Hydranty H1, H2, H3 
3=3,00 [A]</t>
  </si>
  <si>
    <t>891926</t>
  </si>
  <si>
    <t>ZEMNÍ SOUPRAVY DN DO 80MM S POKLOPEM</t>
  </si>
  <si>
    <t>891927</t>
  </si>
  <si>
    <t>ZEMNÍ SOUPRAVY DN DO 100MM S POKLOPEM</t>
  </si>
  <si>
    <t>899308</t>
  </si>
  <si>
    <t>DOPLŇKY NA POTRUBÍ - SIGNALIZAČ VODIČ</t>
  </si>
  <si>
    <t>vodovod 
393=393,00 [A] 
přípojky 
229=229,00 [B] 
A+B=622,00 [C]</t>
  </si>
  <si>
    <t>- Položka zahrnuje veškerý materiál, výrobky a polotovary, včetně mimostaveništní a  
vnitrostaveništní dopravy (rovněž přesuny), včetně naložení a složení,případně s uložením.  
- položka signalizační vodič zahrnuje i kontrolní vývody.</t>
  </si>
  <si>
    <t>899309</t>
  </si>
  <si>
    <t>DOPLŇKY NA POTRUBÍ - VÝSTRAŽNÁ FÓLIE</t>
  </si>
  <si>
    <t>- Položka zahrnuje veškerý materiál, výrobky a polotovary, včetně mimostaveništní a  
vnitrostaveništní dopravy (rovněž přesuny), včetně naložení a složení,případně s uložením.</t>
  </si>
  <si>
    <t>89944</t>
  </si>
  <si>
    <t>VÝŘEZ, VÝSEK, ÚTES NA POTRUBÍ DN DO 200MM</t>
  </si>
  <si>
    <t>Napojení na stávající potrubí. Přepojení větví v km 0,435 a v km 0,567.</t>
  </si>
  <si>
    <t>4=4,00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</si>
  <si>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</si>
  <si>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899611</t>
  </si>
  <si>
    <t>TLAKOVÉ ZKOUŠKY POTRUBÍ DN DO 80MM</t>
  </si>
  <si>
    <t>přípojky</t>
  </si>
  <si>
    <t>229=229,00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</si>
  <si>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</si>
  <si>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899621</t>
  </si>
  <si>
    <t>TLAKOVÉ ZKOUŠKY POTRUBÍ DN DO 100MM</t>
  </si>
  <si>
    <t>393=393,00 [A]</t>
  </si>
  <si>
    <t>89971</t>
  </si>
  <si>
    <t>PROPLACH A DEZINFEKCE VODOVODNÍHO POTRUBÍ DN DO 80MM</t>
  </si>
  <si>
    <t>- napuštění a vypuštění vody, dodání vody a dezinfe ního prostředku, bakteriologický rozbor  
vody.</t>
  </si>
  <si>
    <t>89972</t>
  </si>
  <si>
    <t>PROPLACH A DEZINFEKCE VODOVODNÍHO POTRUBÍ DN DO 100MM</t>
  </si>
  <si>
    <t>899901</t>
  </si>
  <si>
    <t>PŘEPOJENÍ PŘÍPOJEK</t>
  </si>
  <si>
    <t>Součástí je navrtávací pas, uzavírací armatura (systém ZAK od HAWLE) včetně zemních souprav a poklopů . Potrubí přípojky dle položky 87313.</t>
  </si>
  <si>
    <t>23=23,00 [A]</t>
  </si>
  <si>
    <t>položka zahrnuje řez na potrubí, dodání a osazení příslušných tvarovek a armatur</t>
  </si>
  <si>
    <t>93658</t>
  </si>
  <si>
    <t>OCHRANNÉ TYČOVÉ ZNAKY - ORIENTAČNÍ SLOUPKY</t>
  </si>
  <si>
    <t>4 ks orientačního sloupku s tabulkou 1 ks tabulka</t>
  </si>
  <si>
    <t>96911</t>
  </si>
  <si>
    <t>VYBOURÁNÍ POTRUBÍ DN DO 50MM VODOVODNÍCH</t>
  </si>
  <si>
    <t>stávající přípojky  
včetně poplatku za skládku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</si>
  <si>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</si>
  <si>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96912</t>
  </si>
  <si>
    <t>VYBOURÁNÍ POTRUBÍ DN DO 100MM VODOVODNÍCH</t>
  </si>
  <si>
    <t>Stávající potrubí bude podle potřeby vyjmuto (včetně poplatku za skládku) nebo zafoukáno popílko cementovou směsí.</t>
  </si>
  <si>
    <t>SO 501</t>
  </si>
  <si>
    <t>Přeložka STL plynovodu</t>
  </si>
  <si>
    <t>dle pol.č.13173.R 
121.63m3*1.6t/m3=194,61 [A] 
dle pol.č. 13273.R 
495.42m3*1.6t/m3=792,67 [B] 
Celkem: A+B=987,28 [C]</t>
  </si>
  <si>
    <t>02950</t>
  </si>
  <si>
    <t>OSTATNÍ POŽADAVKY - POSUDKY, KONTROLY, REVIZNÍ ZPRÁVY</t>
  </si>
  <si>
    <t>Revize STL Plynovodu 
1=1,00 [A]</t>
  </si>
  <si>
    <t>Revize STL Přípojek 
22=22,00 [A]</t>
  </si>
  <si>
    <t>03730</t>
  </si>
  <si>
    <t>POMOC PRÁCE ZAJIŠŤ NEBO ZŘÍZ OCHRANU INŽENÝRSKÝCH SÍTÍ</t>
  </si>
  <si>
    <t>DOČASNÉ ZAJIŠTĚNÍ KABELŮ A KABELOVÝCH TRATÍ ZE 3 VOLNĚ LOŽENÝCH KABELŮ</t>
  </si>
  <si>
    <t>50m=50,00 [A]</t>
  </si>
  <si>
    <t>12993</t>
  </si>
  <si>
    <t>ČIŠTĚNÍ POTRUBÍ DN DO 200MM</t>
  </si>
  <si>
    <t>115+420+220+250=1 005,00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</si>
  <si>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</si>
  <si>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ODPLYNĚNÍ A INERTIZACE VYBOURANÉHO POTRUBÍ</t>
  </si>
  <si>
    <t>380+25+210=615,00 [A]</t>
  </si>
  <si>
    <t>MONTÁŽNÍ JÁMY 
"jáma pro vysazení přípojky - dlažba " 
1.4*((1.2+0.063+0.3)-0.25)*1.4*22=56,62 [A] 
"jáma pro stlačení - dlažba" 
1.4*((1.2+0.063+0.3)-0.25)*1.0*14=25,73 [B] 
"jáma pro stlačení - asfalt" 
1.4*((1.2+0.063+0.3)-0.45)*1.0*13=20,26 [C] 
"jáma pro odpoj/propoj - dlažba" 
1.4*((1.2+0.063+0.3)-0.25)*1.4*4=10,29 [D] 
"jáma pro odpoj/propoj - asfalt" 
1.4*((1.2+0.063+0.3)-0.45)*1.4*4=8,73 [E] 
CELKEM A+B+C+D+E=121,63 [F]</t>
  </si>
  <si>
    <t>PLYNOVODY   
"rýha nový plynovod - dlažba"   
0.8*((1.2+0.063+0.1)-0.25)*(180.0-(1.4*22)-(1.0*14)-(1.4*4))=115,40 [A] 
"rýha nový plynovod - asfalt"   
0.8*((1.2+0.063+0.1)-0.45)*(180-(1.0*13)-(1.4*4))=117,89 [B] 
"rýha nový plynovod (změna dn) - asfalt"   
0.8*((1.2+0.063+0.1)-0.45)*30=21,91 [C] 
"rýha nový plynovod- zeleň"   
0.8*((1.2+0.063+0.1)-0.15)*20=19,41 [D] 
"rýha demontáž plynovod- zeleň"   
0.6*((1.0+0.063)-0.15)*180.0=98,60 [E] 
"PŘÍPOJKY"   
"rýha nová přípojka - dlažba"   
0.8*((1.2+0.05+0.1)-0.25)*(34.0-(0.7*19))=18,22 [F] 
"rýha nová přípojka - asfalt"   
0.8*((1.2+0.05+0.1)-0.45)*(60.0-(0.7*3))=41,69 [G] 
"rýha nová přípojka - zeleň"   
0.8*((1.2+0.05+0.1)-0.15)*(65.6-(0.7*1))=62,30 [H] 
CELKEM A+B+C+D+E+F+G+H=495,42 [I]</t>
  </si>
  <si>
    <t>17120</t>
  </si>
  <si>
    <t>ULOŽENÍ SYPANINY DO NÁSYPŮ A NA SKLÁDKY BEZ ZHUTNĚNÍ</t>
  </si>
  <si>
    <t>nevhodná zemina z pol.č.13173 
121.63m3=121,63 [A] 
nevhodná zemina z pol.č.13273 
495.42m3=495,42 [B] 
CELKEM A+B=617,05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</si>
  <si>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</si>
  <si>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617.05-(53.6+160.8)=402,65 [A]</t>
  </si>
  <si>
    <t>ŠP fr. 0/16</t>
  </si>
  <si>
    <t>0.8*(0.1+0.2)*(420.0+250.0)=160,80 [A]</t>
  </si>
  <si>
    <t>0.8*(420.0+250.0)=536,00 [A]</t>
  </si>
  <si>
    <t>ŠTĚRKOPÍSEK</t>
  </si>
  <si>
    <t>0.1*0.8*(420+250)=53,60 [A]</t>
  </si>
  <si>
    <t>87314</t>
  </si>
  <si>
    <t>POTRUBÍ Z TRUB PLASTOVÝCH TLAKOVÝCH SVAŘOVANÝCH DN DO 40MM</t>
  </si>
  <si>
    <t>TRUBKA PE-HD, SDR11, PE100-RC  
DN 32mm en 3.0mm  
VČETNĚ ODVZDUŠNĚNÍ A NAPUŠTĚNÍ PLYNEM</t>
  </si>
  <si>
    <t>250m=250,00 [A]</t>
  </si>
  <si>
    <t>TRUBKA PE-HD, SDR11, PE100-RC  
DN 32mm en 3.0mm</t>
  </si>
  <si>
    <t>1.5m=1,50 [A]</t>
  </si>
  <si>
    <t>87315</t>
  </si>
  <si>
    <t>POTRUBÍ Z TRUB PLASTOVÝCH TLAKOVÝCH SVAŘOVANÝCH DN DO 50MM</t>
  </si>
  <si>
    <t>PE DN50  
VČETNĚ MONTÁŽE A DEMONTÁŽE</t>
  </si>
  <si>
    <t>bypass STL 
30m=30,00 [A]</t>
  </si>
  <si>
    <t>87326</t>
  </si>
  <si>
    <t>POTRUBÍ Z TRUB PLASTOVÝCH TLAKOVÝCH SVAŘOVANÝCH DN DO 80MM</t>
  </si>
  <si>
    <t>TRUBKA PE-HD, SDR11, PE100-RC  
DN 63mm en 5.8mm</t>
  </si>
  <si>
    <t>420m=420,00 [A]</t>
  </si>
  <si>
    <t>87615</t>
  </si>
  <si>
    <t>CHRÁNIČKY Z TRUB PLAST DN DO 50MM</t>
  </si>
  <si>
    <t>OCHRANÉ POTRUBÍ ČERNÉ S ORANŽOVÝMI PRUHY DN50, en 4.6mm</t>
  </si>
  <si>
    <t>220m=220,00 [A]</t>
  </si>
  <si>
    <t>87633</t>
  </si>
  <si>
    <t>CHRÁNIČKY Z TRUB PLASTOVÝCH DN DO 150MM</t>
  </si>
  <si>
    <t>OCHRANÉ POTRUBÍ ČERNÉ S ORANŽOVÝMI PRUHY DN110, en 6.3mm</t>
  </si>
  <si>
    <t>115m=115,00 [A]</t>
  </si>
  <si>
    <t>87814</t>
  </si>
  <si>
    <t>NASUNUTÍ PLAST TRUB DN DO 40MM DO CHRÁNIČKY</t>
  </si>
  <si>
    <t>VČETNĚ UZAVÍRACÍCH MANŽET A UPÍNACÍCH PÁSKŮ</t>
  </si>
  <si>
    <t>dle pol.č. 87615 
220m=220,00 [A]</t>
  </si>
  <si>
    <t>87826</t>
  </si>
  <si>
    <t>NASUNUTÍ PLAST TRUB DN DO 80MM DO CHRÁNIČKY</t>
  </si>
  <si>
    <t>dle pol.č.: 87633 
115m=115,00 [A]</t>
  </si>
  <si>
    <t>ZAHRNUJE LITONOVÝ POKLOP - ULIČNÍ POKLOP OVÁLNÝ "PLYN"  
VČETNĚ PODKLADOVÉ DESKY</t>
  </si>
  <si>
    <t>2ks=2,00 [A]</t>
  </si>
  <si>
    <t>89911G</t>
  </si>
  <si>
    <t>LITINOVÝ POKLOP D400</t>
  </si>
  <si>
    <t>ULIČNÍ POKLOP OVÁLNÝ "PLYN" VČETNĚ PODKLADOVÉ DESKY</t>
  </si>
  <si>
    <t>1ks=1,00 [A]</t>
  </si>
  <si>
    <t>Položka zahrnuje dodávku a osazení předepsané mříže včetně rámu</t>
  </si>
  <si>
    <t>NA POTRUBÍ DN DO 150mm  
VČETNĚ UKONČENÍ V OBJEKTECH HUP</t>
  </si>
  <si>
    <t>670m=670,00 [A]</t>
  </si>
  <si>
    <t>PVC 34 cm</t>
  </si>
  <si>
    <t>625m=625,00 [A]</t>
  </si>
  <si>
    <t>VČETNĚ NATLAKOVÁNÍ PŘÍPOJEK</t>
  </si>
  <si>
    <t>STL Plynovod 
420m=420,00 [A] 
STL Přípojky 
250m=250,00 [B] 
CELKEM A+B=670,00 [C]</t>
  </si>
  <si>
    <t>96932</t>
  </si>
  <si>
    <t>VYBOURÁNÍ POTRUBÍ DN DO 100MM PLYNOVÝCH</t>
  </si>
  <si>
    <t>POTRUBÍ PE, DN32  
VČETNĚ ULOŽENÍ A POPLATKŮ NA SKLÁDKU</t>
  </si>
  <si>
    <t>210m=210,00 [A]</t>
  </si>
  <si>
    <t>POTRUBÍ PE, DN50  
VČETNĚ ULOŽENÍ A POPLATKŮ NA SKLÁDKU</t>
  </si>
  <si>
    <t>25m=25,00 [A]</t>
  </si>
  <si>
    <t>POTRUBÍ PE, DN63  
VČETNĚ ULOŽENÍ A POPLATKŮ NA SKLÁDKU</t>
  </si>
  <si>
    <t>380m=380,00 [A]</t>
  </si>
  <si>
    <t>SO 802a</t>
  </si>
  <si>
    <t>Náhradní výsadba - intravilán</t>
  </si>
  <si>
    <t>18311</t>
  </si>
  <si>
    <t>ZALOŽENÍ ZÁHONU PRO VÝSADBU</t>
  </si>
  <si>
    <t>založení záhonů v rovině</t>
  </si>
  <si>
    <t>32*(1,0*1,0)=32,00 [A]</t>
  </si>
  <si>
    <t>položka zahrnuje založení záhonu, urovnání, naložení a odvoz odpadu, to vše bez ohledu na sklon terénu</t>
  </si>
  <si>
    <t>18351</t>
  </si>
  <si>
    <t>CHEMICKÉ ODPLEVELENÍ</t>
  </si>
  <si>
    <t>v rovině 1,0*32=32,00 [A]</t>
  </si>
  <si>
    <t>položka zahrnuje celoplošný postřik a chemickou likvidace nežádoucích rostlin nebo jejích částí a zabránění jejich dalšímu růstu na urovnaném volném terénu</t>
  </si>
  <si>
    <t>18461</t>
  </si>
  <si>
    <t>MULČOVÁNÍ</t>
  </si>
  <si>
    <t>v rovině 32*(1,0*1,0)=32,00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</si>
  <si>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</si>
  <si>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18472</t>
  </si>
  <si>
    <t>OŠETŘENÍ DŘEVIN SOLITERNÍCH</t>
  </si>
  <si>
    <t>odplevelení s nakypřením, vypletí, řezem, hnojením, odstranění poškozených částí dřevin s případným složením odpadu na hromady, naložením na dopravní prostředek, odvozem a složením</t>
  </si>
  <si>
    <t>184B13</t>
  </si>
  <si>
    <t>VYSAZOVÁNÍ STROMŮ LISTNATÝCH S BALEM OBVOD KMENE DO 12CM, PODCHOZÍ VÝŠ MIN 2,2M</t>
  </si>
  <si>
    <t>listnaté stromy, 3x přesazované sazenice, výška kmene 230 cm, obvod kmene 10-12 cm, s balem, 10 kg kompostu, 5 tablet anorganického hnojiva, 200g půdního kondicionéru, 3 kůly, chránička, 50% výměna půdy ve výsodbové jamce</t>
  </si>
  <si>
    <t>v rovině 32=32,00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</si>
  <si>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</si>
  <si>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</si>
  <si>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</si>
  <si>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</si>
  <si>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SO 810a</t>
  </si>
  <si>
    <t>Vegetační úpravy - intravilán</t>
  </si>
  <si>
    <t>18241</t>
  </si>
  <si>
    <t>ZALOŽENÍ TRÁVNÍKU RUČNÍM VÝSEVEM</t>
  </si>
  <si>
    <t>plocha trávníku 1054=1 054,00 [A]</t>
  </si>
  <si>
    <t>Zahrnuje dodání předepsané travní směsi, její výsev na ornici, zalévání, první pokosení, to vše  
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</si>
  <si>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</si>
  <si>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</si>
  <si>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</si>
  <si>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1,5*1054=1 581,00 [A]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</si>
</sst>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63.75">
      <c r="A10" s="27" t="s">
        <v>40</v>
      </c>
      <c r="E10" s="28" t="s">
        <v>41</v>
      </c>
    </row>
    <row r="11" spans="1:5" ht="12.75">
      <c r="A11" s="29" t="s">
        <v>42</v>
      </c>
      <c r="E11" s="30" t="s">
        <v>43</v>
      </c>
    </row>
    <row r="12" spans="1:5" ht="12.75">
      <c r="A12" t="s">
        <v>44</v>
      </c>
      <c r="E12" s="28" t="s">
        <v>45</v>
      </c>
    </row>
    <row r="13" spans="1:16" ht="12.75">
      <c r="A13" s="19" t="s">
        <v>35</v>
      </c>
      <c s="23" t="s">
        <v>12</v>
      </c>
      <c s="23" t="s">
        <v>46</v>
      </c>
      <c s="19" t="s">
        <v>47</v>
      </c>
      <c s="24" t="s">
        <v>48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7.5">
      <c r="A14" s="27" t="s">
        <v>40</v>
      </c>
      <c r="E14" s="28" t="s">
        <v>49</v>
      </c>
    </row>
    <row r="15" spans="1:5" ht="12.75">
      <c r="A15" s="29" t="s">
        <v>42</v>
      </c>
      <c r="E15" s="30" t="s">
        <v>43</v>
      </c>
    </row>
    <row r="16" spans="1:5" ht="12.75">
      <c r="A16" t="s">
        <v>44</v>
      </c>
      <c r="E16" s="28" t="s">
        <v>45</v>
      </c>
    </row>
    <row r="17" spans="1:16" ht="12.75">
      <c r="A17" s="19" t="s">
        <v>35</v>
      </c>
      <c s="23" t="s">
        <v>13</v>
      </c>
      <c s="23" t="s">
        <v>46</v>
      </c>
      <c s="19" t="s">
        <v>50</v>
      </c>
      <c s="24" t="s">
        <v>48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14.75">
      <c r="A18" s="27" t="s">
        <v>40</v>
      </c>
      <c r="E18" s="28" t="s">
        <v>51</v>
      </c>
    </row>
    <row r="19" spans="1:5" ht="12.75">
      <c r="A19" s="29" t="s">
        <v>42</v>
      </c>
      <c r="E19" s="30" t="s">
        <v>43</v>
      </c>
    </row>
    <row r="20" spans="1:5" ht="12.75">
      <c r="A20" t="s">
        <v>44</v>
      </c>
      <c r="E20" s="28" t="s">
        <v>45</v>
      </c>
    </row>
    <row r="21" spans="1:16" ht="12.75">
      <c r="A21" s="19" t="s">
        <v>35</v>
      </c>
      <c s="23" t="s">
        <v>23</v>
      </c>
      <c s="23" t="s">
        <v>46</v>
      </c>
      <c s="19" t="s">
        <v>52</v>
      </c>
      <c s="24" t="s">
        <v>48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14.75">
      <c r="A22" s="27" t="s">
        <v>40</v>
      </c>
      <c r="E22" s="28" t="s">
        <v>53</v>
      </c>
    </row>
    <row r="23" spans="1:5" ht="12.75">
      <c r="A23" s="29" t="s">
        <v>42</v>
      </c>
      <c r="E23" s="30" t="s">
        <v>43</v>
      </c>
    </row>
    <row r="24" spans="1:5" ht="12.75">
      <c r="A24" t="s">
        <v>44</v>
      </c>
      <c r="E24" s="28" t="s">
        <v>45</v>
      </c>
    </row>
    <row r="25" spans="1:16" ht="12.75">
      <c r="A25" s="19" t="s">
        <v>35</v>
      </c>
      <c s="23" t="s">
        <v>25</v>
      </c>
      <c s="23" t="s">
        <v>46</v>
      </c>
      <c s="19" t="s">
        <v>54</v>
      </c>
      <c s="24" t="s">
        <v>48</v>
      </c>
      <c s="25" t="s">
        <v>39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14.75">
      <c r="A26" s="27" t="s">
        <v>40</v>
      </c>
      <c r="E26" s="28" t="s">
        <v>55</v>
      </c>
    </row>
    <row r="27" spans="1:5" ht="12.75">
      <c r="A27" s="29" t="s">
        <v>42</v>
      </c>
      <c r="E27" s="30" t="s">
        <v>43</v>
      </c>
    </row>
    <row r="28" spans="1:5" ht="12.75">
      <c r="A28" t="s">
        <v>44</v>
      </c>
      <c r="E28" s="28" t="s">
        <v>45</v>
      </c>
    </row>
    <row r="29" spans="1:16" ht="12.75">
      <c r="A29" s="19" t="s">
        <v>35</v>
      </c>
      <c s="23" t="s">
        <v>27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51">
      <c r="A30" s="27" t="s">
        <v>40</v>
      </c>
      <c r="E30" s="28" t="s">
        <v>58</v>
      </c>
    </row>
    <row r="31" spans="1:5" ht="12.75">
      <c r="A31" s="29" t="s">
        <v>42</v>
      </c>
      <c r="E31" s="30" t="s">
        <v>43</v>
      </c>
    </row>
    <row r="32" spans="1:5" ht="12.75">
      <c r="A32" t="s">
        <v>44</v>
      </c>
      <c r="E32" s="28" t="s">
        <v>59</v>
      </c>
    </row>
    <row r="33" spans="1:16" ht="12.75">
      <c r="A33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63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38.25">
      <c r="A34" s="27" t="s">
        <v>40</v>
      </c>
      <c r="E34" s="28" t="s">
        <v>64</v>
      </c>
    </row>
    <row r="35" spans="1:5" ht="12.75">
      <c r="A35" s="29" t="s">
        <v>42</v>
      </c>
      <c r="E35" s="30" t="s">
        <v>43</v>
      </c>
    </row>
    <row r="36" spans="1:5" ht="51">
      <c r="A36" t="s">
        <v>44</v>
      </c>
      <c r="E36" s="28" t="s">
        <v>65</v>
      </c>
    </row>
    <row r="37" spans="1:16" ht="12.75">
      <c r="A37" s="19" t="s">
        <v>35</v>
      </c>
      <c s="23" t="s">
        <v>66</v>
      </c>
      <c s="23" t="s">
        <v>67</v>
      </c>
      <c s="19" t="s">
        <v>47</v>
      </c>
      <c s="24" t="s">
        <v>68</v>
      </c>
      <c s="25" t="s">
        <v>63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51">
      <c r="A38" s="27" t="s">
        <v>40</v>
      </c>
      <c r="E38" s="28" t="s">
        <v>69</v>
      </c>
    </row>
    <row r="39" spans="1:5" ht="12.75">
      <c r="A39" s="29" t="s">
        <v>42</v>
      </c>
      <c r="E39" s="30" t="s">
        <v>43</v>
      </c>
    </row>
    <row r="40" spans="1:5" ht="12.75">
      <c r="A40" t="s">
        <v>44</v>
      </c>
      <c r="E40" s="28" t="s">
        <v>59</v>
      </c>
    </row>
    <row r="41" spans="1:16" ht="12.75">
      <c r="A41" s="19" t="s">
        <v>35</v>
      </c>
      <c s="23" t="s">
        <v>30</v>
      </c>
      <c s="23" t="s">
        <v>67</v>
      </c>
      <c s="19" t="s">
        <v>50</v>
      </c>
      <c s="24" t="s">
        <v>68</v>
      </c>
      <c s="25" t="s">
        <v>63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51">
      <c r="A42" s="27" t="s">
        <v>40</v>
      </c>
      <c r="E42" s="28" t="s">
        <v>70</v>
      </c>
    </row>
    <row r="43" spans="1:5" ht="12.75">
      <c r="A43" s="29" t="s">
        <v>42</v>
      </c>
      <c r="E43" s="30" t="s">
        <v>43</v>
      </c>
    </row>
    <row r="44" spans="1:5" ht="12.75">
      <c r="A44" t="s">
        <v>44</v>
      </c>
      <c r="E44" s="28" t="s">
        <v>59</v>
      </c>
    </row>
    <row r="45" spans="1:16" ht="12.75">
      <c r="A45" s="19" t="s">
        <v>35</v>
      </c>
      <c s="23" t="s">
        <v>32</v>
      </c>
      <c s="23" t="s">
        <v>71</v>
      </c>
      <c s="19" t="s">
        <v>72</v>
      </c>
      <c s="24" t="s">
        <v>73</v>
      </c>
      <c s="25" t="s">
        <v>63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63.75">
      <c r="A46" s="27" t="s">
        <v>40</v>
      </c>
      <c r="E46" s="28" t="s">
        <v>74</v>
      </c>
    </row>
    <row r="47" spans="1:5" ht="12.75">
      <c r="A47" s="29" t="s">
        <v>42</v>
      </c>
      <c r="E47" s="30" t="s">
        <v>43</v>
      </c>
    </row>
    <row r="48" spans="1:5" ht="12.75">
      <c r="A48" t="s">
        <v>44</v>
      </c>
      <c r="E48" s="28" t="s">
        <v>59</v>
      </c>
    </row>
    <row r="49" spans="1:16" ht="12.75">
      <c r="A49" s="19" t="s">
        <v>35</v>
      </c>
      <c s="23" t="s">
        <v>75</v>
      </c>
      <c s="23" t="s">
        <v>76</v>
      </c>
      <c s="19" t="s">
        <v>72</v>
      </c>
      <c s="24" t="s">
        <v>77</v>
      </c>
      <c s="25" t="s">
        <v>63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114.75">
      <c r="A50" s="27" t="s">
        <v>40</v>
      </c>
      <c r="E50" s="28" t="s">
        <v>78</v>
      </c>
    </row>
    <row r="51" spans="1:5" ht="12.75">
      <c r="A51" s="29" t="s">
        <v>42</v>
      </c>
      <c r="E51" s="30" t="s">
        <v>43</v>
      </c>
    </row>
    <row r="52" spans="1:5" ht="12.75">
      <c r="A52" t="s">
        <v>44</v>
      </c>
      <c r="E52" s="28" t="s">
        <v>59</v>
      </c>
    </row>
    <row r="53" spans="1:16" ht="12.75">
      <c r="A53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7.5">
      <c r="A54" s="27" t="s">
        <v>40</v>
      </c>
      <c r="E54" s="28" t="s">
        <v>82</v>
      </c>
    </row>
    <row r="55" spans="1:5" ht="12.75">
      <c r="A55" s="29" t="s">
        <v>42</v>
      </c>
      <c r="E55" s="30" t="s">
        <v>43</v>
      </c>
    </row>
    <row r="56" spans="1:5" ht="12.75">
      <c r="A56" t="s">
        <v>44</v>
      </c>
      <c r="E56" s="28" t="s">
        <v>59</v>
      </c>
    </row>
    <row r="57" spans="1:16" ht="12.75">
      <c r="A57" s="19" t="s">
        <v>35</v>
      </c>
      <c s="23" t="s">
        <v>83</v>
      </c>
      <c s="23" t="s">
        <v>84</v>
      </c>
      <c s="19" t="s">
        <v>47</v>
      </c>
      <c s="24" t="s">
        <v>85</v>
      </c>
      <c s="25" t="s">
        <v>86</v>
      </c>
      <c s="26">
        <v>1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51">
      <c r="A58" s="27" t="s">
        <v>40</v>
      </c>
      <c r="E58" s="28" t="s">
        <v>87</v>
      </c>
    </row>
    <row r="59" spans="1:5" ht="12.75">
      <c r="A59" s="29" t="s">
        <v>42</v>
      </c>
      <c r="E59" s="30" t="s">
        <v>43</v>
      </c>
    </row>
    <row r="60" spans="1:5" ht="89.25">
      <c r="A60" t="s">
        <v>44</v>
      </c>
      <c r="E60" s="28" t="s">
        <v>88</v>
      </c>
    </row>
    <row r="61" spans="1:16" ht="12.75">
      <c r="A61" s="19" t="s">
        <v>35</v>
      </c>
      <c s="23" t="s">
        <v>89</v>
      </c>
      <c s="23" t="s">
        <v>84</v>
      </c>
      <c s="19" t="s">
        <v>50</v>
      </c>
      <c s="24" t="s">
        <v>85</v>
      </c>
      <c s="25" t="s">
        <v>86</v>
      </c>
      <c s="26">
        <v>1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38.25">
      <c r="A62" s="27" t="s">
        <v>40</v>
      </c>
      <c r="E62" s="28" t="s">
        <v>90</v>
      </c>
    </row>
    <row r="63" spans="1:5" ht="12.75">
      <c r="A63" s="29" t="s">
        <v>42</v>
      </c>
      <c r="E63" s="30" t="s">
        <v>43</v>
      </c>
    </row>
    <row r="64" spans="1:5" ht="89.25">
      <c r="A64" t="s">
        <v>44</v>
      </c>
      <c r="E64" s="28" t="s">
        <v>88</v>
      </c>
    </row>
    <row r="65" spans="1:16" ht="12.75">
      <c r="A65" s="19" t="s">
        <v>35</v>
      </c>
      <c s="23" t="s">
        <v>91</v>
      </c>
      <c s="23" t="s">
        <v>92</v>
      </c>
      <c s="19" t="s">
        <v>37</v>
      </c>
      <c s="24" t="s">
        <v>93</v>
      </c>
      <c s="25" t="s">
        <v>39</v>
      </c>
      <c s="26">
        <v>1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127.5">
      <c r="A66" s="27" t="s">
        <v>40</v>
      </c>
      <c r="E66" s="28" t="s">
        <v>94</v>
      </c>
    </row>
    <row r="67" spans="1:5" ht="12.75">
      <c r="A67" s="29" t="s">
        <v>42</v>
      </c>
      <c r="E67" s="30" t="s">
        <v>43</v>
      </c>
    </row>
    <row r="68" spans="1:5" ht="12.75">
      <c r="A68" t="s">
        <v>44</v>
      </c>
      <c r="E68" s="28" t="s">
        <v>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0+O8+O21+O54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</v>
      </c>
      <c s="31">
        <f>0+I8+I21+I54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96</v>
      </c>
      <c s="5"/>
      <c s="14" t="s">
        <v>97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98</v>
      </c>
      <c s="19" t="s">
        <v>99</v>
      </c>
      <c s="24" t="s">
        <v>100</v>
      </c>
      <c s="25" t="s">
        <v>101</v>
      </c>
      <c s="26">
        <v>421.2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12.75">
      <c r="A11" s="29" t="s">
        <v>42</v>
      </c>
      <c r="E11" s="30" t="s">
        <v>102</v>
      </c>
    </row>
    <row r="12" spans="1:5" ht="25.5">
      <c r="A12" t="s">
        <v>44</v>
      </c>
      <c r="E12" s="28" t="s">
        <v>103</v>
      </c>
    </row>
    <row r="13" spans="1:16" ht="12.75">
      <c r="A13" s="19" t="s">
        <v>35</v>
      </c>
      <c s="23" t="s">
        <v>12</v>
      </c>
      <c s="23" t="s">
        <v>98</v>
      </c>
      <c s="19" t="s">
        <v>104</v>
      </c>
      <c s="24" t="s">
        <v>100</v>
      </c>
      <c s="25" t="s">
        <v>101</v>
      </c>
      <c s="26">
        <v>761.6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51">
      <c r="A15" s="29" t="s">
        <v>42</v>
      </c>
      <c r="E15" s="30" t="s">
        <v>105</v>
      </c>
    </row>
    <row r="16" spans="1:5" ht="25.5">
      <c r="A16" t="s">
        <v>44</v>
      </c>
      <c r="E16" s="28" t="s">
        <v>103</v>
      </c>
    </row>
    <row r="17" spans="1:16" ht="12.75">
      <c r="A17" s="19" t="s">
        <v>35</v>
      </c>
      <c s="23" t="s">
        <v>13</v>
      </c>
      <c s="23" t="s">
        <v>98</v>
      </c>
      <c s="19" t="s">
        <v>106</v>
      </c>
      <c s="24" t="s">
        <v>100</v>
      </c>
      <c s="25" t="s">
        <v>101</v>
      </c>
      <c s="26">
        <v>15.5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51">
      <c r="A19" s="29" t="s">
        <v>42</v>
      </c>
      <c r="E19" s="30" t="s">
        <v>107</v>
      </c>
    </row>
    <row r="20" spans="1:5" ht="25.5">
      <c r="A20" t="s">
        <v>44</v>
      </c>
      <c r="E20" s="28" t="s">
        <v>103</v>
      </c>
    </row>
    <row r="21" spans="1:18" ht="12.75" customHeight="1">
      <c r="A21" s="5" t="s">
        <v>33</v>
      </c>
      <c s="5"/>
      <c s="34" t="s">
        <v>19</v>
      </c>
      <c s="5"/>
      <c s="21" t="s">
        <v>108</v>
      </c>
      <c s="5"/>
      <c s="5"/>
      <c s="5"/>
      <c s="35">
        <f>0+Q21</f>
      </c>
      <c r="O21">
        <f>0+R21</f>
      </c>
      <c r="Q21">
        <f>0+I22+I26+I30+I34+I38+I42+I46+I50</f>
      </c>
      <c>
        <f>0+O22+O26+O30+O34+O38+O42+O46+O50</f>
      </c>
    </row>
    <row r="22" spans="1:16" ht="12.75">
      <c r="A22" s="19" t="s">
        <v>35</v>
      </c>
      <c s="23" t="s">
        <v>23</v>
      </c>
      <c s="23" t="s">
        <v>109</v>
      </c>
      <c s="19" t="s">
        <v>37</v>
      </c>
      <c s="24" t="s">
        <v>110</v>
      </c>
      <c s="25" t="s">
        <v>111</v>
      </c>
      <c s="26">
        <v>1835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37</v>
      </c>
    </row>
    <row r="24" spans="1:5" ht="12.75">
      <c r="A24" s="29" t="s">
        <v>42</v>
      </c>
      <c r="E24" s="30" t="s">
        <v>112</v>
      </c>
    </row>
    <row r="25" spans="1:5" ht="12.75">
      <c r="A25" t="s">
        <v>44</v>
      </c>
      <c r="E25" s="28" t="s">
        <v>113</v>
      </c>
    </row>
    <row r="26" spans="1:16" ht="25.5">
      <c r="A26" s="19" t="s">
        <v>35</v>
      </c>
      <c s="23" t="s">
        <v>25</v>
      </c>
      <c s="23" t="s">
        <v>114</v>
      </c>
      <c s="19" t="s">
        <v>37</v>
      </c>
      <c s="24" t="s">
        <v>115</v>
      </c>
      <c s="25" t="s">
        <v>86</v>
      </c>
      <c s="26">
        <v>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116</v>
      </c>
    </row>
    <row r="28" spans="1:5" ht="12.75">
      <c r="A28" s="29" t="s">
        <v>42</v>
      </c>
      <c r="E28" s="30" t="s">
        <v>117</v>
      </c>
    </row>
    <row r="29" spans="1:5" ht="165.75">
      <c r="A29" t="s">
        <v>44</v>
      </c>
      <c r="E29" s="28" t="s">
        <v>118</v>
      </c>
    </row>
    <row r="30" spans="1:16" ht="25.5">
      <c r="A30" s="19" t="s">
        <v>35</v>
      </c>
      <c s="23" t="s">
        <v>27</v>
      </c>
      <c s="23" t="s">
        <v>119</v>
      </c>
      <c s="19" t="s">
        <v>37</v>
      </c>
      <c s="24" t="s">
        <v>120</v>
      </c>
      <c s="25" t="s">
        <v>121</v>
      </c>
      <c s="26">
        <v>376.8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122</v>
      </c>
    </row>
    <row r="33" spans="1:5" ht="63.75">
      <c r="A33" t="s">
        <v>44</v>
      </c>
      <c r="E33" s="28" t="s">
        <v>123</v>
      </c>
    </row>
    <row r="34" spans="1:16" ht="12.75">
      <c r="A34" s="19" t="s">
        <v>35</v>
      </c>
      <c s="23" t="s">
        <v>60</v>
      </c>
      <c s="23" t="s">
        <v>124</v>
      </c>
      <c s="19" t="s">
        <v>37</v>
      </c>
      <c s="24" t="s">
        <v>125</v>
      </c>
      <c s="25" t="s">
        <v>121</v>
      </c>
      <c s="26">
        <v>376.8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126</v>
      </c>
    </row>
    <row r="36" spans="1:5" ht="12.75">
      <c r="A36" s="29" t="s">
        <v>42</v>
      </c>
      <c r="E36" s="30" t="s">
        <v>122</v>
      </c>
    </row>
    <row r="37" spans="1:5" ht="63.75">
      <c r="A37" t="s">
        <v>44</v>
      </c>
      <c r="E37" s="28" t="s">
        <v>123</v>
      </c>
    </row>
    <row r="38" spans="1:16" ht="25.5">
      <c r="A38" s="19" t="s">
        <v>35</v>
      </c>
      <c s="23" t="s">
        <v>66</v>
      </c>
      <c s="23" t="s">
        <v>127</v>
      </c>
      <c s="19" t="s">
        <v>37</v>
      </c>
      <c s="24" t="s">
        <v>128</v>
      </c>
      <c s="25" t="s">
        <v>121</v>
      </c>
      <c s="26">
        <v>1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37</v>
      </c>
    </row>
    <row r="40" spans="1:5" ht="12.75">
      <c r="A40" s="29" t="s">
        <v>42</v>
      </c>
      <c r="E40" s="30" t="s">
        <v>129</v>
      </c>
    </row>
    <row r="41" spans="1:5" ht="63.75">
      <c r="A41" t="s">
        <v>44</v>
      </c>
      <c r="E41" s="28" t="s">
        <v>123</v>
      </c>
    </row>
    <row r="42" spans="1:16" ht="12.75">
      <c r="A42" s="19" t="s">
        <v>35</v>
      </c>
      <c s="23" t="s">
        <v>30</v>
      </c>
      <c s="23" t="s">
        <v>130</v>
      </c>
      <c s="19" t="s">
        <v>37</v>
      </c>
      <c s="24" t="s">
        <v>131</v>
      </c>
      <c s="25" t="s">
        <v>121</v>
      </c>
      <c s="26">
        <v>5.5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37</v>
      </c>
    </row>
    <row r="44" spans="1:5" ht="12.75">
      <c r="A44" s="29" t="s">
        <v>42</v>
      </c>
      <c r="E44" s="30" t="s">
        <v>132</v>
      </c>
    </row>
    <row r="45" spans="1:5" ht="63.75">
      <c r="A45" t="s">
        <v>44</v>
      </c>
      <c r="E45" s="28" t="s">
        <v>123</v>
      </c>
    </row>
    <row r="46" spans="1:16" ht="12.75">
      <c r="A46" s="19" t="s">
        <v>35</v>
      </c>
      <c s="23" t="s">
        <v>32</v>
      </c>
      <c s="23" t="s">
        <v>133</v>
      </c>
      <c s="19" t="s">
        <v>37</v>
      </c>
      <c s="24" t="s">
        <v>134</v>
      </c>
      <c s="25" t="s">
        <v>135</v>
      </c>
      <c s="26">
        <v>86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37</v>
      </c>
    </row>
    <row r="48" spans="1:5" ht="12.75">
      <c r="A48" s="29" t="s">
        <v>42</v>
      </c>
      <c r="E48" s="30" t="s">
        <v>136</v>
      </c>
    </row>
    <row r="49" spans="1:5" ht="63.75">
      <c r="A49" t="s">
        <v>44</v>
      </c>
      <c r="E49" s="28" t="s">
        <v>123</v>
      </c>
    </row>
    <row r="50" spans="1:16" ht="12.75">
      <c r="A50" s="19" t="s">
        <v>35</v>
      </c>
      <c s="23" t="s">
        <v>75</v>
      </c>
      <c s="23" t="s">
        <v>137</v>
      </c>
      <c s="19" t="s">
        <v>37</v>
      </c>
      <c s="24" t="s">
        <v>138</v>
      </c>
      <c s="25" t="s">
        <v>121</v>
      </c>
      <c s="26">
        <v>382.65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63.75">
      <c r="A51" s="27" t="s">
        <v>40</v>
      </c>
      <c r="E51" s="28" t="s">
        <v>139</v>
      </c>
    </row>
    <row r="52" spans="1:5" ht="12.75">
      <c r="A52" s="29" t="s">
        <v>42</v>
      </c>
      <c r="E52" s="30" t="s">
        <v>140</v>
      </c>
    </row>
    <row r="53" spans="1:5" ht="63.75">
      <c r="A53" t="s">
        <v>44</v>
      </c>
      <c r="E53" s="28" t="s">
        <v>123</v>
      </c>
    </row>
    <row r="54" spans="1:18" ht="12.75" customHeight="1">
      <c r="A54" s="5" t="s">
        <v>33</v>
      </c>
      <c s="5"/>
      <c s="34" t="s">
        <v>30</v>
      </c>
      <c s="5"/>
      <c s="21" t="s">
        <v>141</v>
      </c>
      <c s="5"/>
      <c s="5"/>
      <c s="5"/>
      <c s="35">
        <f>0+Q54</f>
      </c>
      <c r="O54">
        <f>0+R54</f>
      </c>
      <c r="Q54">
        <f>0+I55</f>
      </c>
      <c>
        <f>0+O55</f>
      </c>
    </row>
    <row r="55" spans="1:16" ht="12.75">
      <c r="A55" s="19" t="s">
        <v>35</v>
      </c>
      <c s="23" t="s">
        <v>79</v>
      </c>
      <c s="23" t="s">
        <v>142</v>
      </c>
      <c s="19" t="s">
        <v>37</v>
      </c>
      <c s="24" t="s">
        <v>143</v>
      </c>
      <c s="25" t="s">
        <v>111</v>
      </c>
      <c s="26">
        <v>4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37</v>
      </c>
    </row>
    <row r="57" spans="1:5" ht="12.75">
      <c r="A57" s="29" t="s">
        <v>42</v>
      </c>
      <c r="E57" s="30" t="s">
        <v>144</v>
      </c>
    </row>
    <row r="58" spans="1:5" ht="25.5">
      <c r="A58" t="s">
        <v>44</v>
      </c>
      <c r="E58" s="28" t="s">
        <v>145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0+O8+O13+O54+O75+O80+O129+O142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146</v>
      </c>
      <c s="31">
        <f>0+I8+I13+I54+I75+I80+I129+I142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146</v>
      </c>
      <c s="5"/>
      <c s="14" t="s">
        <v>147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98</v>
      </c>
      <c s="19" t="s">
        <v>37</v>
      </c>
      <c s="24" t="s">
        <v>100</v>
      </c>
      <c s="25" t="s">
        <v>101</v>
      </c>
      <c s="26">
        <v>3247.37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148</v>
      </c>
    </row>
    <row r="11" spans="1:5" ht="63.75">
      <c r="A11" s="29" t="s">
        <v>42</v>
      </c>
      <c r="E11" s="30" t="s">
        <v>149</v>
      </c>
    </row>
    <row r="12" spans="1:5" ht="25.5">
      <c r="A12" t="s">
        <v>44</v>
      </c>
      <c r="E12" s="28" t="s">
        <v>103</v>
      </c>
    </row>
    <row r="13" spans="1:18" ht="12.75" customHeight="1">
      <c r="A13" s="5" t="s">
        <v>33</v>
      </c>
      <c s="5"/>
      <c s="34" t="s">
        <v>19</v>
      </c>
      <c s="5"/>
      <c s="21" t="s">
        <v>108</v>
      </c>
      <c s="5"/>
      <c s="5"/>
      <c s="5"/>
      <c s="35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19" t="s">
        <v>35</v>
      </c>
      <c s="23" t="s">
        <v>12</v>
      </c>
      <c s="23" t="s">
        <v>150</v>
      </c>
      <c s="19" t="s">
        <v>37</v>
      </c>
      <c s="24" t="s">
        <v>151</v>
      </c>
      <c s="25" t="s">
        <v>135</v>
      </c>
      <c s="26">
        <v>31.98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12.75">
      <c r="A15" s="27" t="s">
        <v>40</v>
      </c>
      <c r="E15" s="28" t="s">
        <v>37</v>
      </c>
    </row>
    <row r="16" spans="1:5" ht="89.25">
      <c r="A16" s="29" t="s">
        <v>42</v>
      </c>
      <c r="E16" s="30" t="s">
        <v>152</v>
      </c>
    </row>
    <row r="17" spans="1:5" ht="25.5">
      <c r="A17" t="s">
        <v>44</v>
      </c>
      <c r="E17" s="28" t="s">
        <v>153</v>
      </c>
    </row>
    <row r="18" spans="1:16" ht="12.75">
      <c r="A18" s="19" t="s">
        <v>35</v>
      </c>
      <c s="23" t="s">
        <v>13</v>
      </c>
      <c s="23" t="s">
        <v>154</v>
      </c>
      <c s="19" t="s">
        <v>72</v>
      </c>
      <c s="24" t="s">
        <v>155</v>
      </c>
      <c s="25" t="s">
        <v>121</v>
      </c>
      <c s="26">
        <v>1943.32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156</v>
      </c>
    </row>
    <row r="20" spans="1:5" ht="102">
      <c r="A20" s="29" t="s">
        <v>42</v>
      </c>
      <c r="E20" s="30" t="s">
        <v>157</v>
      </c>
    </row>
    <row r="21" spans="1:5" ht="382.5">
      <c r="A21" t="s">
        <v>44</v>
      </c>
      <c r="E21" s="28" t="s">
        <v>158</v>
      </c>
    </row>
    <row r="22" spans="1:16" ht="12.75">
      <c r="A22" s="19" t="s">
        <v>35</v>
      </c>
      <c s="23" t="s">
        <v>23</v>
      </c>
      <c s="23" t="s">
        <v>159</v>
      </c>
      <c s="19" t="s">
        <v>72</v>
      </c>
      <c s="24" t="s">
        <v>160</v>
      </c>
      <c s="25" t="s">
        <v>121</v>
      </c>
      <c s="26">
        <v>158.1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161</v>
      </c>
    </row>
    <row r="24" spans="1:5" ht="25.5">
      <c r="A24" s="29" t="s">
        <v>42</v>
      </c>
      <c r="E24" s="30" t="s">
        <v>162</v>
      </c>
    </row>
    <row r="25" spans="1:5" ht="318.75">
      <c r="A25" t="s">
        <v>44</v>
      </c>
      <c r="E25" s="28" t="s">
        <v>163</v>
      </c>
    </row>
    <row r="26" spans="1:16" ht="12.75">
      <c r="A26" s="19" t="s">
        <v>35</v>
      </c>
      <c s="23" t="s">
        <v>25</v>
      </c>
      <c s="23" t="s">
        <v>164</v>
      </c>
      <c s="19" t="s">
        <v>72</v>
      </c>
      <c s="24" t="s">
        <v>165</v>
      </c>
      <c s="25" t="s">
        <v>121</v>
      </c>
      <c s="26">
        <v>7.15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156</v>
      </c>
    </row>
    <row r="28" spans="1:5" ht="102">
      <c r="A28" s="29" t="s">
        <v>42</v>
      </c>
      <c r="E28" s="30" t="s">
        <v>166</v>
      </c>
    </row>
    <row r="29" spans="1:5" ht="344.25">
      <c r="A29" t="s">
        <v>44</v>
      </c>
      <c r="E29" s="28" t="s">
        <v>167</v>
      </c>
    </row>
    <row r="30" spans="1:16" ht="12.75">
      <c r="A30" s="19" t="s">
        <v>35</v>
      </c>
      <c s="23" t="s">
        <v>27</v>
      </c>
      <c s="23" t="s">
        <v>168</v>
      </c>
      <c s="19" t="s">
        <v>72</v>
      </c>
      <c s="24" t="s">
        <v>169</v>
      </c>
      <c s="25" t="s">
        <v>121</v>
      </c>
      <c s="26">
        <v>79.14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156</v>
      </c>
    </row>
    <row r="32" spans="1:5" ht="242.25">
      <c r="A32" s="29" t="s">
        <v>42</v>
      </c>
      <c r="E32" s="30" t="s">
        <v>170</v>
      </c>
    </row>
    <row r="33" spans="1:5" ht="344.25">
      <c r="A33" t="s">
        <v>44</v>
      </c>
      <c r="E33" s="28" t="s">
        <v>167</v>
      </c>
    </row>
    <row r="34" spans="1:16" ht="12.75">
      <c r="A34" s="19" t="s">
        <v>35</v>
      </c>
      <c s="23" t="s">
        <v>60</v>
      </c>
      <c s="23" t="s">
        <v>171</v>
      </c>
      <c s="19" t="s">
        <v>37</v>
      </c>
      <c s="24" t="s">
        <v>172</v>
      </c>
      <c s="25" t="s">
        <v>121</v>
      </c>
      <c s="26">
        <v>99.12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173</v>
      </c>
    </row>
    <row r="36" spans="1:5" ht="25.5">
      <c r="A36" s="29" t="s">
        <v>42</v>
      </c>
      <c r="E36" s="30" t="s">
        <v>174</v>
      </c>
    </row>
    <row r="37" spans="1:5" ht="255">
      <c r="A37" t="s">
        <v>44</v>
      </c>
      <c r="E37" s="28" t="s">
        <v>175</v>
      </c>
    </row>
    <row r="38" spans="1:16" ht="12.75">
      <c r="A38" s="19" t="s">
        <v>35</v>
      </c>
      <c s="23" t="s">
        <v>66</v>
      </c>
      <c s="23" t="s">
        <v>176</v>
      </c>
      <c s="19" t="s">
        <v>37</v>
      </c>
      <c s="24" t="s">
        <v>177</v>
      </c>
      <c s="25" t="s">
        <v>121</v>
      </c>
      <c s="26">
        <v>55.66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178</v>
      </c>
    </row>
    <row r="40" spans="1:5" ht="357">
      <c r="A40" s="29" t="s">
        <v>42</v>
      </c>
      <c r="E40" s="30" t="s">
        <v>179</v>
      </c>
    </row>
    <row r="41" spans="1:5" ht="242.25">
      <c r="A41" t="s">
        <v>44</v>
      </c>
      <c r="E41" s="28" t="s">
        <v>180</v>
      </c>
    </row>
    <row r="42" spans="1:16" ht="12.75">
      <c r="A42" s="19" t="s">
        <v>35</v>
      </c>
      <c s="23" t="s">
        <v>30</v>
      </c>
      <c s="23" t="s">
        <v>181</v>
      </c>
      <c s="19" t="s">
        <v>37</v>
      </c>
      <c s="24" t="s">
        <v>182</v>
      </c>
      <c s="25" t="s">
        <v>121</v>
      </c>
      <c s="26">
        <v>22.32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183</v>
      </c>
    </row>
    <row r="44" spans="1:5" ht="267.75">
      <c r="A44" s="29" t="s">
        <v>42</v>
      </c>
      <c r="E44" s="30" t="s">
        <v>184</v>
      </c>
    </row>
    <row r="45" spans="1:5" ht="306">
      <c r="A45" t="s">
        <v>44</v>
      </c>
      <c r="E45" s="28" t="s">
        <v>185</v>
      </c>
    </row>
    <row r="46" spans="1:16" ht="12.75">
      <c r="A46" s="19" t="s">
        <v>35</v>
      </c>
      <c s="23" t="s">
        <v>32</v>
      </c>
      <c s="23" t="s">
        <v>186</v>
      </c>
      <c s="19" t="s">
        <v>37</v>
      </c>
      <c s="24" t="s">
        <v>187</v>
      </c>
      <c s="25" t="s">
        <v>111</v>
      </c>
      <c s="26">
        <v>3553.75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188</v>
      </c>
    </row>
    <row r="48" spans="1:5" ht="25.5">
      <c r="A48" s="29" t="s">
        <v>42</v>
      </c>
      <c r="E48" s="30" t="s">
        <v>189</v>
      </c>
    </row>
    <row r="49" spans="1:5" ht="38.25">
      <c r="A49" t="s">
        <v>44</v>
      </c>
      <c r="E49" s="28" t="s">
        <v>190</v>
      </c>
    </row>
    <row r="50" spans="1:16" ht="12.75">
      <c r="A50" s="19" t="s">
        <v>35</v>
      </c>
      <c s="23" t="s">
        <v>75</v>
      </c>
      <c s="23" t="s">
        <v>191</v>
      </c>
      <c s="19" t="s">
        <v>37</v>
      </c>
      <c s="24" t="s">
        <v>192</v>
      </c>
      <c s="25" t="s">
        <v>121</v>
      </c>
      <c s="26">
        <v>158.1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25.5">
      <c r="A51" s="27" t="s">
        <v>40</v>
      </c>
      <c r="E51" s="28" t="s">
        <v>193</v>
      </c>
    </row>
    <row r="52" spans="1:5" ht="25.5">
      <c r="A52" s="29" t="s">
        <v>42</v>
      </c>
      <c r="E52" s="30" t="s">
        <v>194</v>
      </c>
    </row>
    <row r="53" spans="1:5" ht="38.25">
      <c r="A53" t="s">
        <v>44</v>
      </c>
      <c r="E53" s="28" t="s">
        <v>195</v>
      </c>
    </row>
    <row r="54" spans="1:18" ht="12.75" customHeight="1">
      <c r="A54" s="5" t="s">
        <v>33</v>
      </c>
      <c s="5"/>
      <c s="34" t="s">
        <v>12</v>
      </c>
      <c s="5"/>
      <c s="21" t="s">
        <v>196</v>
      </c>
      <c s="5"/>
      <c s="5"/>
      <c s="5"/>
      <c s="35">
        <f>0+Q54</f>
      </c>
      <c r="O54">
        <f>0+R54</f>
      </c>
      <c r="Q54">
        <f>0+I55+I59+I63+I67+I71</f>
      </c>
      <c>
        <f>0+O55+O59+O63+O67+O71</f>
      </c>
    </row>
    <row r="55" spans="1:16" ht="12.75">
      <c r="A55" s="19" t="s">
        <v>35</v>
      </c>
      <c s="23" t="s">
        <v>79</v>
      </c>
      <c s="23" t="s">
        <v>197</v>
      </c>
      <c s="19" t="s">
        <v>37</v>
      </c>
      <c s="24" t="s">
        <v>198</v>
      </c>
      <c s="25" t="s">
        <v>111</v>
      </c>
      <c s="26">
        <v>899.2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25.5">
      <c r="A56" s="27" t="s">
        <v>40</v>
      </c>
      <c r="E56" s="28" t="s">
        <v>199</v>
      </c>
    </row>
    <row r="57" spans="1:5" ht="114.75">
      <c r="A57" s="29" t="s">
        <v>42</v>
      </c>
      <c r="E57" s="30" t="s">
        <v>200</v>
      </c>
    </row>
    <row r="58" spans="1:5" ht="25.5">
      <c r="A58" t="s">
        <v>44</v>
      </c>
      <c r="E58" s="28" t="s">
        <v>201</v>
      </c>
    </row>
    <row r="59" spans="1:16" ht="12.75">
      <c r="A59" s="19" t="s">
        <v>35</v>
      </c>
      <c s="23" t="s">
        <v>83</v>
      </c>
      <c s="23" t="s">
        <v>202</v>
      </c>
      <c s="19" t="s">
        <v>99</v>
      </c>
      <c s="24" t="s">
        <v>203</v>
      </c>
      <c s="25" t="s">
        <v>135</v>
      </c>
      <c s="26">
        <v>257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12.75">
      <c r="A60" s="27" t="s">
        <v>40</v>
      </c>
      <c r="E60" s="28" t="s">
        <v>204</v>
      </c>
    </row>
    <row r="61" spans="1:5" ht="114.75">
      <c r="A61" s="29" t="s">
        <v>42</v>
      </c>
      <c r="E61" s="30" t="s">
        <v>205</v>
      </c>
    </row>
    <row r="62" spans="1:5" ht="165.75">
      <c r="A62" t="s">
        <v>44</v>
      </c>
      <c r="E62" s="28" t="s">
        <v>206</v>
      </c>
    </row>
    <row r="63" spans="1:16" ht="12.75">
      <c r="A63" s="19" t="s">
        <v>35</v>
      </c>
      <c s="23" t="s">
        <v>89</v>
      </c>
      <c s="23" t="s">
        <v>202</v>
      </c>
      <c s="19" t="s">
        <v>104</v>
      </c>
      <c s="24" t="s">
        <v>203</v>
      </c>
      <c s="25" t="s">
        <v>135</v>
      </c>
      <c s="26">
        <v>305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38.25">
      <c r="A64" s="27" t="s">
        <v>40</v>
      </c>
      <c r="E64" s="28" t="s">
        <v>207</v>
      </c>
    </row>
    <row r="65" spans="1:5" ht="114.75">
      <c r="A65" s="29" t="s">
        <v>42</v>
      </c>
      <c r="E65" s="30" t="s">
        <v>208</v>
      </c>
    </row>
    <row r="66" spans="1:5" ht="165.75">
      <c r="A66" t="s">
        <v>44</v>
      </c>
      <c r="E66" s="28" t="s">
        <v>206</v>
      </c>
    </row>
    <row r="67" spans="1:16" ht="12.75">
      <c r="A67" s="19" t="s">
        <v>35</v>
      </c>
      <c s="23" t="s">
        <v>91</v>
      </c>
      <c s="23" t="s">
        <v>209</v>
      </c>
      <c s="19" t="s">
        <v>37</v>
      </c>
      <c s="24" t="s">
        <v>210</v>
      </c>
      <c s="25" t="s">
        <v>111</v>
      </c>
      <c s="26">
        <v>3553.75</v>
      </c>
      <c s="26">
        <v>0</v>
      </c>
      <c s="26">
        <f>ROUND(ROUND(H67,2)*ROUND(G67,2),2)</f>
      </c>
      <c r="O67">
        <f>(I67*21)/100</f>
      </c>
      <c t="s">
        <v>12</v>
      </c>
    </row>
    <row r="68" spans="1:5" ht="25.5">
      <c r="A68" s="27" t="s">
        <v>40</v>
      </c>
      <c r="E68" s="28" t="s">
        <v>211</v>
      </c>
    </row>
    <row r="69" spans="1:5" ht="38.25">
      <c r="A69" s="29" t="s">
        <v>42</v>
      </c>
      <c r="E69" s="30" t="s">
        <v>212</v>
      </c>
    </row>
    <row r="70" spans="1:5" ht="51">
      <c r="A70" t="s">
        <v>44</v>
      </c>
      <c r="E70" s="28" t="s">
        <v>213</v>
      </c>
    </row>
    <row r="71" spans="1:16" ht="12.75">
      <c r="A71" s="19" t="s">
        <v>35</v>
      </c>
      <c s="23" t="s">
        <v>214</v>
      </c>
      <c s="23" t="s">
        <v>215</v>
      </c>
      <c s="19" t="s">
        <v>37</v>
      </c>
      <c s="24" t="s">
        <v>216</v>
      </c>
      <c s="25" t="s">
        <v>121</v>
      </c>
      <c s="26">
        <v>333.95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25.5">
      <c r="A72" s="27" t="s">
        <v>40</v>
      </c>
      <c r="E72" s="28" t="s">
        <v>217</v>
      </c>
    </row>
    <row r="73" spans="1:5" ht="229.5">
      <c r="A73" s="29" t="s">
        <v>42</v>
      </c>
      <c r="E73" s="30" t="s">
        <v>218</v>
      </c>
    </row>
    <row r="74" spans="1:5" ht="38.25">
      <c r="A74" t="s">
        <v>44</v>
      </c>
      <c r="E74" s="28" t="s">
        <v>219</v>
      </c>
    </row>
    <row r="75" spans="1:18" ht="12.75" customHeight="1">
      <c r="A75" s="5" t="s">
        <v>33</v>
      </c>
      <c s="5"/>
      <c s="34" t="s">
        <v>23</v>
      </c>
      <c s="5"/>
      <c s="21" t="s">
        <v>220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35</v>
      </c>
      <c s="23" t="s">
        <v>221</v>
      </c>
      <c s="23" t="s">
        <v>222</v>
      </c>
      <c s="19" t="s">
        <v>37</v>
      </c>
      <c s="24" t="s">
        <v>223</v>
      </c>
      <c s="25" t="s">
        <v>121</v>
      </c>
      <c s="26">
        <v>4.92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224</v>
      </c>
    </row>
    <row r="78" spans="1:5" ht="216.75">
      <c r="A78" s="29" t="s">
        <v>42</v>
      </c>
      <c r="E78" s="30" t="s">
        <v>225</v>
      </c>
    </row>
    <row r="79" spans="1:5" ht="38.25">
      <c r="A79" t="s">
        <v>44</v>
      </c>
      <c r="E79" s="28" t="s">
        <v>219</v>
      </c>
    </row>
    <row r="80" spans="1:18" ht="12.75" customHeight="1">
      <c r="A80" s="5" t="s">
        <v>33</v>
      </c>
      <c s="5"/>
      <c s="34" t="s">
        <v>25</v>
      </c>
      <c s="5"/>
      <c s="21" t="s">
        <v>226</v>
      </c>
      <c s="5"/>
      <c s="5"/>
      <c s="5"/>
      <c s="35">
        <f>0+Q80</f>
      </c>
      <c r="O80">
        <f>0+R80</f>
      </c>
      <c r="Q80">
        <f>0+I81+I85+I89+I93+I97+I101+I105+I109+I113+I117+I121+I125</f>
      </c>
      <c>
        <f>0+O81+O85+O89+O93+O97+O101+O105+O109+O113+O117+O121+O125</f>
      </c>
    </row>
    <row r="81" spans="1:16" ht="12.75">
      <c r="A81" s="19" t="s">
        <v>35</v>
      </c>
      <c s="23" t="s">
        <v>227</v>
      </c>
      <c s="23" t="s">
        <v>228</v>
      </c>
      <c s="19" t="s">
        <v>37</v>
      </c>
      <c s="24" t="s">
        <v>229</v>
      </c>
      <c s="25" t="s">
        <v>121</v>
      </c>
      <c s="26">
        <v>665.94</v>
      </c>
      <c s="26">
        <v>0</v>
      </c>
      <c s="26">
        <f>ROUND(ROUND(H81,2)*ROUND(G81,2),2)</f>
      </c>
      <c r="O81">
        <f>(I81*21)/100</f>
      </c>
      <c t="s">
        <v>12</v>
      </c>
    </row>
    <row r="82" spans="1:5" ht="12.75">
      <c r="A82" s="27" t="s">
        <v>40</v>
      </c>
      <c r="E82" s="28" t="s">
        <v>230</v>
      </c>
    </row>
    <row r="83" spans="1:5" ht="165.75">
      <c r="A83" s="29" t="s">
        <v>42</v>
      </c>
      <c r="E83" s="30" t="s">
        <v>231</v>
      </c>
    </row>
    <row r="84" spans="1:5" ht="127.5">
      <c r="A84" t="s">
        <v>44</v>
      </c>
      <c r="E84" s="28" t="s">
        <v>232</v>
      </c>
    </row>
    <row r="85" spans="1:16" ht="12.75">
      <c r="A85" s="19" t="s">
        <v>35</v>
      </c>
      <c s="23" t="s">
        <v>233</v>
      </c>
      <c s="23" t="s">
        <v>234</v>
      </c>
      <c s="19" t="s">
        <v>99</v>
      </c>
      <c s="24" t="s">
        <v>235</v>
      </c>
      <c s="25" t="s">
        <v>121</v>
      </c>
      <c s="26">
        <v>711.14</v>
      </c>
      <c s="26">
        <v>0</v>
      </c>
      <c s="26">
        <f>ROUND(ROUND(H85,2)*ROUND(G85,2),2)</f>
      </c>
      <c r="O85">
        <f>(I85*21)/100</f>
      </c>
      <c t="s">
        <v>12</v>
      </c>
    </row>
    <row r="86" spans="1:5" ht="12.75">
      <c r="A86" s="27" t="s">
        <v>40</v>
      </c>
      <c r="E86" s="28" t="s">
        <v>236</v>
      </c>
    </row>
    <row r="87" spans="1:5" ht="165.75">
      <c r="A87" s="29" t="s">
        <v>42</v>
      </c>
      <c r="E87" s="30" t="s">
        <v>237</v>
      </c>
    </row>
    <row r="88" spans="1:5" ht="51">
      <c r="A88" t="s">
        <v>44</v>
      </c>
      <c r="E88" s="28" t="s">
        <v>238</v>
      </c>
    </row>
    <row r="89" spans="1:16" ht="12.75">
      <c r="A89" s="19" t="s">
        <v>35</v>
      </c>
      <c s="23" t="s">
        <v>239</v>
      </c>
      <c s="23" t="s">
        <v>234</v>
      </c>
      <c s="19" t="s">
        <v>104</v>
      </c>
      <c s="24" t="s">
        <v>235</v>
      </c>
      <c s="25" t="s">
        <v>121</v>
      </c>
      <c s="26">
        <v>7.59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12.75">
      <c r="A90" s="27" t="s">
        <v>40</v>
      </c>
      <c r="E90" s="28" t="s">
        <v>236</v>
      </c>
    </row>
    <row r="91" spans="1:5" ht="51">
      <c r="A91" s="29" t="s">
        <v>42</v>
      </c>
      <c r="E91" s="30" t="s">
        <v>240</v>
      </c>
    </row>
    <row r="92" spans="1:5" ht="51">
      <c r="A92" t="s">
        <v>44</v>
      </c>
      <c r="E92" s="28" t="s">
        <v>238</v>
      </c>
    </row>
    <row r="93" spans="1:16" ht="12.75">
      <c r="A93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121</v>
      </c>
      <c s="26">
        <v>376.8</v>
      </c>
      <c s="26">
        <v>0</v>
      </c>
      <c s="26">
        <f>ROUND(ROUND(H93,2)*ROUND(G93,2),2)</f>
      </c>
      <c r="O93">
        <f>(I93*21)/100</f>
      </c>
      <c t="s">
        <v>12</v>
      </c>
    </row>
    <row r="94" spans="1:5" ht="38.25">
      <c r="A94" s="27" t="s">
        <v>40</v>
      </c>
      <c r="E94" s="28" t="s">
        <v>244</v>
      </c>
    </row>
    <row r="95" spans="1:5" ht="51">
      <c r="A95" s="29" t="s">
        <v>42</v>
      </c>
      <c r="E95" s="30" t="s">
        <v>245</v>
      </c>
    </row>
    <row r="96" spans="1:5" ht="102">
      <c r="A96" t="s">
        <v>44</v>
      </c>
      <c r="E96" s="28" t="s">
        <v>246</v>
      </c>
    </row>
    <row r="97" spans="1:16" ht="12.75">
      <c r="A97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111</v>
      </c>
      <c s="26">
        <v>25.3</v>
      </c>
      <c s="26">
        <v>0</v>
      </c>
      <c s="26">
        <f>ROUND(ROUND(H97,2)*ROUND(G97,2),2)</f>
      </c>
      <c r="O97">
        <f>(I97*21)/100</f>
      </c>
      <c t="s">
        <v>12</v>
      </c>
    </row>
    <row r="98" spans="1:5" ht="12.75">
      <c r="A98" s="27" t="s">
        <v>40</v>
      </c>
      <c r="E98" s="28" t="s">
        <v>250</v>
      </c>
    </row>
    <row r="99" spans="1:5" ht="51">
      <c r="A99" s="29" t="s">
        <v>42</v>
      </c>
      <c r="E99" s="30" t="s">
        <v>251</v>
      </c>
    </row>
    <row r="100" spans="1:5" ht="102">
      <c r="A100" t="s">
        <v>44</v>
      </c>
      <c r="E100" s="28" t="s">
        <v>246</v>
      </c>
    </row>
    <row r="101" spans="1:16" ht="12.75">
      <c r="A101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111</v>
      </c>
      <c s="26">
        <v>2762.4</v>
      </c>
      <c s="26">
        <v>0</v>
      </c>
      <c s="26">
        <f>ROUND(ROUND(H101,2)*ROUND(G101,2),2)</f>
      </c>
      <c r="O101">
        <f>(I101*21)/100</f>
      </c>
      <c t="s">
        <v>12</v>
      </c>
    </row>
    <row r="102" spans="1:5" ht="12.75">
      <c r="A102" s="27" t="s">
        <v>40</v>
      </c>
      <c r="E102" s="28" t="s">
        <v>37</v>
      </c>
    </row>
    <row r="103" spans="1:5" ht="89.25">
      <c r="A103" s="29" t="s">
        <v>42</v>
      </c>
      <c r="E103" s="30" t="s">
        <v>255</v>
      </c>
    </row>
    <row r="104" spans="1:5" ht="51">
      <c r="A104" t="s">
        <v>44</v>
      </c>
      <c r="E104" s="28" t="s">
        <v>256</v>
      </c>
    </row>
    <row r="105" spans="1:16" ht="12.75">
      <c r="A105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111</v>
      </c>
      <c s="26">
        <v>2765.66</v>
      </c>
      <c s="26">
        <v>0</v>
      </c>
      <c s="26">
        <f>ROUND(ROUND(H105,2)*ROUND(G105,2),2)</f>
      </c>
      <c r="O105">
        <f>(I105*21)/100</f>
      </c>
      <c t="s">
        <v>12</v>
      </c>
    </row>
    <row r="106" spans="1:5" ht="12.75">
      <c r="A106" s="27" t="s">
        <v>40</v>
      </c>
      <c r="E106" s="28" t="s">
        <v>37</v>
      </c>
    </row>
    <row r="107" spans="1:5" ht="38.25">
      <c r="A107" s="29" t="s">
        <v>42</v>
      </c>
      <c r="E107" s="30" t="s">
        <v>260</v>
      </c>
    </row>
    <row r="108" spans="1:5" ht="51">
      <c r="A108" t="s">
        <v>44</v>
      </c>
      <c r="E108" s="28" t="s">
        <v>256</v>
      </c>
    </row>
    <row r="109" spans="1:16" ht="12.75">
      <c r="A109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111</v>
      </c>
      <c s="26">
        <v>2751.24</v>
      </c>
      <c s="26">
        <v>0</v>
      </c>
      <c s="26">
        <f>ROUND(ROUND(H109,2)*ROUND(G109,2),2)</f>
      </c>
      <c r="O109">
        <f>(I109*21)/100</f>
      </c>
      <c t="s">
        <v>12</v>
      </c>
    </row>
    <row r="110" spans="1:5" ht="12.75">
      <c r="A110" s="27" t="s">
        <v>40</v>
      </c>
      <c r="E110" s="28" t="s">
        <v>37</v>
      </c>
    </row>
    <row r="111" spans="1:5" ht="38.25">
      <c r="A111" s="29" t="s">
        <v>42</v>
      </c>
      <c r="E111" s="30" t="s">
        <v>264</v>
      </c>
    </row>
    <row r="112" spans="1:5" ht="51">
      <c r="A112" t="s">
        <v>44</v>
      </c>
      <c r="E112" s="28" t="s">
        <v>256</v>
      </c>
    </row>
    <row r="113" spans="1:16" ht="12.75">
      <c r="A113" s="19" t="s">
        <v>35</v>
      </c>
      <c s="23" t="s">
        <v>265</v>
      </c>
      <c s="23" t="s">
        <v>266</v>
      </c>
      <c s="19" t="s">
        <v>37</v>
      </c>
      <c s="24" t="s">
        <v>267</v>
      </c>
      <c s="25" t="s">
        <v>111</v>
      </c>
      <c s="26">
        <v>23.5</v>
      </c>
      <c s="26">
        <v>0</v>
      </c>
      <c s="26">
        <f>ROUND(ROUND(H113,2)*ROUND(G113,2),2)</f>
      </c>
      <c r="O113">
        <f>(I113*21)/100</f>
      </c>
      <c t="s">
        <v>12</v>
      </c>
    </row>
    <row r="114" spans="1:5" ht="12.75">
      <c r="A114" s="27" t="s">
        <v>40</v>
      </c>
      <c r="E114" s="28" t="s">
        <v>268</v>
      </c>
    </row>
    <row r="115" spans="1:5" ht="51">
      <c r="A115" s="29" t="s">
        <v>42</v>
      </c>
      <c r="E115" s="30" t="s">
        <v>269</v>
      </c>
    </row>
    <row r="116" spans="1:5" ht="140.25">
      <c r="A116" t="s">
        <v>44</v>
      </c>
      <c r="E116" s="28" t="s">
        <v>270</v>
      </c>
    </row>
    <row r="117" spans="1:16" ht="12.75">
      <c r="A117" s="19" t="s">
        <v>35</v>
      </c>
      <c s="23" t="s">
        <v>271</v>
      </c>
      <c s="23" t="s">
        <v>272</v>
      </c>
      <c s="19" t="s">
        <v>37</v>
      </c>
      <c s="24" t="s">
        <v>273</v>
      </c>
      <c s="25" t="s">
        <v>111</v>
      </c>
      <c s="26">
        <v>2765.66</v>
      </c>
      <c s="26">
        <v>0</v>
      </c>
      <c s="26">
        <f>ROUND(ROUND(H117,2)*ROUND(G117,2),2)</f>
      </c>
      <c r="O117">
        <f>(I117*21)/100</f>
      </c>
      <c t="s">
        <v>12</v>
      </c>
    </row>
    <row r="118" spans="1:5" ht="12.75">
      <c r="A118" s="27" t="s">
        <v>40</v>
      </c>
      <c r="E118" s="28" t="s">
        <v>274</v>
      </c>
    </row>
    <row r="119" spans="1:5" ht="229.5">
      <c r="A119" s="29" t="s">
        <v>42</v>
      </c>
      <c r="E119" s="30" t="s">
        <v>275</v>
      </c>
    </row>
    <row r="120" spans="1:5" ht="140.25">
      <c r="A120" t="s">
        <v>44</v>
      </c>
      <c r="E120" s="28" t="s">
        <v>270</v>
      </c>
    </row>
    <row r="121" spans="1:16" ht="12.75">
      <c r="A121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111</v>
      </c>
      <c s="26">
        <v>2751.24</v>
      </c>
      <c s="26">
        <v>0</v>
      </c>
      <c s="26">
        <f>ROUND(ROUND(H121,2)*ROUND(G121,2),2)</f>
      </c>
      <c r="O121">
        <f>(I121*21)/100</f>
      </c>
      <c t="s">
        <v>12</v>
      </c>
    </row>
    <row r="122" spans="1:5" ht="12.75">
      <c r="A122" s="27" t="s">
        <v>40</v>
      </c>
      <c r="E122" s="28" t="s">
        <v>279</v>
      </c>
    </row>
    <row r="123" spans="1:5" ht="229.5">
      <c r="A123" s="29" t="s">
        <v>42</v>
      </c>
      <c r="E123" s="30" t="s">
        <v>280</v>
      </c>
    </row>
    <row r="124" spans="1:5" ht="140.25">
      <c r="A124" t="s">
        <v>44</v>
      </c>
      <c r="E124" s="28" t="s">
        <v>270</v>
      </c>
    </row>
    <row r="125" spans="1:16" ht="12.75">
      <c r="A125" s="19" t="s">
        <v>35</v>
      </c>
      <c s="23" t="s">
        <v>281</v>
      </c>
      <c s="23" t="s">
        <v>282</v>
      </c>
      <c s="19" t="s">
        <v>37</v>
      </c>
      <c s="24" t="s">
        <v>283</v>
      </c>
      <c s="25" t="s">
        <v>111</v>
      </c>
      <c s="26">
        <v>2737.1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12.75">
      <c r="A126" s="27" t="s">
        <v>40</v>
      </c>
      <c r="E126" s="28" t="s">
        <v>284</v>
      </c>
    </row>
    <row r="127" spans="1:5" ht="229.5">
      <c r="A127" s="29" t="s">
        <v>42</v>
      </c>
      <c r="E127" s="30" t="s">
        <v>285</v>
      </c>
    </row>
    <row r="128" spans="1:5" ht="140.25">
      <c r="A128" t="s">
        <v>44</v>
      </c>
      <c r="E128" s="28" t="s">
        <v>270</v>
      </c>
    </row>
    <row r="129" spans="1:18" ht="12.75" customHeight="1">
      <c r="A129" s="5" t="s">
        <v>33</v>
      </c>
      <c s="5"/>
      <c s="34" t="s">
        <v>66</v>
      </c>
      <c s="5"/>
      <c s="21" t="s">
        <v>286</v>
      </c>
      <c s="5"/>
      <c s="5"/>
      <c s="5"/>
      <c s="35">
        <f>0+Q129</f>
      </c>
      <c r="O129">
        <f>0+R129</f>
      </c>
      <c r="Q129">
        <f>0+I130+I134+I138</f>
      </c>
      <c>
        <f>0+O130+O134+O138</f>
      </c>
    </row>
    <row r="130" spans="1:16" ht="12.75">
      <c r="A130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135</v>
      </c>
      <c s="26">
        <v>45.53</v>
      </c>
      <c s="26">
        <v>0</v>
      </c>
      <c s="26">
        <f>ROUND(ROUND(H130,2)*ROUND(G130,2),2)</f>
      </c>
      <c r="O130">
        <f>(I130*21)/100</f>
      </c>
      <c t="s">
        <v>12</v>
      </c>
    </row>
    <row r="131" spans="1:5" ht="25.5">
      <c r="A131" s="27" t="s">
        <v>40</v>
      </c>
      <c r="E131" s="28" t="s">
        <v>290</v>
      </c>
    </row>
    <row r="132" spans="1:5" ht="204">
      <c r="A132" s="29" t="s">
        <v>42</v>
      </c>
      <c r="E132" s="30" t="s">
        <v>291</v>
      </c>
    </row>
    <row r="133" spans="1:5" ht="255">
      <c r="A133" t="s">
        <v>44</v>
      </c>
      <c r="E133" s="28" t="s">
        <v>292</v>
      </c>
    </row>
    <row r="134" spans="1:16" ht="12.75">
      <c r="A134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86</v>
      </c>
      <c s="26">
        <v>3</v>
      </c>
      <c s="26">
        <v>0</v>
      </c>
      <c s="26">
        <f>ROUND(ROUND(H134,2)*ROUND(G134,2),2)</f>
      </c>
      <c r="O134">
        <f>(I134*21)/100</f>
      </c>
      <c t="s">
        <v>12</v>
      </c>
    </row>
    <row r="135" spans="1:5" ht="12.75">
      <c r="A135" s="27" t="s">
        <v>40</v>
      </c>
      <c r="E135" s="28" t="s">
        <v>296</v>
      </c>
    </row>
    <row r="136" spans="1:5" ht="12.75">
      <c r="A136" s="29" t="s">
        <v>42</v>
      </c>
      <c r="E136" s="30" t="s">
        <v>297</v>
      </c>
    </row>
    <row r="137" spans="1:5" ht="102">
      <c r="A137" t="s">
        <v>44</v>
      </c>
      <c r="E137" s="28" t="s">
        <v>298</v>
      </c>
    </row>
    <row r="138" spans="1:16" ht="12.75">
      <c r="A138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86</v>
      </c>
      <c s="26">
        <v>14</v>
      </c>
      <c s="26">
        <v>0</v>
      </c>
      <c s="26">
        <f>ROUND(ROUND(H138,2)*ROUND(G138,2),2)</f>
      </c>
      <c r="O138">
        <f>(I138*21)/100</f>
      </c>
      <c t="s">
        <v>12</v>
      </c>
    </row>
    <row r="139" spans="1:5" ht="38.25">
      <c r="A139" s="27" t="s">
        <v>40</v>
      </c>
      <c r="E139" s="28" t="s">
        <v>302</v>
      </c>
    </row>
    <row r="140" spans="1:5" ht="38.25">
      <c r="A140" s="29" t="s">
        <v>42</v>
      </c>
      <c r="E140" s="30" t="s">
        <v>303</v>
      </c>
    </row>
    <row r="141" spans="1:5" ht="89.25">
      <c r="A141" t="s">
        <v>44</v>
      </c>
      <c r="E141" s="28" t="s">
        <v>304</v>
      </c>
    </row>
    <row r="142" spans="1:18" ht="12.75" customHeight="1">
      <c r="A142" s="5" t="s">
        <v>33</v>
      </c>
      <c s="5"/>
      <c s="34" t="s">
        <v>30</v>
      </c>
      <c s="5"/>
      <c s="21" t="s">
        <v>141</v>
      </c>
      <c s="5"/>
      <c s="5"/>
      <c s="5"/>
      <c s="35">
        <f>0+Q142</f>
      </c>
      <c r="O142">
        <f>0+R142</f>
      </c>
      <c r="Q142">
        <f>0+I143+I147+I151+I155+I159+I163+I167</f>
      </c>
      <c>
        <f>0+O143+O147+O151+O155+O159+O163+O167</f>
      </c>
    </row>
    <row r="143" spans="1:16" ht="25.5">
      <c r="A143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111</v>
      </c>
      <c s="26">
        <v>240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12.75">
      <c r="A144" s="27" t="s">
        <v>40</v>
      </c>
      <c r="E144" s="28" t="s">
        <v>37</v>
      </c>
    </row>
    <row r="145" spans="1:5" ht="140.25">
      <c r="A145" s="29" t="s">
        <v>42</v>
      </c>
      <c r="E145" s="30" t="s">
        <v>308</v>
      </c>
    </row>
    <row r="146" spans="1:5" ht="12.75">
      <c r="A146" t="s">
        <v>44</v>
      </c>
      <c r="E146" s="28" t="s">
        <v>309</v>
      </c>
    </row>
    <row r="147" spans="1:16" ht="12.75">
      <c r="A147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135</v>
      </c>
      <c s="26">
        <v>240</v>
      </c>
      <c s="26">
        <v>0</v>
      </c>
      <c s="26">
        <f>ROUND(ROUND(H147,2)*ROUND(G147,2),2)</f>
      </c>
      <c r="O147">
        <f>(I147*21)/100</f>
      </c>
      <c t="s">
        <v>12</v>
      </c>
    </row>
    <row r="148" spans="1:5" ht="25.5">
      <c r="A148" s="27" t="s">
        <v>40</v>
      </c>
      <c r="E148" s="28" t="s">
        <v>313</v>
      </c>
    </row>
    <row r="149" spans="1:5" ht="140.25">
      <c r="A149" s="29" t="s">
        <v>42</v>
      </c>
      <c r="E149" s="30" t="s">
        <v>314</v>
      </c>
    </row>
    <row r="150" spans="1:5" ht="38.25">
      <c r="A150" t="s">
        <v>44</v>
      </c>
      <c r="E150" s="28" t="s">
        <v>315</v>
      </c>
    </row>
    <row r="151" spans="1:16" ht="12.75">
      <c r="A151" s="19" t="s">
        <v>35</v>
      </c>
      <c s="23" t="s">
        <v>316</v>
      </c>
      <c s="23" t="s">
        <v>317</v>
      </c>
      <c s="19" t="s">
        <v>99</v>
      </c>
      <c s="24" t="s">
        <v>318</v>
      </c>
      <c s="25" t="s">
        <v>135</v>
      </c>
      <c s="26">
        <v>558</v>
      </c>
      <c s="26">
        <v>0</v>
      </c>
      <c s="26">
        <f>ROUND(ROUND(H151,2)*ROUND(G151,2),2)</f>
      </c>
      <c r="O151">
        <f>(I151*21)/100</f>
      </c>
      <c t="s">
        <v>12</v>
      </c>
    </row>
    <row r="152" spans="1:5" ht="25.5">
      <c r="A152" s="27" t="s">
        <v>40</v>
      </c>
      <c r="E152" s="28" t="s">
        <v>319</v>
      </c>
    </row>
    <row r="153" spans="1:5" ht="76.5">
      <c r="A153" s="29" t="s">
        <v>42</v>
      </c>
      <c r="E153" s="30" t="s">
        <v>320</v>
      </c>
    </row>
    <row r="154" spans="1:5" ht="38.25">
      <c r="A154" t="s">
        <v>44</v>
      </c>
      <c r="E154" s="28" t="s">
        <v>315</v>
      </c>
    </row>
    <row r="155" spans="1:16" ht="12.75">
      <c r="A155" s="19" t="s">
        <v>35</v>
      </c>
      <c s="23" t="s">
        <v>321</v>
      </c>
      <c s="23" t="s">
        <v>317</v>
      </c>
      <c s="19" t="s">
        <v>104</v>
      </c>
      <c s="24" t="s">
        <v>318</v>
      </c>
      <c s="25" t="s">
        <v>135</v>
      </c>
      <c s="26">
        <v>132</v>
      </c>
      <c s="26">
        <v>0</v>
      </c>
      <c s="26">
        <f>ROUND(ROUND(H155,2)*ROUND(G155,2),2)</f>
      </c>
      <c r="O155">
        <f>(I155*21)/100</f>
      </c>
      <c t="s">
        <v>12</v>
      </c>
    </row>
    <row r="156" spans="1:5" ht="25.5">
      <c r="A156" s="27" t="s">
        <v>40</v>
      </c>
      <c r="E156" s="28" t="s">
        <v>322</v>
      </c>
    </row>
    <row r="157" spans="1:5" ht="76.5">
      <c r="A157" s="29" t="s">
        <v>42</v>
      </c>
      <c r="E157" s="30" t="s">
        <v>323</v>
      </c>
    </row>
    <row r="158" spans="1:5" ht="38.25">
      <c r="A158" t="s">
        <v>44</v>
      </c>
      <c r="E158" s="28" t="s">
        <v>315</v>
      </c>
    </row>
    <row r="159" spans="1:16" ht="12.75">
      <c r="A159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135</v>
      </c>
      <c s="26">
        <v>31</v>
      </c>
      <c s="26">
        <v>0</v>
      </c>
      <c s="26">
        <f>ROUND(ROUND(H159,2)*ROUND(G159,2),2)</f>
      </c>
      <c r="O159">
        <f>(I159*21)/100</f>
      </c>
      <c t="s">
        <v>12</v>
      </c>
    </row>
    <row r="160" spans="1:5" ht="25.5">
      <c r="A160" s="27" t="s">
        <v>40</v>
      </c>
      <c r="E160" s="28" t="s">
        <v>327</v>
      </c>
    </row>
    <row r="161" spans="1:5" ht="76.5">
      <c r="A161" s="29" t="s">
        <v>42</v>
      </c>
      <c r="E161" s="30" t="s">
        <v>328</v>
      </c>
    </row>
    <row r="162" spans="1:5" ht="38.25">
      <c r="A162" t="s">
        <v>44</v>
      </c>
      <c r="E162" s="28" t="s">
        <v>315</v>
      </c>
    </row>
    <row r="163" spans="1:16" ht="12.75">
      <c r="A163" s="19" t="s">
        <v>35</v>
      </c>
      <c s="23" t="s">
        <v>329</v>
      </c>
      <c s="23" t="s">
        <v>330</v>
      </c>
      <c s="19" t="s">
        <v>37</v>
      </c>
      <c s="24" t="s">
        <v>331</v>
      </c>
      <c s="25" t="s">
        <v>135</v>
      </c>
      <c s="26">
        <v>31.98</v>
      </c>
      <c s="26">
        <v>0</v>
      </c>
      <c s="26">
        <f>ROUND(ROUND(H163,2)*ROUND(G163,2),2)</f>
      </c>
      <c r="O163">
        <f>(I163*21)/100</f>
      </c>
      <c t="s">
        <v>12</v>
      </c>
    </row>
    <row r="164" spans="1:5" ht="12.75">
      <c r="A164" s="27" t="s">
        <v>40</v>
      </c>
      <c r="E164" s="28" t="s">
        <v>332</v>
      </c>
    </row>
    <row r="165" spans="1:5" ht="89.25">
      <c r="A165" s="29" t="s">
        <v>42</v>
      </c>
      <c r="E165" s="30" t="s">
        <v>152</v>
      </c>
    </row>
    <row r="166" spans="1:5" ht="38.25">
      <c r="A166" t="s">
        <v>44</v>
      </c>
      <c r="E166" s="28" t="s">
        <v>333</v>
      </c>
    </row>
    <row r="167" spans="1:16" ht="12.75">
      <c r="A167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135</v>
      </c>
      <c s="26">
        <v>12</v>
      </c>
      <c s="26">
        <v>0</v>
      </c>
      <c s="26">
        <f>ROUND(ROUND(H167,2)*ROUND(G167,2),2)</f>
      </c>
      <c r="O167">
        <f>(I167*21)/100</f>
      </c>
      <c t="s">
        <v>12</v>
      </c>
    </row>
    <row r="168" spans="1:5" ht="25.5">
      <c r="A168" s="27" t="s">
        <v>40</v>
      </c>
      <c r="E168" s="28" t="s">
        <v>337</v>
      </c>
    </row>
    <row r="169" spans="1:5" ht="114.75">
      <c r="A169" s="29" t="s">
        <v>42</v>
      </c>
      <c r="E169" s="30" t="s">
        <v>338</v>
      </c>
    </row>
    <row r="170" spans="1:5" ht="114.75">
      <c r="A170" t="s">
        <v>44</v>
      </c>
      <c r="E170" s="28" t="s">
        <v>339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340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340</v>
      </c>
      <c s="5"/>
      <c s="14" t="s">
        <v>341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141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25.5">
      <c r="A9" s="19" t="s">
        <v>35</v>
      </c>
      <c s="23" t="s">
        <v>19</v>
      </c>
      <c s="23" t="s">
        <v>342</v>
      </c>
      <c s="19" t="s">
        <v>37</v>
      </c>
      <c s="24" t="s">
        <v>343</v>
      </c>
      <c s="25" t="s">
        <v>86</v>
      </c>
      <c s="26">
        <v>10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12.75">
      <c r="A11" s="29" t="s">
        <v>42</v>
      </c>
      <c r="E11" s="30" t="s">
        <v>344</v>
      </c>
    </row>
    <row r="12" spans="1:5" ht="25.5">
      <c r="A12" t="s">
        <v>44</v>
      </c>
      <c r="E12" s="28" t="s">
        <v>345</v>
      </c>
    </row>
    <row r="13" spans="1:16" ht="25.5">
      <c r="A13" s="19" t="s">
        <v>35</v>
      </c>
      <c s="23" t="s">
        <v>12</v>
      </c>
      <c s="23" t="s">
        <v>346</v>
      </c>
      <c s="19" t="s">
        <v>37</v>
      </c>
      <c s="24" t="s">
        <v>347</v>
      </c>
      <c s="25" t="s">
        <v>86</v>
      </c>
      <c s="26">
        <v>23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7.5">
      <c r="A15" s="29" t="s">
        <v>42</v>
      </c>
      <c r="E15" s="30" t="s">
        <v>348</v>
      </c>
    </row>
    <row r="16" spans="1:5" ht="38.25">
      <c r="A16" t="s">
        <v>44</v>
      </c>
      <c r="E16" s="28" t="s">
        <v>349</v>
      </c>
    </row>
    <row r="17" spans="1:16" ht="25.5">
      <c r="A17" s="19" t="s">
        <v>35</v>
      </c>
      <c s="23" t="s">
        <v>13</v>
      </c>
      <c s="23" t="s">
        <v>350</v>
      </c>
      <c s="19" t="s">
        <v>37</v>
      </c>
      <c s="24" t="s">
        <v>351</v>
      </c>
      <c s="25" t="s">
        <v>86</v>
      </c>
      <c s="26">
        <v>16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165.75">
      <c r="A19" s="29" t="s">
        <v>42</v>
      </c>
      <c r="E19" s="30" t="s">
        <v>352</v>
      </c>
    </row>
    <row r="20" spans="1:5" ht="25.5">
      <c r="A20" t="s">
        <v>44</v>
      </c>
      <c r="E20" s="28" t="s">
        <v>345</v>
      </c>
    </row>
    <row r="21" spans="1:16" ht="25.5">
      <c r="A21" s="19" t="s">
        <v>35</v>
      </c>
      <c s="23" t="s">
        <v>23</v>
      </c>
      <c s="23" t="s">
        <v>353</v>
      </c>
      <c s="19" t="s">
        <v>99</v>
      </c>
      <c s="24" t="s">
        <v>354</v>
      </c>
      <c s="25" t="s">
        <v>86</v>
      </c>
      <c s="26">
        <v>13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37</v>
      </c>
    </row>
    <row r="23" spans="1:5" ht="12.75">
      <c r="A23" s="29" t="s">
        <v>42</v>
      </c>
      <c r="E23" s="30" t="s">
        <v>355</v>
      </c>
    </row>
    <row r="24" spans="1:5" ht="25.5">
      <c r="A24" t="s">
        <v>44</v>
      </c>
      <c r="E24" s="28" t="s">
        <v>356</v>
      </c>
    </row>
    <row r="25" spans="1:16" ht="25.5">
      <c r="A25" s="19" t="s">
        <v>35</v>
      </c>
      <c s="23" t="s">
        <v>25</v>
      </c>
      <c s="23" t="s">
        <v>353</v>
      </c>
      <c s="19" t="s">
        <v>104</v>
      </c>
      <c s="24" t="s">
        <v>354</v>
      </c>
      <c s="25" t="s">
        <v>86</v>
      </c>
      <c s="26">
        <v>2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357</v>
      </c>
    </row>
    <row r="27" spans="1:5" ht="12.75">
      <c r="A27" s="29" t="s">
        <v>42</v>
      </c>
      <c r="E27" s="30" t="s">
        <v>358</v>
      </c>
    </row>
    <row r="28" spans="1:5" ht="25.5">
      <c r="A28" t="s">
        <v>44</v>
      </c>
      <c r="E28" s="28" t="s">
        <v>356</v>
      </c>
    </row>
    <row r="29" spans="1:16" ht="25.5">
      <c r="A29" s="19" t="s">
        <v>35</v>
      </c>
      <c s="23" t="s">
        <v>27</v>
      </c>
      <c s="23" t="s">
        <v>359</v>
      </c>
      <c s="19" t="s">
        <v>37</v>
      </c>
      <c s="24" t="s">
        <v>360</v>
      </c>
      <c s="25" t="s">
        <v>111</v>
      </c>
      <c s="26">
        <v>9.75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12.75">
      <c r="A30" s="27" t="s">
        <v>40</v>
      </c>
      <c r="E30" s="28" t="s">
        <v>37</v>
      </c>
    </row>
    <row r="31" spans="1:5" ht="51">
      <c r="A31" s="29" t="s">
        <v>42</v>
      </c>
      <c r="E31" s="30" t="s">
        <v>361</v>
      </c>
    </row>
    <row r="32" spans="1:5" ht="38.25">
      <c r="A32" t="s">
        <v>44</v>
      </c>
      <c r="E32" s="28" t="s">
        <v>362</v>
      </c>
    </row>
    <row r="33" spans="1:16" ht="25.5">
      <c r="A33" s="19" t="s">
        <v>35</v>
      </c>
      <c s="23" t="s">
        <v>60</v>
      </c>
      <c s="23" t="s">
        <v>363</v>
      </c>
      <c s="19" t="s">
        <v>37</v>
      </c>
      <c s="24" t="s">
        <v>364</v>
      </c>
      <c s="25" t="s">
        <v>111</v>
      </c>
      <c s="26">
        <v>7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2.75">
      <c r="A34" s="27" t="s">
        <v>40</v>
      </c>
      <c r="E34" s="28" t="s">
        <v>365</v>
      </c>
    </row>
    <row r="35" spans="1:5" ht="12.75">
      <c r="A35" s="29" t="s">
        <v>42</v>
      </c>
      <c r="E35" s="30" t="s">
        <v>366</v>
      </c>
    </row>
    <row r="36" spans="1:5" ht="38.25">
      <c r="A36" t="s">
        <v>44</v>
      </c>
      <c r="E36" s="28" t="s">
        <v>362</v>
      </c>
    </row>
    <row r="37" spans="1:16" ht="12.75">
      <c r="A37" s="19" t="s">
        <v>35</v>
      </c>
      <c s="23" t="s">
        <v>66</v>
      </c>
      <c s="23" t="s">
        <v>367</v>
      </c>
      <c s="19" t="s">
        <v>37</v>
      </c>
      <c s="24" t="s">
        <v>368</v>
      </c>
      <c s="25" t="s">
        <v>86</v>
      </c>
      <c s="26">
        <v>3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2.75">
      <c r="A38" s="27" t="s">
        <v>40</v>
      </c>
      <c r="E38" s="28" t="s">
        <v>37</v>
      </c>
    </row>
    <row r="39" spans="1:5" ht="38.25">
      <c r="A39" s="29" t="s">
        <v>42</v>
      </c>
      <c r="E39" s="30" t="s">
        <v>369</v>
      </c>
    </row>
    <row r="40" spans="1:5" ht="38.25">
      <c r="A40" t="s">
        <v>44</v>
      </c>
      <c r="E40" s="28" t="s">
        <v>370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371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371</v>
      </c>
      <c s="5"/>
      <c s="14" t="s">
        <v>372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141</v>
      </c>
      <c s="15"/>
      <c s="15"/>
      <c s="15"/>
      <c s="22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25.5">
      <c r="A9" s="19" t="s">
        <v>35</v>
      </c>
      <c s="23" t="s">
        <v>19</v>
      </c>
      <c s="23" t="s">
        <v>373</v>
      </c>
      <c s="19" t="s">
        <v>37</v>
      </c>
      <c s="24" t="s">
        <v>374</v>
      </c>
      <c s="25" t="s">
        <v>86</v>
      </c>
      <c s="26">
        <v>35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375</v>
      </c>
    </row>
    <row r="11" spans="1:5" ht="12.75">
      <c r="A11" s="29" t="s">
        <v>42</v>
      </c>
      <c r="E11" s="30" t="s">
        <v>376</v>
      </c>
    </row>
    <row r="12" spans="1:5" ht="51">
      <c r="A12" t="s">
        <v>44</v>
      </c>
      <c r="E12" s="28" t="s">
        <v>377</v>
      </c>
    </row>
    <row r="13" spans="1:16" ht="12.75">
      <c r="A13" s="19" t="s">
        <v>35</v>
      </c>
      <c s="23" t="s">
        <v>12</v>
      </c>
      <c s="23" t="s">
        <v>378</v>
      </c>
      <c s="19" t="s">
        <v>37</v>
      </c>
      <c s="24" t="s">
        <v>379</v>
      </c>
      <c s="25" t="s">
        <v>86</v>
      </c>
      <c s="26">
        <v>35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380</v>
      </c>
    </row>
    <row r="15" spans="1:5" ht="25.5">
      <c r="A15" s="29" t="s">
        <v>42</v>
      </c>
      <c r="E15" s="30" t="s">
        <v>381</v>
      </c>
    </row>
    <row r="16" spans="1:5" ht="38.25">
      <c r="A16" t="s">
        <v>44</v>
      </c>
      <c r="E16" s="28" t="s">
        <v>349</v>
      </c>
    </row>
    <row r="17" spans="1:16" ht="12.75">
      <c r="A17" s="19" t="s">
        <v>35</v>
      </c>
      <c s="23" t="s">
        <v>13</v>
      </c>
      <c s="23" t="s">
        <v>382</v>
      </c>
      <c s="19" t="s">
        <v>72</v>
      </c>
      <c s="24" t="s">
        <v>383</v>
      </c>
      <c s="25" t="s">
        <v>384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385</v>
      </c>
    </row>
    <row r="19" spans="1:5" ht="25.5">
      <c r="A19" s="29" t="s">
        <v>42</v>
      </c>
      <c r="E19" s="30" t="s">
        <v>386</v>
      </c>
    </row>
    <row r="20" spans="1:5" ht="25.5">
      <c r="A20" t="s">
        <v>44</v>
      </c>
      <c r="E20" s="28" t="s">
        <v>387</v>
      </c>
    </row>
    <row r="21" spans="1:16" ht="25.5">
      <c r="A21" s="19" t="s">
        <v>35</v>
      </c>
      <c s="23" t="s">
        <v>23</v>
      </c>
      <c s="23" t="s">
        <v>388</v>
      </c>
      <c s="19" t="s">
        <v>37</v>
      </c>
      <c s="24" t="s">
        <v>389</v>
      </c>
      <c s="25" t="s">
        <v>86</v>
      </c>
      <c s="26">
        <v>6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390</v>
      </c>
    </row>
    <row r="23" spans="1:5" ht="12.75">
      <c r="A23" s="29" t="s">
        <v>42</v>
      </c>
      <c r="E23" s="30" t="s">
        <v>391</v>
      </c>
    </row>
    <row r="24" spans="1:5" ht="51">
      <c r="A24" t="s">
        <v>44</v>
      </c>
      <c r="E24" s="28" t="s">
        <v>377</v>
      </c>
    </row>
    <row r="25" spans="1:16" ht="12.75">
      <c r="A25" s="19" t="s">
        <v>35</v>
      </c>
      <c s="23" t="s">
        <v>25</v>
      </c>
      <c s="23" t="s">
        <v>392</v>
      </c>
      <c s="19" t="s">
        <v>37</v>
      </c>
      <c s="24" t="s">
        <v>393</v>
      </c>
      <c s="25" t="s">
        <v>86</v>
      </c>
      <c s="26">
        <v>6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394</v>
      </c>
    </row>
    <row r="27" spans="1:5" ht="25.5">
      <c r="A27" s="29" t="s">
        <v>42</v>
      </c>
      <c r="E27" s="30" t="s">
        <v>395</v>
      </c>
    </row>
    <row r="28" spans="1:5" ht="38.25">
      <c r="A28" t="s">
        <v>44</v>
      </c>
      <c r="E28" s="28" t="s">
        <v>349</v>
      </c>
    </row>
    <row r="29" spans="1:16" ht="12.75">
      <c r="A29" s="19" t="s">
        <v>35</v>
      </c>
      <c s="23" t="s">
        <v>27</v>
      </c>
      <c s="23" t="s">
        <v>396</v>
      </c>
      <c s="19" t="s">
        <v>72</v>
      </c>
      <c s="24" t="s">
        <v>397</v>
      </c>
      <c s="25" t="s">
        <v>384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12.75">
      <c r="A30" s="27" t="s">
        <v>40</v>
      </c>
      <c r="E30" s="28" t="s">
        <v>385</v>
      </c>
    </row>
    <row r="31" spans="1:5" ht="25.5">
      <c r="A31" s="29" t="s">
        <v>42</v>
      </c>
      <c r="E31" s="30" t="s">
        <v>398</v>
      </c>
    </row>
    <row r="32" spans="1:5" ht="25.5">
      <c r="A32" t="s">
        <v>44</v>
      </c>
      <c r="E32" s="28" t="s">
        <v>387</v>
      </c>
    </row>
    <row r="33" spans="1:16" ht="12.75">
      <c r="A33" s="19" t="s">
        <v>35</v>
      </c>
      <c s="23" t="s">
        <v>60</v>
      </c>
      <c s="23" t="s">
        <v>399</v>
      </c>
      <c s="19" t="s">
        <v>37</v>
      </c>
      <c s="24" t="s">
        <v>400</v>
      </c>
      <c s="25" t="s">
        <v>86</v>
      </c>
      <c s="26">
        <v>41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2.75">
      <c r="A34" s="27" t="s">
        <v>40</v>
      </c>
      <c r="E34" s="28" t="s">
        <v>401</v>
      </c>
    </row>
    <row r="35" spans="1:5" ht="25.5">
      <c r="A35" s="29" t="s">
        <v>42</v>
      </c>
      <c r="E35" s="30" t="s">
        <v>402</v>
      </c>
    </row>
    <row r="36" spans="1:5" ht="63.75">
      <c r="A36" t="s">
        <v>44</v>
      </c>
      <c r="E36" s="28" t="s">
        <v>403</v>
      </c>
    </row>
    <row r="37" spans="1:16" ht="12.75">
      <c r="A37" s="19" t="s">
        <v>35</v>
      </c>
      <c s="23" t="s">
        <v>66</v>
      </c>
      <c s="23" t="s">
        <v>404</v>
      </c>
      <c s="19" t="s">
        <v>37</v>
      </c>
      <c s="24" t="s">
        <v>405</v>
      </c>
      <c s="25" t="s">
        <v>86</v>
      </c>
      <c s="26">
        <v>41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2.75">
      <c r="A38" s="27" t="s">
        <v>40</v>
      </c>
      <c r="E38" s="28" t="s">
        <v>406</v>
      </c>
    </row>
    <row r="39" spans="1:5" ht="25.5">
      <c r="A39" s="29" t="s">
        <v>42</v>
      </c>
      <c r="E39" s="30" t="s">
        <v>407</v>
      </c>
    </row>
    <row r="40" spans="1:5" ht="38.25">
      <c r="A40" t="s">
        <v>44</v>
      </c>
      <c r="E40" s="28" t="s">
        <v>349</v>
      </c>
    </row>
    <row r="41" spans="1:16" ht="12.75">
      <c r="A41" s="19" t="s">
        <v>35</v>
      </c>
      <c s="23" t="s">
        <v>30</v>
      </c>
      <c s="23" t="s">
        <v>408</v>
      </c>
      <c s="19" t="s">
        <v>72</v>
      </c>
      <c s="24" t="s">
        <v>409</v>
      </c>
      <c s="25" t="s">
        <v>384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12.75">
      <c r="A42" s="27" t="s">
        <v>40</v>
      </c>
      <c r="E42" s="28" t="s">
        <v>410</v>
      </c>
    </row>
    <row r="43" spans="1:5" ht="25.5">
      <c r="A43" s="29" t="s">
        <v>42</v>
      </c>
      <c r="E43" s="30" t="s">
        <v>411</v>
      </c>
    </row>
    <row r="44" spans="1:5" ht="25.5">
      <c r="A44" t="s">
        <v>44</v>
      </c>
      <c r="E44" s="28" t="s">
        <v>412</v>
      </c>
    </row>
    <row r="45" spans="1:16" ht="12.75">
      <c r="A45" s="19" t="s">
        <v>35</v>
      </c>
      <c s="23" t="s">
        <v>32</v>
      </c>
      <c s="23" t="s">
        <v>413</v>
      </c>
      <c s="19" t="s">
        <v>37</v>
      </c>
      <c s="24" t="s">
        <v>414</v>
      </c>
      <c s="25" t="s">
        <v>86</v>
      </c>
      <c s="26">
        <v>5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12.75">
      <c r="A46" s="27" t="s">
        <v>40</v>
      </c>
      <c r="E46" s="28" t="s">
        <v>415</v>
      </c>
    </row>
    <row r="47" spans="1:5" ht="12.75">
      <c r="A47" s="29" t="s">
        <v>42</v>
      </c>
      <c r="E47" s="30" t="s">
        <v>416</v>
      </c>
    </row>
    <row r="48" spans="1:5" ht="63.75">
      <c r="A48" t="s">
        <v>44</v>
      </c>
      <c r="E48" s="28" t="s">
        <v>417</v>
      </c>
    </row>
    <row r="49" spans="1:16" ht="12.75">
      <c r="A49" s="19" t="s">
        <v>35</v>
      </c>
      <c s="23" t="s">
        <v>75</v>
      </c>
      <c s="23" t="s">
        <v>418</v>
      </c>
      <c s="19" t="s">
        <v>37</v>
      </c>
      <c s="24" t="s">
        <v>419</v>
      </c>
      <c s="25" t="s">
        <v>86</v>
      </c>
      <c s="26">
        <v>5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12.75">
      <c r="A50" s="27" t="s">
        <v>40</v>
      </c>
      <c r="E50" s="28" t="s">
        <v>420</v>
      </c>
    </row>
    <row r="51" spans="1:5" ht="25.5">
      <c r="A51" s="29" t="s">
        <v>42</v>
      </c>
      <c r="E51" s="30" t="s">
        <v>421</v>
      </c>
    </row>
    <row r="52" spans="1:5" ht="25.5">
      <c r="A52" t="s">
        <v>44</v>
      </c>
      <c r="E52" s="28" t="s">
        <v>422</v>
      </c>
    </row>
    <row r="53" spans="1:16" ht="12.75">
      <c r="A53" s="19" t="s">
        <v>35</v>
      </c>
      <c s="23" t="s">
        <v>79</v>
      </c>
      <c s="23" t="s">
        <v>423</v>
      </c>
      <c s="19" t="s">
        <v>72</v>
      </c>
      <c s="24" t="s">
        <v>424</v>
      </c>
      <c s="25" t="s">
        <v>384</v>
      </c>
      <c s="26">
        <v>1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.75">
      <c r="A54" s="27" t="s">
        <v>40</v>
      </c>
      <c r="E54" s="28" t="s">
        <v>385</v>
      </c>
    </row>
    <row r="55" spans="1:5" ht="25.5">
      <c r="A55" s="29" t="s">
        <v>42</v>
      </c>
      <c r="E55" s="30" t="s">
        <v>425</v>
      </c>
    </row>
    <row r="56" spans="1:5" ht="25.5">
      <c r="A56" t="s">
        <v>44</v>
      </c>
      <c r="E56" s="28" t="s">
        <v>426</v>
      </c>
    </row>
    <row r="57" spans="1:16" ht="25.5">
      <c r="A57" s="19" t="s">
        <v>35</v>
      </c>
      <c s="23" t="s">
        <v>83</v>
      </c>
      <c s="23" t="s">
        <v>427</v>
      </c>
      <c s="19" t="s">
        <v>37</v>
      </c>
      <c s="24" t="s">
        <v>428</v>
      </c>
      <c s="25" t="s">
        <v>86</v>
      </c>
      <c s="26">
        <v>41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12.75">
      <c r="A58" s="27" t="s">
        <v>40</v>
      </c>
      <c r="E58" s="28" t="s">
        <v>429</v>
      </c>
    </row>
    <row r="59" spans="1:5" ht="12.75">
      <c r="A59" s="29" t="s">
        <v>42</v>
      </c>
      <c r="E59" s="30" t="s">
        <v>430</v>
      </c>
    </row>
    <row r="60" spans="1:5" ht="63.75">
      <c r="A60" t="s">
        <v>44</v>
      </c>
      <c r="E60" s="28" t="s">
        <v>417</v>
      </c>
    </row>
    <row r="61" spans="1:16" ht="12.75">
      <c r="A61" s="19" t="s">
        <v>35</v>
      </c>
      <c s="23" t="s">
        <v>89</v>
      </c>
      <c s="23" t="s">
        <v>431</v>
      </c>
      <c s="19" t="s">
        <v>37</v>
      </c>
      <c s="24" t="s">
        <v>432</v>
      </c>
      <c s="25" t="s">
        <v>86</v>
      </c>
      <c s="26">
        <v>41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12.75">
      <c r="A62" s="27" t="s">
        <v>40</v>
      </c>
      <c r="E62" s="28" t="s">
        <v>433</v>
      </c>
    </row>
    <row r="63" spans="1:5" ht="25.5">
      <c r="A63" s="29" t="s">
        <v>42</v>
      </c>
      <c r="E63" s="30" t="s">
        <v>402</v>
      </c>
    </row>
    <row r="64" spans="1:5" ht="25.5">
      <c r="A64" t="s">
        <v>44</v>
      </c>
      <c r="E64" s="28" t="s">
        <v>422</v>
      </c>
    </row>
    <row r="65" spans="1:16" ht="12.75">
      <c r="A65" s="19" t="s">
        <v>35</v>
      </c>
      <c s="23" t="s">
        <v>91</v>
      </c>
      <c s="23" t="s">
        <v>434</v>
      </c>
      <c s="19" t="s">
        <v>72</v>
      </c>
      <c s="24" t="s">
        <v>435</v>
      </c>
      <c s="25" t="s">
        <v>384</v>
      </c>
      <c s="26">
        <v>1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12.75">
      <c r="A66" s="27" t="s">
        <v>40</v>
      </c>
      <c r="E66" s="28" t="s">
        <v>436</v>
      </c>
    </row>
    <row r="67" spans="1:5" ht="25.5">
      <c r="A67" s="29" t="s">
        <v>42</v>
      </c>
      <c r="E67" s="30" t="s">
        <v>437</v>
      </c>
    </row>
    <row r="68" spans="1:5" ht="25.5">
      <c r="A68" t="s">
        <v>44</v>
      </c>
      <c r="E68" s="28" t="s">
        <v>426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0+O8+O21+O38+O47+O124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438</v>
      </c>
      <c s="31">
        <f>0+I8+I21+I38+I47+I124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438</v>
      </c>
      <c s="5"/>
      <c s="14" t="s">
        <v>439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98</v>
      </c>
      <c s="19" t="s">
        <v>37</v>
      </c>
      <c s="24" t="s">
        <v>100</v>
      </c>
      <c s="25" t="s">
        <v>101</v>
      </c>
      <c s="26">
        <v>1941.57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440</v>
      </c>
    </row>
    <row r="11" spans="1:5" ht="25.5">
      <c r="A11" s="29" t="s">
        <v>42</v>
      </c>
      <c r="E11" s="30" t="s">
        <v>441</v>
      </c>
    </row>
    <row r="12" spans="1:5" ht="25.5">
      <c r="A12" t="s">
        <v>44</v>
      </c>
      <c r="E12" s="28" t="s">
        <v>103</v>
      </c>
    </row>
    <row r="13" spans="1:16" ht="12.75">
      <c r="A13" s="19" t="s">
        <v>35</v>
      </c>
      <c s="23" t="s">
        <v>12</v>
      </c>
      <c s="23" t="s">
        <v>442</v>
      </c>
      <c s="19" t="s">
        <v>37</v>
      </c>
      <c s="24" t="s">
        <v>443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.75">
      <c r="A15" s="29" t="s">
        <v>42</v>
      </c>
      <c r="E15" s="30" t="s">
        <v>43</v>
      </c>
    </row>
    <row r="16" spans="1:5" ht="12.75">
      <c r="A16" t="s">
        <v>44</v>
      </c>
      <c r="E16" s="28" t="s">
        <v>444</v>
      </c>
    </row>
    <row r="17" spans="1:16" ht="12.75">
      <c r="A17" s="19" t="s">
        <v>35</v>
      </c>
      <c s="23" t="s">
        <v>13</v>
      </c>
      <c s="23" t="s">
        <v>445</v>
      </c>
      <c s="19" t="s">
        <v>37</v>
      </c>
      <c s="24" t="s">
        <v>446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38.25">
      <c r="A18" s="27" t="s">
        <v>40</v>
      </c>
      <c r="E18" s="28" t="s">
        <v>447</v>
      </c>
    </row>
    <row r="19" spans="1:5" ht="12.75">
      <c r="A19" s="29" t="s">
        <v>42</v>
      </c>
      <c r="E19" s="30" t="s">
        <v>43</v>
      </c>
    </row>
    <row r="20" spans="1:5" ht="12.75">
      <c r="A20" t="s">
        <v>44</v>
      </c>
      <c r="E20" s="28" t="s">
        <v>448</v>
      </c>
    </row>
    <row r="21" spans="1:18" ht="12.75" customHeight="1">
      <c r="A21" s="5" t="s">
        <v>33</v>
      </c>
      <c s="5"/>
      <c s="34" t="s">
        <v>19</v>
      </c>
      <c s="5"/>
      <c s="21" t="s">
        <v>108</v>
      </c>
      <c s="5"/>
      <c s="5"/>
      <c s="5"/>
      <c s="35">
        <f>0+Q21</f>
      </c>
      <c r="O21">
        <f>0+R21</f>
      </c>
      <c r="Q21">
        <f>0+I22+I26+I30+I34</f>
      </c>
      <c>
        <f>0+O22+O26+O30+O34</f>
      </c>
    </row>
    <row r="22" spans="1:16" ht="12.75">
      <c r="A22" s="19" t="s">
        <v>35</v>
      </c>
      <c s="23" t="s">
        <v>23</v>
      </c>
      <c s="23" t="s">
        <v>168</v>
      </c>
      <c s="19" t="s">
        <v>72</v>
      </c>
      <c s="24" t="s">
        <v>169</v>
      </c>
      <c s="25" t="s">
        <v>121</v>
      </c>
      <c s="26">
        <v>1213.48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449</v>
      </c>
    </row>
    <row r="24" spans="1:5" ht="165.75">
      <c r="A24" s="29" t="s">
        <v>42</v>
      </c>
      <c r="E24" s="30" t="s">
        <v>450</v>
      </c>
    </row>
    <row r="25" spans="1:5" ht="344.25">
      <c r="A25" t="s">
        <v>44</v>
      </c>
      <c r="E25" s="28" t="s">
        <v>167</v>
      </c>
    </row>
    <row r="26" spans="1:16" ht="12.75">
      <c r="A26" s="19" t="s">
        <v>35</v>
      </c>
      <c s="23" t="s">
        <v>25</v>
      </c>
      <c s="23" t="s">
        <v>176</v>
      </c>
      <c s="19" t="s">
        <v>451</v>
      </c>
      <c s="24" t="s">
        <v>177</v>
      </c>
      <c s="25" t="s">
        <v>121</v>
      </c>
      <c s="26">
        <v>173.1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452</v>
      </c>
    </row>
    <row r="28" spans="1:5" ht="114.75">
      <c r="A28" s="29" t="s">
        <v>42</v>
      </c>
      <c r="E28" s="30" t="s">
        <v>453</v>
      </c>
    </row>
    <row r="29" spans="1:5" ht="242.25">
      <c r="A29" t="s">
        <v>44</v>
      </c>
      <c r="E29" s="28" t="s">
        <v>180</v>
      </c>
    </row>
    <row r="30" spans="1:16" ht="12.75">
      <c r="A30" s="19" t="s">
        <v>35</v>
      </c>
      <c s="23" t="s">
        <v>27</v>
      </c>
      <c s="23" t="s">
        <v>176</v>
      </c>
      <c s="19" t="s">
        <v>454</v>
      </c>
      <c s="24" t="s">
        <v>177</v>
      </c>
      <c s="25" t="s">
        <v>121</v>
      </c>
      <c s="26">
        <v>683.96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25.5">
      <c r="A31" s="27" t="s">
        <v>40</v>
      </c>
      <c r="E31" s="28" t="s">
        <v>455</v>
      </c>
    </row>
    <row r="32" spans="1:5" ht="102">
      <c r="A32" s="29" t="s">
        <v>42</v>
      </c>
      <c r="E32" s="30" t="s">
        <v>456</v>
      </c>
    </row>
    <row r="33" spans="1:5" ht="242.25">
      <c r="A33" t="s">
        <v>44</v>
      </c>
      <c r="E33" s="28" t="s">
        <v>180</v>
      </c>
    </row>
    <row r="34" spans="1:16" ht="12.75">
      <c r="A34" s="19" t="s">
        <v>35</v>
      </c>
      <c s="23" t="s">
        <v>60</v>
      </c>
      <c s="23" t="s">
        <v>181</v>
      </c>
      <c s="19" t="s">
        <v>37</v>
      </c>
      <c s="24" t="s">
        <v>182</v>
      </c>
      <c s="25" t="s">
        <v>121</v>
      </c>
      <c s="26">
        <v>281.85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457</v>
      </c>
    </row>
    <row r="36" spans="1:5" ht="165.75">
      <c r="A36" s="29" t="s">
        <v>42</v>
      </c>
      <c r="E36" s="30" t="s">
        <v>458</v>
      </c>
    </row>
    <row r="37" spans="1:5" ht="306">
      <c r="A37" t="s">
        <v>44</v>
      </c>
      <c r="E37" s="28" t="s">
        <v>185</v>
      </c>
    </row>
    <row r="38" spans="1:18" ht="12.75" customHeight="1">
      <c r="A38" s="5" t="s">
        <v>33</v>
      </c>
      <c s="5"/>
      <c s="34" t="s">
        <v>23</v>
      </c>
      <c s="5"/>
      <c s="21" t="s">
        <v>220</v>
      </c>
      <c s="5"/>
      <c s="5"/>
      <c s="5"/>
      <c s="35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35</v>
      </c>
      <c s="23" t="s">
        <v>66</v>
      </c>
      <c s="23" t="s">
        <v>459</v>
      </c>
      <c s="19" t="s">
        <v>37</v>
      </c>
      <c s="24" t="s">
        <v>460</v>
      </c>
      <c s="25" t="s">
        <v>121</v>
      </c>
      <c s="26">
        <v>3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461</v>
      </c>
    </row>
    <row r="41" spans="1:5" ht="25.5">
      <c r="A41" s="29" t="s">
        <v>42</v>
      </c>
      <c r="E41" s="30" t="s">
        <v>462</v>
      </c>
    </row>
    <row r="42" spans="1:5" ht="395.25">
      <c r="A42" t="s">
        <v>44</v>
      </c>
      <c r="E42" s="28" t="s">
        <v>463</v>
      </c>
    </row>
    <row r="43" spans="1:16" ht="12.75">
      <c r="A43" s="19" t="s">
        <v>35</v>
      </c>
      <c s="23" t="s">
        <v>30</v>
      </c>
      <c s="23" t="s">
        <v>222</v>
      </c>
      <c s="19" t="s">
        <v>37</v>
      </c>
      <c s="24" t="s">
        <v>223</v>
      </c>
      <c s="25" t="s">
        <v>121</v>
      </c>
      <c s="26">
        <v>74.57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25.5">
      <c r="A44" s="27" t="s">
        <v>40</v>
      </c>
      <c r="E44" s="28" t="s">
        <v>464</v>
      </c>
    </row>
    <row r="45" spans="1:5" ht="165.75">
      <c r="A45" s="29" t="s">
        <v>42</v>
      </c>
      <c r="E45" s="30" t="s">
        <v>465</v>
      </c>
    </row>
    <row r="46" spans="1:5" ht="38.25">
      <c r="A46" t="s">
        <v>44</v>
      </c>
      <c r="E46" s="28" t="s">
        <v>219</v>
      </c>
    </row>
    <row r="47" spans="1:18" ht="12.75" customHeight="1">
      <c r="A47" s="5" t="s">
        <v>33</v>
      </c>
      <c s="5"/>
      <c s="34" t="s">
        <v>66</v>
      </c>
      <c s="5"/>
      <c s="21" t="s">
        <v>286</v>
      </c>
      <c s="5"/>
      <c s="5"/>
      <c s="5"/>
      <c s="35">
        <f>0+Q47</f>
      </c>
      <c r="O47">
        <f>0+R47</f>
      </c>
      <c r="Q47">
        <f>0+I48+I52+I56+I60+I64+I68+I72+I76+I80+I84+I88+I92+I96+I100+I104+I108+I112+I116+I120</f>
      </c>
      <c>
        <f>0+O48+O52+O56+O60+O64+O68+O72+O76+O80+O84+O88+O92+O96+O100+O104+O108+O112+O116+O120</f>
      </c>
    </row>
    <row r="48" spans="1:16" ht="25.5">
      <c r="A48" s="19" t="s">
        <v>35</v>
      </c>
      <c s="23" t="s">
        <v>32</v>
      </c>
      <c s="23" t="s">
        <v>466</v>
      </c>
      <c s="19" t="s">
        <v>72</v>
      </c>
      <c s="24" t="s">
        <v>467</v>
      </c>
      <c s="25" t="s">
        <v>468</v>
      </c>
      <c s="26">
        <v>21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114.75">
      <c r="A49" s="27" t="s">
        <v>40</v>
      </c>
      <c r="E49" s="28" t="s">
        <v>469</v>
      </c>
    </row>
    <row r="50" spans="1:5" ht="12.75">
      <c r="A50" s="29" t="s">
        <v>42</v>
      </c>
      <c r="E50" s="30" t="s">
        <v>470</v>
      </c>
    </row>
    <row r="51" spans="1:5" ht="255">
      <c r="A51" t="s">
        <v>44</v>
      </c>
      <c r="E51" s="28" t="s">
        <v>471</v>
      </c>
    </row>
    <row r="52" spans="1:16" ht="25.5">
      <c r="A52" s="19" t="s">
        <v>35</v>
      </c>
      <c s="23" t="s">
        <v>75</v>
      </c>
      <c s="23" t="s">
        <v>472</v>
      </c>
      <c s="19" t="s">
        <v>72</v>
      </c>
      <c s="24" t="s">
        <v>473</v>
      </c>
      <c s="25" t="s">
        <v>468</v>
      </c>
      <c s="26">
        <v>6</v>
      </c>
      <c s="26">
        <v>0</v>
      </c>
      <c s="26">
        <f>ROUND(ROUND(H52,2)*ROUND(G52,2),2)</f>
      </c>
      <c r="O52">
        <f>(I52*21)/100</f>
      </c>
      <c t="s">
        <v>12</v>
      </c>
    </row>
    <row r="53" spans="1:5" ht="25.5">
      <c r="A53" s="27" t="s">
        <v>40</v>
      </c>
      <c r="E53" s="28" t="s">
        <v>474</v>
      </c>
    </row>
    <row r="54" spans="1:5" ht="12.75">
      <c r="A54" s="29" t="s">
        <v>42</v>
      </c>
      <c r="E54" s="30" t="s">
        <v>117</v>
      </c>
    </row>
    <row r="55" spans="1:5" ht="255">
      <c r="A55" t="s">
        <v>44</v>
      </c>
      <c r="E55" s="28" t="s">
        <v>471</v>
      </c>
    </row>
    <row r="56" spans="1:16" ht="12.75">
      <c r="A56" s="19" t="s">
        <v>35</v>
      </c>
      <c s="23" t="s">
        <v>79</v>
      </c>
      <c s="23" t="s">
        <v>475</v>
      </c>
      <c s="19" t="s">
        <v>37</v>
      </c>
      <c s="24" t="s">
        <v>476</v>
      </c>
      <c s="25" t="s">
        <v>135</v>
      </c>
      <c s="26">
        <v>393</v>
      </c>
      <c s="26">
        <v>0</v>
      </c>
      <c s="26">
        <f>ROUND(ROUND(H56,2)*ROUND(G56,2),2)</f>
      </c>
      <c r="O56">
        <f>(I56*21)/100</f>
      </c>
      <c t="s">
        <v>12</v>
      </c>
    </row>
    <row r="57" spans="1:5" ht="12.75">
      <c r="A57" s="27" t="s">
        <v>40</v>
      </c>
      <c r="E57" s="28" t="s">
        <v>477</v>
      </c>
    </row>
    <row r="58" spans="1:5" ht="25.5">
      <c r="A58" s="29" t="s">
        <v>42</v>
      </c>
      <c r="E58" s="30" t="s">
        <v>478</v>
      </c>
    </row>
    <row r="59" spans="1:5" ht="255">
      <c r="A59" t="s">
        <v>44</v>
      </c>
      <c r="E59" s="28" t="s">
        <v>471</v>
      </c>
    </row>
    <row r="60" spans="1:16" ht="12.75">
      <c r="A60" s="19" t="s">
        <v>35</v>
      </c>
      <c s="23" t="s">
        <v>83</v>
      </c>
      <c s="23" t="s">
        <v>479</v>
      </c>
      <c s="19" t="s">
        <v>37</v>
      </c>
      <c s="24" t="s">
        <v>480</v>
      </c>
      <c s="25" t="s">
        <v>135</v>
      </c>
      <c s="26">
        <v>229</v>
      </c>
      <c s="26">
        <v>0</v>
      </c>
      <c s="26">
        <f>ROUND(ROUND(H60,2)*ROUND(G60,2),2)</f>
      </c>
      <c r="O60">
        <f>(I60*21)/100</f>
      </c>
      <c t="s">
        <v>12</v>
      </c>
    </row>
    <row r="61" spans="1:5" ht="12.75">
      <c r="A61" s="27" t="s">
        <v>40</v>
      </c>
      <c r="E61" s="28" t="s">
        <v>481</v>
      </c>
    </row>
    <row r="62" spans="1:5" ht="25.5">
      <c r="A62" s="29" t="s">
        <v>42</v>
      </c>
      <c r="E62" s="30" t="s">
        <v>482</v>
      </c>
    </row>
    <row r="63" spans="1:5" ht="255">
      <c r="A63" t="s">
        <v>44</v>
      </c>
      <c r="E63" s="28" t="s">
        <v>471</v>
      </c>
    </row>
    <row r="64" spans="1:16" ht="12.75">
      <c r="A64" s="19" t="s">
        <v>35</v>
      </c>
      <c s="23" t="s">
        <v>89</v>
      </c>
      <c s="23" t="s">
        <v>483</v>
      </c>
      <c s="19" t="s">
        <v>37</v>
      </c>
      <c s="24" t="s">
        <v>484</v>
      </c>
      <c s="25" t="s">
        <v>135</v>
      </c>
      <c s="26">
        <v>36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12.75">
      <c r="A65" s="27" t="s">
        <v>40</v>
      </c>
      <c r="E65" s="28" t="s">
        <v>485</v>
      </c>
    </row>
    <row r="66" spans="1:5" ht="25.5">
      <c r="A66" s="29" t="s">
        <v>42</v>
      </c>
      <c r="E66" s="30" t="s">
        <v>486</v>
      </c>
    </row>
    <row r="67" spans="1:5" ht="242.25">
      <c r="A67" t="s">
        <v>44</v>
      </c>
      <c r="E67" s="28" t="s">
        <v>487</v>
      </c>
    </row>
    <row r="68" spans="1:16" ht="12.75">
      <c r="A68" s="19" t="s">
        <v>35</v>
      </c>
      <c s="23" t="s">
        <v>91</v>
      </c>
      <c s="23" t="s">
        <v>488</v>
      </c>
      <c s="19" t="s">
        <v>37</v>
      </c>
      <c s="24" t="s">
        <v>489</v>
      </c>
      <c s="25" t="s">
        <v>135</v>
      </c>
      <c s="26">
        <v>36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12.75">
      <c r="A69" s="27" t="s">
        <v>40</v>
      </c>
      <c r="E69" s="28" t="s">
        <v>37</v>
      </c>
    </row>
    <row r="70" spans="1:5" ht="12.75">
      <c r="A70" s="29" t="s">
        <v>42</v>
      </c>
      <c r="E70" s="30" t="s">
        <v>490</v>
      </c>
    </row>
    <row r="71" spans="1:5" ht="51">
      <c r="A71" t="s">
        <v>44</v>
      </c>
      <c r="E71" s="28" t="s">
        <v>491</v>
      </c>
    </row>
    <row r="72" spans="1:16" ht="12.75">
      <c r="A72" s="19" t="s">
        <v>35</v>
      </c>
      <c s="23" t="s">
        <v>214</v>
      </c>
      <c s="23" t="s">
        <v>492</v>
      </c>
      <c s="19" t="s">
        <v>37</v>
      </c>
      <c s="24" t="s">
        <v>493</v>
      </c>
      <c s="25" t="s">
        <v>86</v>
      </c>
      <c s="26">
        <v>3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12.75">
      <c r="A73" s="27" t="s">
        <v>40</v>
      </c>
      <c r="E73" s="28" t="s">
        <v>494</v>
      </c>
    </row>
    <row r="74" spans="1:5" ht="12.75">
      <c r="A74" s="29" t="s">
        <v>42</v>
      </c>
      <c r="E74" s="30" t="s">
        <v>495</v>
      </c>
    </row>
    <row r="75" spans="1:5" ht="25.5">
      <c r="A75" t="s">
        <v>44</v>
      </c>
      <c r="E75" s="28" t="s">
        <v>496</v>
      </c>
    </row>
    <row r="76" spans="1:16" ht="12.75">
      <c r="A76" s="19" t="s">
        <v>35</v>
      </c>
      <c s="23" t="s">
        <v>221</v>
      </c>
      <c s="23" t="s">
        <v>497</v>
      </c>
      <c s="19" t="s">
        <v>37</v>
      </c>
      <c s="24" t="s">
        <v>498</v>
      </c>
      <c s="25" t="s">
        <v>86</v>
      </c>
      <c s="26">
        <v>6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37</v>
      </c>
    </row>
    <row r="78" spans="1:5" ht="12.75">
      <c r="A78" s="29" t="s">
        <v>42</v>
      </c>
      <c r="E78" s="30" t="s">
        <v>117</v>
      </c>
    </row>
    <row r="79" spans="1:5" ht="25.5">
      <c r="A79" t="s">
        <v>44</v>
      </c>
      <c r="E79" s="28" t="s">
        <v>496</v>
      </c>
    </row>
    <row r="80" spans="1:16" ht="12.75">
      <c r="A80" s="19" t="s">
        <v>35</v>
      </c>
      <c s="23" t="s">
        <v>227</v>
      </c>
      <c s="23" t="s">
        <v>499</v>
      </c>
      <c s="19" t="s">
        <v>37</v>
      </c>
      <c s="24" t="s">
        <v>500</v>
      </c>
      <c s="25" t="s">
        <v>86</v>
      </c>
      <c s="26">
        <v>3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501</v>
      </c>
    </row>
    <row r="82" spans="1:5" ht="25.5">
      <c r="A82" s="29" t="s">
        <v>42</v>
      </c>
      <c r="E82" s="30" t="s">
        <v>502</v>
      </c>
    </row>
    <row r="83" spans="1:5" ht="25.5">
      <c r="A83" t="s">
        <v>44</v>
      </c>
      <c r="E83" s="28" t="s">
        <v>496</v>
      </c>
    </row>
    <row r="84" spans="1:16" ht="12.75">
      <c r="A84" s="19" t="s">
        <v>35</v>
      </c>
      <c s="23" t="s">
        <v>233</v>
      </c>
      <c s="23" t="s">
        <v>503</v>
      </c>
      <c s="19" t="s">
        <v>37</v>
      </c>
      <c s="24" t="s">
        <v>504</v>
      </c>
      <c s="25" t="s">
        <v>86</v>
      </c>
      <c s="26">
        <v>3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37</v>
      </c>
    </row>
    <row r="86" spans="1:5" ht="12.75">
      <c r="A86" s="29" t="s">
        <v>42</v>
      </c>
      <c r="E86" s="30" t="s">
        <v>495</v>
      </c>
    </row>
    <row r="87" spans="1:5" ht="25.5">
      <c r="A87" t="s">
        <v>44</v>
      </c>
      <c r="E87" s="28" t="s">
        <v>496</v>
      </c>
    </row>
    <row r="88" spans="1:16" ht="12.75">
      <c r="A88" s="19" t="s">
        <v>35</v>
      </c>
      <c s="23" t="s">
        <v>239</v>
      </c>
      <c s="23" t="s">
        <v>505</v>
      </c>
      <c s="19" t="s">
        <v>37</v>
      </c>
      <c s="24" t="s">
        <v>506</v>
      </c>
      <c s="25" t="s">
        <v>86</v>
      </c>
      <c s="26">
        <v>6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37</v>
      </c>
    </row>
    <row r="90" spans="1:5" ht="12.75">
      <c r="A90" s="29" t="s">
        <v>42</v>
      </c>
      <c r="E90" s="30" t="s">
        <v>117</v>
      </c>
    </row>
    <row r="91" spans="1:5" ht="25.5">
      <c r="A91" t="s">
        <v>44</v>
      </c>
      <c r="E91" s="28" t="s">
        <v>496</v>
      </c>
    </row>
    <row r="92" spans="1:16" ht="12.75">
      <c r="A92" s="19" t="s">
        <v>35</v>
      </c>
      <c s="23" t="s">
        <v>241</v>
      </c>
      <c s="23" t="s">
        <v>507</v>
      </c>
      <c s="19" t="s">
        <v>37</v>
      </c>
      <c s="24" t="s">
        <v>508</v>
      </c>
      <c s="25" t="s">
        <v>135</v>
      </c>
      <c s="26">
        <v>622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37</v>
      </c>
    </row>
    <row r="94" spans="1:5" ht="89.25">
      <c r="A94" s="29" t="s">
        <v>42</v>
      </c>
      <c r="E94" s="30" t="s">
        <v>509</v>
      </c>
    </row>
    <row r="95" spans="1:5" ht="63.75">
      <c r="A95" t="s">
        <v>44</v>
      </c>
      <c r="E95" s="28" t="s">
        <v>510</v>
      </c>
    </row>
    <row r="96" spans="1:16" ht="12.75">
      <c r="A96" s="19" t="s">
        <v>35</v>
      </c>
      <c s="23" t="s">
        <v>247</v>
      </c>
      <c s="23" t="s">
        <v>511</v>
      </c>
      <c s="19" t="s">
        <v>37</v>
      </c>
      <c s="24" t="s">
        <v>512</v>
      </c>
      <c s="25" t="s">
        <v>135</v>
      </c>
      <c s="26">
        <v>622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12.75">
      <c r="A97" s="27" t="s">
        <v>40</v>
      </c>
      <c r="E97" s="28" t="s">
        <v>37</v>
      </c>
    </row>
    <row r="98" spans="1:5" ht="89.25">
      <c r="A98" s="29" t="s">
        <v>42</v>
      </c>
      <c r="E98" s="30" t="s">
        <v>509</v>
      </c>
    </row>
    <row r="99" spans="1:5" ht="51">
      <c r="A99" t="s">
        <v>44</v>
      </c>
      <c r="E99" s="28" t="s">
        <v>513</v>
      </c>
    </row>
    <row r="100" spans="1:16" ht="12.75">
      <c r="A100" s="19" t="s">
        <v>35</v>
      </c>
      <c s="23" t="s">
        <v>252</v>
      </c>
      <c s="23" t="s">
        <v>514</v>
      </c>
      <c s="19" t="s">
        <v>37</v>
      </c>
      <c s="24" t="s">
        <v>515</v>
      </c>
      <c s="25" t="s">
        <v>86</v>
      </c>
      <c s="26">
        <v>4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516</v>
      </c>
    </row>
    <row r="102" spans="1:5" ht="12.75">
      <c r="A102" s="29" t="s">
        <v>42</v>
      </c>
      <c r="E102" s="30" t="s">
        <v>517</v>
      </c>
    </row>
    <row r="103" spans="1:5" ht="51">
      <c r="A103" t="s">
        <v>44</v>
      </c>
      <c r="E103" s="28" t="s">
        <v>518</v>
      </c>
    </row>
    <row r="104" spans="1:16" ht="12.75">
      <c r="A104" s="19" t="s">
        <v>35</v>
      </c>
      <c s="23" t="s">
        <v>257</v>
      </c>
      <c s="23" t="s">
        <v>519</v>
      </c>
      <c s="19" t="s">
        <v>37</v>
      </c>
      <c s="24" t="s">
        <v>520</v>
      </c>
      <c s="25" t="s">
        <v>135</v>
      </c>
      <c s="26">
        <v>229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521</v>
      </c>
    </row>
    <row r="106" spans="1:5" ht="12.75">
      <c r="A106" s="29" t="s">
        <v>42</v>
      </c>
      <c r="E106" s="30" t="s">
        <v>522</v>
      </c>
    </row>
    <row r="107" spans="1:5" ht="63.75">
      <c r="A107" t="s">
        <v>44</v>
      </c>
      <c r="E107" s="28" t="s">
        <v>523</v>
      </c>
    </row>
    <row r="108" spans="1:16" ht="12.75">
      <c r="A108" s="19" t="s">
        <v>35</v>
      </c>
      <c s="23" t="s">
        <v>261</v>
      </c>
      <c s="23" t="s">
        <v>524</v>
      </c>
      <c s="19" t="s">
        <v>37</v>
      </c>
      <c s="24" t="s">
        <v>525</v>
      </c>
      <c s="25" t="s">
        <v>135</v>
      </c>
      <c s="26">
        <v>393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37</v>
      </c>
    </row>
    <row r="110" spans="1:5" ht="12.75">
      <c r="A110" s="29" t="s">
        <v>42</v>
      </c>
      <c r="E110" s="30" t="s">
        <v>526</v>
      </c>
    </row>
    <row r="111" spans="1:5" ht="63.75">
      <c r="A111" t="s">
        <v>44</v>
      </c>
      <c r="E111" s="28" t="s">
        <v>523</v>
      </c>
    </row>
    <row r="112" spans="1:16" ht="12.75">
      <c r="A112" s="19" t="s">
        <v>35</v>
      </c>
      <c s="23" t="s">
        <v>265</v>
      </c>
      <c s="23" t="s">
        <v>527</v>
      </c>
      <c s="19" t="s">
        <v>37</v>
      </c>
      <c s="24" t="s">
        <v>528</v>
      </c>
      <c s="25" t="s">
        <v>135</v>
      </c>
      <c s="26">
        <v>229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521</v>
      </c>
    </row>
    <row r="114" spans="1:5" ht="12.75">
      <c r="A114" s="29" t="s">
        <v>42</v>
      </c>
      <c r="E114" s="30" t="s">
        <v>522</v>
      </c>
    </row>
    <row r="115" spans="1:5" ht="38.25">
      <c r="A115" t="s">
        <v>44</v>
      </c>
      <c r="E115" s="28" t="s">
        <v>529</v>
      </c>
    </row>
    <row r="116" spans="1:16" ht="12.75">
      <c r="A116" s="19" t="s">
        <v>35</v>
      </c>
      <c s="23" t="s">
        <v>271</v>
      </c>
      <c s="23" t="s">
        <v>530</v>
      </c>
      <c s="19" t="s">
        <v>37</v>
      </c>
      <c s="24" t="s">
        <v>531</v>
      </c>
      <c s="25" t="s">
        <v>135</v>
      </c>
      <c s="26">
        <v>393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12.75">
      <c r="A117" s="27" t="s">
        <v>40</v>
      </c>
      <c r="E117" s="28" t="s">
        <v>37</v>
      </c>
    </row>
    <row r="118" spans="1:5" ht="12.75">
      <c r="A118" s="29" t="s">
        <v>42</v>
      </c>
      <c r="E118" s="30" t="s">
        <v>526</v>
      </c>
    </row>
    <row r="119" spans="1:5" ht="38.25">
      <c r="A119" t="s">
        <v>44</v>
      </c>
      <c r="E119" s="28" t="s">
        <v>529</v>
      </c>
    </row>
    <row r="120" spans="1:16" ht="12.75">
      <c r="A120" s="19" t="s">
        <v>35</v>
      </c>
      <c s="23" t="s">
        <v>276</v>
      </c>
      <c s="23" t="s">
        <v>532</v>
      </c>
      <c s="19" t="s">
        <v>37</v>
      </c>
      <c s="24" t="s">
        <v>533</v>
      </c>
      <c s="25" t="s">
        <v>86</v>
      </c>
      <c s="26">
        <v>23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25.5">
      <c r="A121" s="27" t="s">
        <v>40</v>
      </c>
      <c r="E121" s="28" t="s">
        <v>534</v>
      </c>
    </row>
    <row r="122" spans="1:5" ht="12.75">
      <c r="A122" s="29" t="s">
        <v>42</v>
      </c>
      <c r="E122" s="30" t="s">
        <v>535</v>
      </c>
    </row>
    <row r="123" spans="1:5" ht="12.75">
      <c r="A123" t="s">
        <v>44</v>
      </c>
      <c r="E123" s="28" t="s">
        <v>536</v>
      </c>
    </row>
    <row r="124" spans="1:18" ht="12.75" customHeight="1">
      <c r="A124" s="5" t="s">
        <v>33</v>
      </c>
      <c s="5"/>
      <c s="34" t="s">
        <v>30</v>
      </c>
      <c s="5"/>
      <c s="21" t="s">
        <v>141</v>
      </c>
      <c s="5"/>
      <c s="5"/>
      <c s="5"/>
      <c s="35">
        <f>0+Q124</f>
      </c>
      <c r="O124">
        <f>0+R124</f>
      </c>
      <c r="Q124">
        <f>0+I125+I129+I133</f>
      </c>
      <c>
        <f>0+O125+O129+O133</f>
      </c>
    </row>
    <row r="125" spans="1:16" ht="12.75">
      <c r="A125" s="19" t="s">
        <v>35</v>
      </c>
      <c s="23" t="s">
        <v>281</v>
      </c>
      <c s="23" t="s">
        <v>537</v>
      </c>
      <c s="19" t="s">
        <v>37</v>
      </c>
      <c s="24" t="s">
        <v>538</v>
      </c>
      <c s="25" t="s">
        <v>86</v>
      </c>
      <c s="26">
        <v>5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12.75">
      <c r="A126" s="27" t="s">
        <v>40</v>
      </c>
      <c r="E126" s="28" t="s">
        <v>539</v>
      </c>
    </row>
    <row r="127" spans="1:5" ht="12.75">
      <c r="A127" s="29" t="s">
        <v>42</v>
      </c>
      <c r="E127" s="30" t="s">
        <v>416</v>
      </c>
    </row>
    <row r="128" spans="1:5" ht="51">
      <c r="A128" t="s">
        <v>44</v>
      </c>
      <c r="E128" s="28" t="s">
        <v>513</v>
      </c>
    </row>
    <row r="129" spans="1:16" ht="12.75">
      <c r="A129" s="19" t="s">
        <v>35</v>
      </c>
      <c s="23" t="s">
        <v>287</v>
      </c>
      <c s="23" t="s">
        <v>540</v>
      </c>
      <c s="19" t="s">
        <v>37</v>
      </c>
      <c s="24" t="s">
        <v>541</v>
      </c>
      <c s="25" t="s">
        <v>135</v>
      </c>
      <c s="26">
        <v>229</v>
      </c>
      <c s="26">
        <v>0</v>
      </c>
      <c s="26">
        <f>ROUND(ROUND(H129,2)*ROUND(G129,2),2)</f>
      </c>
      <c r="O129">
        <f>(I129*21)/100</f>
      </c>
      <c t="s">
        <v>12</v>
      </c>
    </row>
    <row r="130" spans="1:5" ht="25.5">
      <c r="A130" s="27" t="s">
        <v>40</v>
      </c>
      <c r="E130" s="28" t="s">
        <v>542</v>
      </c>
    </row>
    <row r="131" spans="1:5" ht="12.75">
      <c r="A131" s="29" t="s">
        <v>42</v>
      </c>
      <c r="E131" s="30" t="s">
        <v>522</v>
      </c>
    </row>
    <row r="132" spans="1:5" ht="89.25">
      <c r="A132" t="s">
        <v>44</v>
      </c>
      <c r="E132" s="28" t="s">
        <v>543</v>
      </c>
    </row>
    <row r="133" spans="1:16" ht="12.75">
      <c r="A133" s="19" t="s">
        <v>35</v>
      </c>
      <c s="23" t="s">
        <v>293</v>
      </c>
      <c s="23" t="s">
        <v>544</v>
      </c>
      <c s="19" t="s">
        <v>37</v>
      </c>
      <c s="24" t="s">
        <v>545</v>
      </c>
      <c s="25" t="s">
        <v>135</v>
      </c>
      <c s="26">
        <v>393</v>
      </c>
      <c s="26">
        <v>0</v>
      </c>
      <c s="26">
        <f>ROUND(ROUND(H133,2)*ROUND(G133,2),2)</f>
      </c>
      <c r="O133">
        <f>(I133*21)/100</f>
      </c>
      <c t="s">
        <v>12</v>
      </c>
    </row>
    <row r="134" spans="1:5" ht="25.5">
      <c r="A134" s="27" t="s">
        <v>40</v>
      </c>
      <c r="E134" s="28" t="s">
        <v>546</v>
      </c>
    </row>
    <row r="135" spans="1:5" ht="12.75">
      <c r="A135" s="29" t="s">
        <v>42</v>
      </c>
      <c r="E135" s="30" t="s">
        <v>526</v>
      </c>
    </row>
    <row r="136" spans="1:5" ht="89.25">
      <c r="A136" t="s">
        <v>44</v>
      </c>
      <c r="E136" s="28" t="s">
        <v>543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0+O8+O25+O58+O63+O116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547</v>
      </c>
      <c s="31">
        <f>0+I8+I25+I58+I63+I116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547</v>
      </c>
      <c s="5"/>
      <c s="14" t="s">
        <v>548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98</v>
      </c>
      <c s="19" t="s">
        <v>37</v>
      </c>
      <c s="24" t="s">
        <v>100</v>
      </c>
      <c s="25" t="s">
        <v>101</v>
      </c>
      <c s="26">
        <v>987.28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76.5">
      <c r="A11" s="29" t="s">
        <v>42</v>
      </c>
      <c r="E11" s="30" t="s">
        <v>549</v>
      </c>
    </row>
    <row r="12" spans="1:5" ht="25.5">
      <c r="A12" t="s">
        <v>44</v>
      </c>
      <c r="E12" s="28" t="s">
        <v>103</v>
      </c>
    </row>
    <row r="13" spans="1:16" ht="12.75">
      <c r="A13" s="19" t="s">
        <v>35</v>
      </c>
      <c s="23" t="s">
        <v>12</v>
      </c>
      <c s="23" t="s">
        <v>550</v>
      </c>
      <c s="19" t="s">
        <v>99</v>
      </c>
      <c s="24" t="s">
        <v>551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25.5">
      <c r="A15" s="29" t="s">
        <v>42</v>
      </c>
      <c r="E15" s="30" t="s">
        <v>552</v>
      </c>
    </row>
    <row r="16" spans="1:5" ht="12.75">
      <c r="A16" t="s">
        <v>44</v>
      </c>
      <c r="E16" s="28" t="s">
        <v>59</v>
      </c>
    </row>
    <row r="17" spans="1:16" ht="12.75">
      <c r="A17" s="19" t="s">
        <v>35</v>
      </c>
      <c s="23" t="s">
        <v>13</v>
      </c>
      <c s="23" t="s">
        <v>550</v>
      </c>
      <c s="19" t="s">
        <v>104</v>
      </c>
      <c s="24" t="s">
        <v>551</v>
      </c>
      <c s="25" t="s">
        <v>39</v>
      </c>
      <c s="26">
        <v>22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25.5">
      <c r="A19" s="29" t="s">
        <v>42</v>
      </c>
      <c r="E19" s="30" t="s">
        <v>553</v>
      </c>
    </row>
    <row r="20" spans="1:5" ht="12.75">
      <c r="A20" t="s">
        <v>44</v>
      </c>
      <c r="E20" s="28" t="s">
        <v>59</v>
      </c>
    </row>
    <row r="21" spans="1:16" ht="12.75">
      <c r="A21" s="19" t="s">
        <v>35</v>
      </c>
      <c s="23" t="s">
        <v>23</v>
      </c>
      <c s="23" t="s">
        <v>554</v>
      </c>
      <c s="19" t="s">
        <v>37</v>
      </c>
      <c s="24" t="s">
        <v>555</v>
      </c>
      <c s="25" t="s">
        <v>39</v>
      </c>
      <c s="26">
        <v>50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25.5">
      <c r="A22" s="27" t="s">
        <v>40</v>
      </c>
      <c r="E22" s="28" t="s">
        <v>556</v>
      </c>
    </row>
    <row r="23" spans="1:5" ht="12.75">
      <c r="A23" s="29" t="s">
        <v>42</v>
      </c>
      <c r="E23" s="30" t="s">
        <v>557</v>
      </c>
    </row>
    <row r="24" spans="1:5" ht="12.75">
      <c r="A24" t="s">
        <v>44</v>
      </c>
      <c r="E24" s="28" t="s">
        <v>95</v>
      </c>
    </row>
    <row r="25" spans="1:18" ht="12.75" customHeight="1">
      <c r="A25" s="5" t="s">
        <v>33</v>
      </c>
      <c s="5"/>
      <c s="34" t="s">
        <v>19</v>
      </c>
      <c s="5"/>
      <c s="21" t="s">
        <v>108</v>
      </c>
      <c s="5"/>
      <c s="5"/>
      <c s="5"/>
      <c s="35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19" t="s">
        <v>35</v>
      </c>
      <c s="23" t="s">
        <v>25</v>
      </c>
      <c s="23" t="s">
        <v>558</v>
      </c>
      <c s="19" t="s">
        <v>99</v>
      </c>
      <c s="24" t="s">
        <v>559</v>
      </c>
      <c s="25" t="s">
        <v>135</v>
      </c>
      <c s="26">
        <v>1005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37</v>
      </c>
    </row>
    <row r="28" spans="1:5" ht="12.75">
      <c r="A28" s="29" t="s">
        <v>42</v>
      </c>
      <c r="E28" s="30" t="s">
        <v>560</v>
      </c>
    </row>
    <row r="29" spans="1:5" ht="63.75">
      <c r="A29" t="s">
        <v>44</v>
      </c>
      <c r="E29" s="28" t="s">
        <v>561</v>
      </c>
    </row>
    <row r="30" spans="1:16" ht="12.75">
      <c r="A30" s="19" t="s">
        <v>35</v>
      </c>
      <c s="23" t="s">
        <v>27</v>
      </c>
      <c s="23" t="s">
        <v>558</v>
      </c>
      <c s="19" t="s">
        <v>104</v>
      </c>
      <c s="24" t="s">
        <v>559</v>
      </c>
      <c s="25" t="s">
        <v>135</v>
      </c>
      <c s="26">
        <v>615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562</v>
      </c>
    </row>
    <row r="32" spans="1:5" ht="12.75">
      <c r="A32" s="29" t="s">
        <v>42</v>
      </c>
      <c r="E32" s="30" t="s">
        <v>563</v>
      </c>
    </row>
    <row r="33" spans="1:5" ht="63.75">
      <c r="A33" t="s">
        <v>44</v>
      </c>
      <c r="E33" s="28" t="s">
        <v>561</v>
      </c>
    </row>
    <row r="34" spans="1:16" ht="12.75">
      <c r="A34" s="19" t="s">
        <v>35</v>
      </c>
      <c s="23" t="s">
        <v>60</v>
      </c>
      <c s="23" t="s">
        <v>164</v>
      </c>
      <c s="19" t="s">
        <v>72</v>
      </c>
      <c s="24" t="s">
        <v>165</v>
      </c>
      <c s="25" t="s">
        <v>121</v>
      </c>
      <c s="26">
        <v>121.63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156</v>
      </c>
    </row>
    <row r="36" spans="1:5" ht="229.5">
      <c r="A36" s="29" t="s">
        <v>42</v>
      </c>
      <c r="E36" s="30" t="s">
        <v>564</v>
      </c>
    </row>
    <row r="37" spans="1:5" ht="344.25">
      <c r="A37" t="s">
        <v>44</v>
      </c>
      <c r="E37" s="28" t="s">
        <v>167</v>
      </c>
    </row>
    <row r="38" spans="1:16" ht="12.75">
      <c r="A38" s="19" t="s">
        <v>35</v>
      </c>
      <c s="23" t="s">
        <v>66</v>
      </c>
      <c s="23" t="s">
        <v>168</v>
      </c>
      <c s="19" t="s">
        <v>72</v>
      </c>
      <c s="24" t="s">
        <v>169</v>
      </c>
      <c s="25" t="s">
        <v>121</v>
      </c>
      <c s="26">
        <v>495.42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156</v>
      </c>
    </row>
    <row r="40" spans="1:5" ht="357">
      <c r="A40" s="29" t="s">
        <v>42</v>
      </c>
      <c r="E40" s="30" t="s">
        <v>565</v>
      </c>
    </row>
    <row r="41" spans="1:5" ht="344.25">
      <c r="A41" t="s">
        <v>44</v>
      </c>
      <c r="E41" s="28" t="s">
        <v>167</v>
      </c>
    </row>
    <row r="42" spans="1:16" ht="12.75">
      <c r="A42" s="19" t="s">
        <v>35</v>
      </c>
      <c s="23" t="s">
        <v>30</v>
      </c>
      <c s="23" t="s">
        <v>566</v>
      </c>
      <c s="19" t="s">
        <v>37</v>
      </c>
      <c s="24" t="s">
        <v>567</v>
      </c>
      <c s="25" t="s">
        <v>121</v>
      </c>
      <c s="26">
        <v>617.05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156</v>
      </c>
    </row>
    <row r="44" spans="1:5" ht="89.25">
      <c r="A44" s="29" t="s">
        <v>42</v>
      </c>
      <c r="E44" s="30" t="s">
        <v>568</v>
      </c>
    </row>
    <row r="45" spans="1:5" ht="191.25">
      <c r="A45" t="s">
        <v>44</v>
      </c>
      <c r="E45" s="28" t="s">
        <v>569</v>
      </c>
    </row>
    <row r="46" spans="1:16" ht="12.75">
      <c r="A46" s="19" t="s">
        <v>35</v>
      </c>
      <c s="23" t="s">
        <v>32</v>
      </c>
      <c s="23" t="s">
        <v>176</v>
      </c>
      <c s="19" t="s">
        <v>37</v>
      </c>
      <c s="24" t="s">
        <v>177</v>
      </c>
      <c s="25" t="s">
        <v>121</v>
      </c>
      <c s="26">
        <v>402.65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37</v>
      </c>
    </row>
    <row r="48" spans="1:5" ht="12.75">
      <c r="A48" s="29" t="s">
        <v>42</v>
      </c>
      <c r="E48" s="30" t="s">
        <v>570</v>
      </c>
    </row>
    <row r="49" spans="1:5" ht="242.25">
      <c r="A49" t="s">
        <v>44</v>
      </c>
      <c r="E49" s="28" t="s">
        <v>180</v>
      </c>
    </row>
    <row r="50" spans="1:16" ht="12.75">
      <c r="A50" s="19" t="s">
        <v>35</v>
      </c>
      <c s="23" t="s">
        <v>75</v>
      </c>
      <c s="23" t="s">
        <v>181</v>
      </c>
      <c s="19" t="s">
        <v>37</v>
      </c>
      <c s="24" t="s">
        <v>182</v>
      </c>
      <c s="25" t="s">
        <v>121</v>
      </c>
      <c s="26">
        <v>160.8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571</v>
      </c>
    </row>
    <row r="52" spans="1:5" ht="12.75">
      <c r="A52" s="29" t="s">
        <v>42</v>
      </c>
      <c r="E52" s="30" t="s">
        <v>572</v>
      </c>
    </row>
    <row r="53" spans="1:5" ht="306">
      <c r="A53" t="s">
        <v>44</v>
      </c>
      <c r="E53" s="28" t="s">
        <v>185</v>
      </c>
    </row>
    <row r="54" spans="1:16" ht="12.75">
      <c r="A54" s="19" t="s">
        <v>35</v>
      </c>
      <c s="23" t="s">
        <v>79</v>
      </c>
      <c s="23" t="s">
        <v>186</v>
      </c>
      <c s="19" t="s">
        <v>37</v>
      </c>
      <c s="24" t="s">
        <v>187</v>
      </c>
      <c s="25" t="s">
        <v>111</v>
      </c>
      <c s="26">
        <v>536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37</v>
      </c>
    </row>
    <row r="56" spans="1:5" ht="12.75">
      <c r="A56" s="29" t="s">
        <v>42</v>
      </c>
      <c r="E56" s="30" t="s">
        <v>573</v>
      </c>
    </row>
    <row r="57" spans="1:5" ht="38.25">
      <c r="A57" t="s">
        <v>44</v>
      </c>
      <c r="E57" s="28" t="s">
        <v>190</v>
      </c>
    </row>
    <row r="58" spans="1:18" ht="12.75" customHeight="1">
      <c r="A58" s="5" t="s">
        <v>33</v>
      </c>
      <c s="5"/>
      <c s="34" t="s">
        <v>23</v>
      </c>
      <c s="5"/>
      <c s="21" t="s">
        <v>220</v>
      </c>
      <c s="5"/>
      <c s="5"/>
      <c s="5"/>
      <c s="35">
        <f>0+Q58</f>
      </c>
      <c r="O58">
        <f>0+R58</f>
      </c>
      <c r="Q58">
        <f>0+I59</f>
      </c>
      <c>
        <f>0+O59</f>
      </c>
    </row>
    <row r="59" spans="1:16" ht="12.75">
      <c r="A59" s="19" t="s">
        <v>35</v>
      </c>
      <c s="23" t="s">
        <v>83</v>
      </c>
      <c s="23" t="s">
        <v>222</v>
      </c>
      <c s="19" t="s">
        <v>37</v>
      </c>
      <c s="24" t="s">
        <v>223</v>
      </c>
      <c s="25" t="s">
        <v>121</v>
      </c>
      <c s="26">
        <v>53.6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12.75">
      <c r="A60" s="27" t="s">
        <v>40</v>
      </c>
      <c r="E60" s="28" t="s">
        <v>574</v>
      </c>
    </row>
    <row r="61" spans="1:5" ht="12.75">
      <c r="A61" s="29" t="s">
        <v>42</v>
      </c>
      <c r="E61" s="30" t="s">
        <v>575</v>
      </c>
    </row>
    <row r="62" spans="1:5" ht="38.25">
      <c r="A62" t="s">
        <v>44</v>
      </c>
      <c r="E62" s="28" t="s">
        <v>219</v>
      </c>
    </row>
    <row r="63" spans="1:18" ht="12.75" customHeight="1">
      <c r="A63" s="5" t="s">
        <v>33</v>
      </c>
      <c s="5"/>
      <c s="34" t="s">
        <v>66</v>
      </c>
      <c s="5"/>
      <c s="21" t="s">
        <v>286</v>
      </c>
      <c s="5"/>
      <c s="5"/>
      <c s="5"/>
      <c s="35">
        <f>0+Q63</f>
      </c>
      <c r="O63">
        <f>0+R63</f>
      </c>
      <c r="Q63">
        <f>0+I64+I68+I72+I76+I80+I84+I88+I92+I96+I100+I104+I108+I112</f>
      </c>
      <c>
        <f>0+O64+O68+O72+O76+O80+O84+O88+O92+O96+O100+O104+O108+O112</f>
      </c>
    </row>
    <row r="64" spans="1:16" ht="12.75">
      <c r="A64" s="19" t="s">
        <v>35</v>
      </c>
      <c s="23" t="s">
        <v>89</v>
      </c>
      <c s="23" t="s">
        <v>576</v>
      </c>
      <c s="19" t="s">
        <v>99</v>
      </c>
      <c s="24" t="s">
        <v>577</v>
      </c>
      <c s="25" t="s">
        <v>135</v>
      </c>
      <c s="26">
        <v>250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38.25">
      <c r="A65" s="27" t="s">
        <v>40</v>
      </c>
      <c r="E65" s="28" t="s">
        <v>578</v>
      </c>
    </row>
    <row r="66" spans="1:5" ht="12.75">
      <c r="A66" s="29" t="s">
        <v>42</v>
      </c>
      <c r="E66" s="30" t="s">
        <v>579</v>
      </c>
    </row>
    <row r="67" spans="1:5" ht="255">
      <c r="A67" t="s">
        <v>44</v>
      </c>
      <c r="E67" s="28" t="s">
        <v>471</v>
      </c>
    </row>
    <row r="68" spans="1:16" ht="12.75">
      <c r="A68" s="19" t="s">
        <v>35</v>
      </c>
      <c s="23" t="s">
        <v>91</v>
      </c>
      <c s="23" t="s">
        <v>576</v>
      </c>
      <c s="19" t="s">
        <v>104</v>
      </c>
      <c s="24" t="s">
        <v>577</v>
      </c>
      <c s="25" t="s">
        <v>135</v>
      </c>
      <c s="26">
        <v>1.5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25.5">
      <c r="A69" s="27" t="s">
        <v>40</v>
      </c>
      <c r="E69" s="28" t="s">
        <v>580</v>
      </c>
    </row>
    <row r="70" spans="1:5" ht="12.75">
      <c r="A70" s="29" t="s">
        <v>42</v>
      </c>
      <c r="E70" s="30" t="s">
        <v>581</v>
      </c>
    </row>
    <row r="71" spans="1:5" ht="255">
      <c r="A71" t="s">
        <v>44</v>
      </c>
      <c r="E71" s="28" t="s">
        <v>471</v>
      </c>
    </row>
    <row r="72" spans="1:16" ht="12.75">
      <c r="A72" s="19" t="s">
        <v>35</v>
      </c>
      <c s="23" t="s">
        <v>214</v>
      </c>
      <c s="23" t="s">
        <v>582</v>
      </c>
      <c s="19" t="s">
        <v>37</v>
      </c>
      <c s="24" t="s">
        <v>583</v>
      </c>
      <c s="25" t="s">
        <v>135</v>
      </c>
      <c s="26">
        <v>30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25.5">
      <c r="A73" s="27" t="s">
        <v>40</v>
      </c>
      <c r="E73" s="28" t="s">
        <v>584</v>
      </c>
    </row>
    <row r="74" spans="1:5" ht="25.5">
      <c r="A74" s="29" t="s">
        <v>42</v>
      </c>
      <c r="E74" s="30" t="s">
        <v>585</v>
      </c>
    </row>
    <row r="75" spans="1:5" ht="255">
      <c r="A75" t="s">
        <v>44</v>
      </c>
      <c r="E75" s="28" t="s">
        <v>471</v>
      </c>
    </row>
    <row r="76" spans="1:16" ht="12.75">
      <c r="A76" s="19" t="s">
        <v>35</v>
      </c>
      <c s="23" t="s">
        <v>221</v>
      </c>
      <c s="23" t="s">
        <v>586</v>
      </c>
      <c s="19" t="s">
        <v>37</v>
      </c>
      <c s="24" t="s">
        <v>587</v>
      </c>
      <c s="25" t="s">
        <v>135</v>
      </c>
      <c s="26">
        <v>420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25.5">
      <c r="A77" s="27" t="s">
        <v>40</v>
      </c>
      <c r="E77" s="28" t="s">
        <v>588</v>
      </c>
    </row>
    <row r="78" spans="1:5" ht="12.75">
      <c r="A78" s="29" t="s">
        <v>42</v>
      </c>
      <c r="E78" s="30" t="s">
        <v>589</v>
      </c>
    </row>
    <row r="79" spans="1:5" ht="255">
      <c r="A79" t="s">
        <v>44</v>
      </c>
      <c r="E79" s="28" t="s">
        <v>471</v>
      </c>
    </row>
    <row r="80" spans="1:16" ht="12.75">
      <c r="A80" s="19" t="s">
        <v>35</v>
      </c>
      <c s="23" t="s">
        <v>227</v>
      </c>
      <c s="23" t="s">
        <v>590</v>
      </c>
      <c s="19" t="s">
        <v>37</v>
      </c>
      <c s="24" t="s">
        <v>591</v>
      </c>
      <c s="25" t="s">
        <v>135</v>
      </c>
      <c s="26">
        <v>220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592</v>
      </c>
    </row>
    <row r="82" spans="1:5" ht="12.75">
      <c r="A82" s="29" t="s">
        <v>42</v>
      </c>
      <c r="E82" s="30" t="s">
        <v>593</v>
      </c>
    </row>
    <row r="83" spans="1:5" ht="242.25">
      <c r="A83" t="s">
        <v>44</v>
      </c>
      <c r="E83" s="28" t="s">
        <v>487</v>
      </c>
    </row>
    <row r="84" spans="1:16" ht="12.75">
      <c r="A84" s="19" t="s">
        <v>35</v>
      </c>
      <c s="23" t="s">
        <v>233</v>
      </c>
      <c s="23" t="s">
        <v>594</v>
      </c>
      <c s="19" t="s">
        <v>37</v>
      </c>
      <c s="24" t="s">
        <v>595</v>
      </c>
      <c s="25" t="s">
        <v>135</v>
      </c>
      <c s="26">
        <v>115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596</v>
      </c>
    </row>
    <row r="86" spans="1:5" ht="12.75">
      <c r="A86" s="29" t="s">
        <v>42</v>
      </c>
      <c r="E86" s="30" t="s">
        <v>597</v>
      </c>
    </row>
    <row r="87" spans="1:5" ht="242.25">
      <c r="A87" t="s">
        <v>44</v>
      </c>
      <c r="E87" s="28" t="s">
        <v>487</v>
      </c>
    </row>
    <row r="88" spans="1:16" ht="12.75">
      <c r="A88" s="19" t="s">
        <v>35</v>
      </c>
      <c s="23" t="s">
        <v>239</v>
      </c>
      <c s="23" t="s">
        <v>598</v>
      </c>
      <c s="19" t="s">
        <v>37</v>
      </c>
      <c s="24" t="s">
        <v>599</v>
      </c>
      <c s="25" t="s">
        <v>135</v>
      </c>
      <c s="26">
        <v>220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600</v>
      </c>
    </row>
    <row r="90" spans="1:5" ht="25.5">
      <c r="A90" s="29" t="s">
        <v>42</v>
      </c>
      <c r="E90" s="30" t="s">
        <v>601</v>
      </c>
    </row>
    <row r="91" spans="1:5" ht="51">
      <c r="A91" t="s">
        <v>44</v>
      </c>
      <c r="E91" s="28" t="s">
        <v>491</v>
      </c>
    </row>
    <row r="92" spans="1:16" ht="12.75">
      <c r="A92" s="19" t="s">
        <v>35</v>
      </c>
      <c s="23" t="s">
        <v>241</v>
      </c>
      <c s="23" t="s">
        <v>602</v>
      </c>
      <c s="19" t="s">
        <v>37</v>
      </c>
      <c s="24" t="s">
        <v>603</v>
      </c>
      <c s="25" t="s">
        <v>135</v>
      </c>
      <c s="26">
        <v>115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600</v>
      </c>
    </row>
    <row r="94" spans="1:5" ht="25.5">
      <c r="A94" s="29" t="s">
        <v>42</v>
      </c>
      <c r="E94" s="30" t="s">
        <v>604</v>
      </c>
    </row>
    <row r="95" spans="1:5" ht="51">
      <c r="A95" t="s">
        <v>44</v>
      </c>
      <c r="E95" s="28" t="s">
        <v>491</v>
      </c>
    </row>
    <row r="96" spans="1:16" ht="12.75">
      <c r="A96" s="19" t="s">
        <v>35</v>
      </c>
      <c s="23" t="s">
        <v>247</v>
      </c>
      <c s="23" t="s">
        <v>503</v>
      </c>
      <c s="19" t="s">
        <v>37</v>
      </c>
      <c s="24" t="s">
        <v>504</v>
      </c>
      <c s="25" t="s">
        <v>86</v>
      </c>
      <c s="26">
        <v>2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25.5">
      <c r="A97" s="27" t="s">
        <v>40</v>
      </c>
      <c r="E97" s="28" t="s">
        <v>605</v>
      </c>
    </row>
    <row r="98" spans="1:5" ht="12.75">
      <c r="A98" s="29" t="s">
        <v>42</v>
      </c>
      <c r="E98" s="30" t="s">
        <v>606</v>
      </c>
    </row>
    <row r="99" spans="1:5" ht="25.5">
      <c r="A99" t="s">
        <v>44</v>
      </c>
      <c r="E99" s="28" t="s">
        <v>496</v>
      </c>
    </row>
    <row r="100" spans="1:16" ht="12.75">
      <c r="A100" s="19" t="s">
        <v>35</v>
      </c>
      <c s="23" t="s">
        <v>252</v>
      </c>
      <c s="23" t="s">
        <v>607</v>
      </c>
      <c s="19" t="s">
        <v>37</v>
      </c>
      <c s="24" t="s">
        <v>608</v>
      </c>
      <c s="25" t="s">
        <v>86</v>
      </c>
      <c s="26">
        <v>1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609</v>
      </c>
    </row>
    <row r="102" spans="1:5" ht="12.75">
      <c r="A102" s="29" t="s">
        <v>42</v>
      </c>
      <c r="E102" s="30" t="s">
        <v>610</v>
      </c>
    </row>
    <row r="103" spans="1:5" ht="12.75">
      <c r="A103" t="s">
        <v>44</v>
      </c>
      <c r="E103" s="28" t="s">
        <v>611</v>
      </c>
    </row>
    <row r="104" spans="1:16" ht="12.75">
      <c r="A104" s="19" t="s">
        <v>35</v>
      </c>
      <c s="23" t="s">
        <v>257</v>
      </c>
      <c s="23" t="s">
        <v>507</v>
      </c>
      <c s="19" t="s">
        <v>37</v>
      </c>
      <c s="24" t="s">
        <v>508</v>
      </c>
      <c s="25" t="s">
        <v>135</v>
      </c>
      <c s="26">
        <v>670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25.5">
      <c r="A105" s="27" t="s">
        <v>40</v>
      </c>
      <c r="E105" s="28" t="s">
        <v>612</v>
      </c>
    </row>
    <row r="106" spans="1:5" ht="12.75">
      <c r="A106" s="29" t="s">
        <v>42</v>
      </c>
      <c r="E106" s="30" t="s">
        <v>613</v>
      </c>
    </row>
    <row r="107" spans="1:5" ht="63.75">
      <c r="A107" t="s">
        <v>44</v>
      </c>
      <c r="E107" s="28" t="s">
        <v>510</v>
      </c>
    </row>
    <row r="108" spans="1:16" ht="12.75">
      <c r="A108" s="19" t="s">
        <v>35</v>
      </c>
      <c s="23" t="s">
        <v>261</v>
      </c>
      <c s="23" t="s">
        <v>511</v>
      </c>
      <c s="19" t="s">
        <v>37</v>
      </c>
      <c s="24" t="s">
        <v>512</v>
      </c>
      <c s="25" t="s">
        <v>135</v>
      </c>
      <c s="26">
        <v>625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614</v>
      </c>
    </row>
    <row r="110" spans="1:5" ht="12.75">
      <c r="A110" s="29" t="s">
        <v>42</v>
      </c>
      <c r="E110" s="30" t="s">
        <v>615</v>
      </c>
    </row>
    <row r="111" spans="1:5" ht="51">
      <c r="A111" t="s">
        <v>44</v>
      </c>
      <c r="E111" s="28" t="s">
        <v>513</v>
      </c>
    </row>
    <row r="112" spans="1:16" ht="12.75">
      <c r="A112" s="19" t="s">
        <v>35</v>
      </c>
      <c s="23" t="s">
        <v>265</v>
      </c>
      <c s="23" t="s">
        <v>519</v>
      </c>
      <c s="19" t="s">
        <v>37</v>
      </c>
      <c s="24" t="s">
        <v>520</v>
      </c>
      <c s="25" t="s">
        <v>135</v>
      </c>
      <c s="26">
        <v>670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616</v>
      </c>
    </row>
    <row r="114" spans="1:5" ht="89.25">
      <c r="A114" s="29" t="s">
        <v>42</v>
      </c>
      <c r="E114" s="30" t="s">
        <v>617</v>
      </c>
    </row>
    <row r="115" spans="1:5" ht="63.75">
      <c r="A115" t="s">
        <v>44</v>
      </c>
      <c r="E115" s="28" t="s">
        <v>523</v>
      </c>
    </row>
    <row r="116" spans="1:18" ht="12.75" customHeight="1">
      <c r="A116" s="5" t="s">
        <v>33</v>
      </c>
      <c s="5"/>
      <c s="34" t="s">
        <v>30</v>
      </c>
      <c s="5"/>
      <c s="21" t="s">
        <v>141</v>
      </c>
      <c s="5"/>
      <c s="5"/>
      <c s="5"/>
      <c s="35">
        <f>0+Q116</f>
      </c>
      <c r="O116">
        <f>0+R116</f>
      </c>
      <c r="Q116">
        <f>0+I117+I121+I125</f>
      </c>
      <c>
        <f>0+O117+O121+O125</f>
      </c>
    </row>
    <row r="117" spans="1:16" ht="12.75">
      <c r="A117" s="19" t="s">
        <v>35</v>
      </c>
      <c s="23" t="s">
        <v>271</v>
      </c>
      <c s="23" t="s">
        <v>618</v>
      </c>
      <c s="19" t="s">
        <v>99</v>
      </c>
      <c s="24" t="s">
        <v>619</v>
      </c>
      <c s="25" t="s">
        <v>135</v>
      </c>
      <c s="26">
        <v>210</v>
      </c>
      <c s="26">
        <v>0</v>
      </c>
      <c s="26">
        <f>ROUND(ROUND(H117,2)*ROUND(G117,2),2)</f>
      </c>
      <c r="O117">
        <f>(I117*21)/100</f>
      </c>
      <c t="s">
        <v>12</v>
      </c>
    </row>
    <row r="118" spans="1:5" ht="25.5">
      <c r="A118" s="27" t="s">
        <v>40</v>
      </c>
      <c r="E118" s="28" t="s">
        <v>620</v>
      </c>
    </row>
    <row r="119" spans="1:5" ht="12.75">
      <c r="A119" s="29" t="s">
        <v>42</v>
      </c>
      <c r="E119" s="30" t="s">
        <v>621</v>
      </c>
    </row>
    <row r="120" spans="1:5" ht="89.25">
      <c r="A120" t="s">
        <v>44</v>
      </c>
      <c r="E120" s="28" t="s">
        <v>543</v>
      </c>
    </row>
    <row r="121" spans="1:16" ht="12.75">
      <c r="A121" s="19" t="s">
        <v>35</v>
      </c>
      <c s="23" t="s">
        <v>276</v>
      </c>
      <c s="23" t="s">
        <v>618</v>
      </c>
      <c s="19" t="s">
        <v>104</v>
      </c>
      <c s="24" t="s">
        <v>619</v>
      </c>
      <c s="25" t="s">
        <v>135</v>
      </c>
      <c s="26">
        <v>25</v>
      </c>
      <c s="26">
        <v>0</v>
      </c>
      <c s="26">
        <f>ROUND(ROUND(H121,2)*ROUND(G121,2),2)</f>
      </c>
      <c r="O121">
        <f>(I121*21)/100</f>
      </c>
      <c t="s">
        <v>12</v>
      </c>
    </row>
    <row r="122" spans="1:5" ht="25.5">
      <c r="A122" s="27" t="s">
        <v>40</v>
      </c>
      <c r="E122" s="28" t="s">
        <v>622</v>
      </c>
    </row>
    <row r="123" spans="1:5" ht="12.75">
      <c r="A123" s="29" t="s">
        <v>42</v>
      </c>
      <c r="E123" s="30" t="s">
        <v>623</v>
      </c>
    </row>
    <row r="124" spans="1:5" ht="89.25">
      <c r="A124" t="s">
        <v>44</v>
      </c>
      <c r="E124" s="28" t="s">
        <v>543</v>
      </c>
    </row>
    <row r="125" spans="1:16" ht="12.75">
      <c r="A125" s="19" t="s">
        <v>35</v>
      </c>
      <c s="23" t="s">
        <v>281</v>
      </c>
      <c s="23" t="s">
        <v>618</v>
      </c>
      <c s="19" t="s">
        <v>106</v>
      </c>
      <c s="24" t="s">
        <v>619</v>
      </c>
      <c s="25" t="s">
        <v>135</v>
      </c>
      <c s="26">
        <v>380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25.5">
      <c r="A126" s="27" t="s">
        <v>40</v>
      </c>
      <c r="E126" s="28" t="s">
        <v>624</v>
      </c>
    </row>
    <row r="127" spans="1:5" ht="12.75">
      <c r="A127" s="29" t="s">
        <v>42</v>
      </c>
      <c r="E127" s="30" t="s">
        <v>625</v>
      </c>
    </row>
    <row r="128" spans="1:5" ht="89.25">
      <c r="A128" t="s">
        <v>44</v>
      </c>
      <c r="E128" s="28" t="s">
        <v>543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626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626</v>
      </c>
      <c s="5"/>
      <c s="14" t="s">
        <v>627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108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35</v>
      </c>
      <c s="23" t="s">
        <v>19</v>
      </c>
      <c s="23" t="s">
        <v>628</v>
      </c>
      <c s="19" t="s">
        <v>37</v>
      </c>
      <c s="24" t="s">
        <v>629</v>
      </c>
      <c s="25" t="s">
        <v>111</v>
      </c>
      <c s="26">
        <v>32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630</v>
      </c>
    </row>
    <row r="11" spans="1:5" ht="12.75">
      <c r="A11" s="29" t="s">
        <v>42</v>
      </c>
      <c r="E11" s="30" t="s">
        <v>631</v>
      </c>
    </row>
    <row r="12" spans="1:5" ht="25.5">
      <c r="A12" t="s">
        <v>44</v>
      </c>
      <c r="E12" s="28" t="s">
        <v>632</v>
      </c>
    </row>
    <row r="13" spans="1:16" ht="12.75">
      <c r="A13" s="19" t="s">
        <v>35</v>
      </c>
      <c s="23" t="s">
        <v>12</v>
      </c>
      <c s="23" t="s">
        <v>633</v>
      </c>
      <c s="19" t="s">
        <v>37</v>
      </c>
      <c s="24" t="s">
        <v>634</v>
      </c>
      <c s="25" t="s">
        <v>111</v>
      </c>
      <c s="26">
        <v>32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.75">
      <c r="A15" s="29" t="s">
        <v>42</v>
      </c>
      <c r="E15" s="30" t="s">
        <v>635</v>
      </c>
    </row>
    <row r="16" spans="1:5" ht="25.5">
      <c r="A16" t="s">
        <v>44</v>
      </c>
      <c r="E16" s="28" t="s">
        <v>636</v>
      </c>
    </row>
    <row r="17" spans="1:16" ht="12.75">
      <c r="A17" s="19" t="s">
        <v>35</v>
      </c>
      <c s="23" t="s">
        <v>13</v>
      </c>
      <c s="23" t="s">
        <v>637</v>
      </c>
      <c s="19" t="s">
        <v>37</v>
      </c>
      <c s="24" t="s">
        <v>638</v>
      </c>
      <c s="25" t="s">
        <v>111</v>
      </c>
      <c s="26">
        <v>32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12.75">
      <c r="A19" s="29" t="s">
        <v>42</v>
      </c>
      <c r="E19" s="30" t="s">
        <v>639</v>
      </c>
    </row>
    <row r="20" spans="1:5" ht="38.25">
      <c r="A20" t="s">
        <v>44</v>
      </c>
      <c r="E20" s="28" t="s">
        <v>640</v>
      </c>
    </row>
    <row r="21" spans="1:16" ht="12.75">
      <c r="A21" s="19" t="s">
        <v>35</v>
      </c>
      <c s="23" t="s">
        <v>23</v>
      </c>
      <c s="23" t="s">
        <v>641</v>
      </c>
      <c s="19" t="s">
        <v>72</v>
      </c>
      <c s="24" t="s">
        <v>642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37</v>
      </c>
    </row>
    <row r="23" spans="1:5" ht="12.75">
      <c r="A23" s="29" t="s">
        <v>42</v>
      </c>
      <c r="E23" s="30" t="s">
        <v>43</v>
      </c>
    </row>
    <row r="24" spans="1:5" ht="38.25">
      <c r="A24" t="s">
        <v>44</v>
      </c>
      <c r="E24" s="28" t="s">
        <v>643</v>
      </c>
    </row>
    <row r="25" spans="1:16" ht="25.5">
      <c r="A25" s="19" t="s">
        <v>35</v>
      </c>
      <c s="23" t="s">
        <v>25</v>
      </c>
      <c s="23" t="s">
        <v>644</v>
      </c>
      <c s="19" t="s">
        <v>37</v>
      </c>
      <c s="24" t="s">
        <v>645</v>
      </c>
      <c s="25" t="s">
        <v>86</v>
      </c>
      <c s="26">
        <v>32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38.25">
      <c r="A26" s="27" t="s">
        <v>40</v>
      </c>
      <c r="E26" s="28" t="s">
        <v>646</v>
      </c>
    </row>
    <row r="27" spans="1:5" ht="12.75">
      <c r="A27" s="29" t="s">
        <v>42</v>
      </c>
      <c r="E27" s="30" t="s">
        <v>647</v>
      </c>
    </row>
    <row r="28" spans="1:5" ht="102">
      <c r="A28" t="s">
        <v>44</v>
      </c>
      <c r="E28" s="28" t="s">
        <v>648</v>
      </c>
    </row>
    <row r="29" spans="1:16" ht="12.75">
      <c r="A29" s="19" t="s">
        <v>35</v>
      </c>
      <c s="23" t="s">
        <v>27</v>
      </c>
      <c s="23" t="s">
        <v>649</v>
      </c>
      <c s="19" t="s">
        <v>72</v>
      </c>
      <c s="24" t="s">
        <v>650</v>
      </c>
      <c s="25" t="s">
        <v>39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12.75">
      <c r="A30" s="27" t="s">
        <v>40</v>
      </c>
      <c r="E30" s="28" t="s">
        <v>37</v>
      </c>
    </row>
    <row r="31" spans="1:5" ht="12.75">
      <c r="A31" s="29" t="s">
        <v>42</v>
      </c>
      <c r="E31" s="30" t="s">
        <v>43</v>
      </c>
    </row>
    <row r="32" spans="1:5" ht="38.25">
      <c r="A32" t="s">
        <v>44</v>
      </c>
      <c r="E32" s="28" t="s">
        <v>651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652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652</v>
      </c>
      <c s="5"/>
      <c s="14" t="s">
        <v>653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108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654</v>
      </c>
      <c s="19" t="s">
        <v>37</v>
      </c>
      <c s="24" t="s">
        <v>655</v>
      </c>
      <c s="25" t="s">
        <v>111</v>
      </c>
      <c s="26">
        <v>1054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12.75">
      <c r="A11" s="29" t="s">
        <v>42</v>
      </c>
      <c r="E11" s="30" t="s">
        <v>656</v>
      </c>
    </row>
    <row r="12" spans="1:5" ht="38.25">
      <c r="A12" t="s">
        <v>44</v>
      </c>
      <c r="E12" s="28" t="s">
        <v>657</v>
      </c>
    </row>
    <row r="13" spans="1:16" ht="12.75">
      <c r="A13" s="19" t="s">
        <v>35</v>
      </c>
      <c s="23" t="s">
        <v>12</v>
      </c>
      <c s="23" t="s">
        <v>658</v>
      </c>
      <c s="19" t="s">
        <v>72</v>
      </c>
      <c s="24" t="s">
        <v>659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.75">
      <c r="A15" s="29" t="s">
        <v>42</v>
      </c>
      <c r="E15" s="30" t="s">
        <v>43</v>
      </c>
    </row>
    <row r="16" spans="1:5" ht="38.25">
      <c r="A16" t="s">
        <v>44</v>
      </c>
      <c r="E16" s="28" t="s">
        <v>660</v>
      </c>
    </row>
    <row r="17" spans="1:16" ht="12.75">
      <c r="A17" s="19" t="s">
        <v>35</v>
      </c>
      <c s="23" t="s">
        <v>13</v>
      </c>
      <c s="23" t="s">
        <v>633</v>
      </c>
      <c s="19" t="s">
        <v>37</v>
      </c>
      <c s="24" t="s">
        <v>634</v>
      </c>
      <c s="25" t="s">
        <v>111</v>
      </c>
      <c s="26">
        <v>1581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12.75">
      <c r="A19" s="29" t="s">
        <v>42</v>
      </c>
      <c r="E19" s="30" t="s">
        <v>661</v>
      </c>
    </row>
    <row r="20" spans="1:5" ht="25.5">
      <c r="A20" t="s">
        <v>44</v>
      </c>
      <c r="E20" s="28" t="s">
        <v>636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